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eonardo Pires\Desktop\"/>
    </mc:Choice>
  </mc:AlternateContent>
  <xr:revisionPtr revIDLastSave="0" documentId="13_ncr:1_{F4A64063-244D-4BBA-940D-C9FDE5291503}" xr6:coauthVersionLast="47" xr6:coauthVersionMax="47" xr10:uidLastSave="{00000000-0000-0000-0000-000000000000}"/>
  <bookViews>
    <workbookView xWindow="-120" yWindow="-120" windowWidth="57840" windowHeight="31920" tabRatio="689" xr2:uid="{D9F1FCE2-4BA8-4CFA-AE95-68EB9E5759F0}"/>
  </bookViews>
  <sheets>
    <sheet name="Perfis Final 2023" sheetId="18" r:id="rId1"/>
    <sheet name="Consolidação (sem outliers)" sheetId="20" r:id="rId2"/>
    <sheet name="Consolidação (com outliers)" sheetId="10" r:id="rId3"/>
    <sheet name="CAGED" sheetId="12" r:id="rId4"/>
    <sheet name="PNAD" sheetId="11" r:id="rId5"/>
    <sheet name="Contratações Governo" sheetId="8" r:id="rId6"/>
    <sheet name="Guias Salariais 2023" sheetId="1" r:id="rId7"/>
    <sheet name="ListaPerfisDesenv"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78" i="10" l="1"/>
  <c r="AQ77" i="10"/>
  <c r="AQ76" i="10"/>
  <c r="AQ75" i="10"/>
  <c r="AQ74" i="10"/>
  <c r="AQ73" i="10"/>
  <c r="AQ71" i="10"/>
  <c r="AQ63" i="10"/>
  <c r="AQ55" i="10"/>
  <c r="AQ31" i="10"/>
  <c r="AQ23" i="10"/>
  <c r="AQ15" i="10"/>
  <c r="AQ7" i="10"/>
  <c r="AO78" i="10"/>
  <c r="AO77" i="10"/>
  <c r="AO76" i="10"/>
  <c r="AO75" i="10"/>
  <c r="AO74" i="10"/>
  <c r="AO73" i="10"/>
  <c r="AO55" i="10"/>
  <c r="AM78" i="10"/>
  <c r="AM77" i="10"/>
  <c r="AM75" i="10"/>
  <c r="AM74" i="10"/>
  <c r="AM73" i="10"/>
  <c r="AK78" i="10"/>
  <c r="AK77" i="10"/>
  <c r="AK76" i="10"/>
  <c r="AK75" i="10"/>
  <c r="AK74" i="10"/>
  <c r="AK73" i="10"/>
  <c r="AI78" i="10"/>
  <c r="AI77" i="10"/>
  <c r="AI75" i="10"/>
  <c r="AI74" i="10"/>
  <c r="AI73" i="10"/>
  <c r="AG78" i="10"/>
  <c r="AG77" i="10"/>
  <c r="AG76" i="10"/>
  <c r="AG75" i="10"/>
  <c r="AG74" i="10"/>
  <c r="AG73" i="10"/>
  <c r="AE78" i="10"/>
  <c r="AE77" i="10"/>
  <c r="AE76" i="10"/>
  <c r="AE75" i="10"/>
  <c r="AE74" i="10"/>
  <c r="AE73" i="10"/>
  <c r="AC78" i="10"/>
  <c r="AC77" i="10"/>
  <c r="AC76" i="10"/>
  <c r="AC75" i="10"/>
  <c r="AC74" i="10"/>
  <c r="AC73" i="10"/>
  <c r="AA78" i="10"/>
  <c r="AA77" i="10"/>
  <c r="AA76" i="10"/>
  <c r="AA75" i="10"/>
  <c r="AA74" i="10"/>
  <c r="AA73" i="10"/>
  <c r="AB2" i="10" a="1"/>
  <c r="AB2" i="10" s="1"/>
  <c r="AB3" i="10" a="1"/>
  <c r="AB3" i="10" s="1"/>
  <c r="AB4" i="10" a="1"/>
  <c r="AB4" i="10" s="1"/>
  <c r="AB5" i="10" a="1"/>
  <c r="AB5" i="10" s="1"/>
  <c r="AB6" i="10" a="1"/>
  <c r="AB6" i="10" s="1"/>
  <c r="AB7" i="10" a="1"/>
  <c r="AB7" i="10" s="1"/>
  <c r="AB8" i="10" a="1"/>
  <c r="AB8" i="10" s="1"/>
  <c r="AB9" i="10" a="1"/>
  <c r="AB9" i="10" s="1"/>
  <c r="AB10" i="10" a="1"/>
  <c r="AB10" i="10" s="1"/>
  <c r="AB11" i="10" a="1"/>
  <c r="AB11" i="10" s="1"/>
  <c r="AB12" i="10" a="1"/>
  <c r="AB12" i="10" s="1"/>
  <c r="AB13" i="10" a="1"/>
  <c r="AB13" i="10" s="1"/>
  <c r="AB14" i="10" a="1"/>
  <c r="AB14" i="10" s="1"/>
  <c r="AB15" i="10" a="1"/>
  <c r="AB15" i="10" s="1"/>
  <c r="AB16" i="10" a="1"/>
  <c r="AB16" i="10" s="1"/>
  <c r="AB17" i="10" a="1"/>
  <c r="AB17" i="10" s="1"/>
  <c r="AB18" i="10" a="1"/>
  <c r="AB18" i="10" s="1"/>
  <c r="AB19" i="10" a="1"/>
  <c r="AB19" i="10" s="1"/>
  <c r="AB20" i="10" a="1"/>
  <c r="AB20" i="10" s="1"/>
  <c r="AB21" i="10" a="1"/>
  <c r="AB21" i="10" s="1"/>
  <c r="AB22" i="10" a="1"/>
  <c r="AB22" i="10" s="1"/>
  <c r="AB23" i="10" a="1"/>
  <c r="AB23" i="10" s="1"/>
  <c r="AB24" i="10" a="1"/>
  <c r="AB24" i="10" s="1"/>
  <c r="AB25" i="10" a="1"/>
  <c r="AB25" i="10" s="1"/>
  <c r="AB26" i="10" a="1"/>
  <c r="AB26" i="10" s="1"/>
  <c r="AB27" i="10" a="1"/>
  <c r="AB27" i="10" s="1"/>
  <c r="AB28" i="10" a="1"/>
  <c r="AB28" i="10" s="1"/>
  <c r="AB29" i="10" a="1"/>
  <c r="AB29" i="10" s="1"/>
  <c r="AB30" i="10" a="1"/>
  <c r="AB30" i="10" s="1"/>
  <c r="AB31" i="10" a="1"/>
  <c r="AB31" i="10" s="1"/>
  <c r="AB32" i="10" a="1"/>
  <c r="AB32" i="10" s="1"/>
  <c r="AB33" i="10" a="1"/>
  <c r="AB33" i="10" s="1"/>
  <c r="AB34" i="10" a="1"/>
  <c r="AB34" i="10" s="1"/>
  <c r="AB35" i="10" a="1"/>
  <c r="AB35" i="10" s="1"/>
  <c r="AB36" i="10" a="1"/>
  <c r="AB36" i="10" s="1"/>
  <c r="AB37" i="10" a="1"/>
  <c r="AB37" i="10" s="1"/>
  <c r="AB38" i="10" a="1"/>
  <c r="AB38" i="10" s="1"/>
  <c r="AB39" i="10" a="1"/>
  <c r="AB39" i="10" s="1"/>
  <c r="AB40" i="10" a="1"/>
  <c r="AB40" i="10" s="1"/>
  <c r="AB41" i="10" a="1"/>
  <c r="AB41" i="10" s="1"/>
  <c r="AB42" i="10" a="1"/>
  <c r="AB42" i="10" s="1"/>
  <c r="AB43" i="10" a="1"/>
  <c r="AB43" i="10" s="1"/>
  <c r="AB44" i="10" a="1"/>
  <c r="AB44" i="10" s="1"/>
  <c r="AB45" i="10" a="1"/>
  <c r="AB45" i="10" s="1"/>
  <c r="AB46" i="10" a="1"/>
  <c r="AB46" i="10" s="1"/>
  <c r="AB47" i="10" a="1"/>
  <c r="AB47" i="10" s="1"/>
  <c r="AB48" i="10" a="1"/>
  <c r="AB48" i="10" s="1"/>
  <c r="AB49" i="10" a="1"/>
  <c r="AB49" i="10" s="1"/>
  <c r="AB50" i="10" a="1"/>
  <c r="AB50" i="10" s="1"/>
  <c r="AB51" i="10" a="1"/>
  <c r="AB51" i="10" s="1"/>
  <c r="AB52" i="10" a="1"/>
  <c r="AB52" i="10" s="1"/>
  <c r="AB53" i="10" a="1"/>
  <c r="AB53" i="10" s="1"/>
  <c r="AB54" i="10" a="1"/>
  <c r="AB54" i="10" s="1"/>
  <c r="AB55" i="10" a="1"/>
  <c r="AB55" i="10" s="1"/>
  <c r="AB56" i="10" a="1"/>
  <c r="AB56" i="10" s="1"/>
  <c r="AB57" i="10" a="1"/>
  <c r="AB57" i="10" s="1"/>
  <c r="AB58" i="10" a="1"/>
  <c r="AB58" i="10" s="1"/>
  <c r="AB59" i="10" a="1"/>
  <c r="AB59" i="10" s="1"/>
  <c r="AB60" i="10" a="1"/>
  <c r="AB60" i="10" s="1"/>
  <c r="AB61" i="10" a="1"/>
  <c r="AB61" i="10" s="1"/>
  <c r="AB62" i="10" a="1"/>
  <c r="AB62" i="10" s="1"/>
  <c r="AB63" i="10" a="1"/>
  <c r="AB63" i="10" s="1"/>
  <c r="AB64" i="10" a="1"/>
  <c r="AB64" i="10" s="1"/>
  <c r="AB65" i="10" a="1"/>
  <c r="AB65" i="10" s="1"/>
  <c r="AB66" i="10" a="1"/>
  <c r="AB66" i="10" s="1"/>
  <c r="AB67" i="10" a="1"/>
  <c r="AB67" i="10" s="1"/>
  <c r="AB68" i="10" a="1"/>
  <c r="AB68" i="10" s="1"/>
  <c r="AB69" i="10" a="1"/>
  <c r="AB69" i="10" s="1"/>
  <c r="AB70" i="10" a="1"/>
  <c r="AB70" i="10" s="1"/>
  <c r="AB71" i="10" a="1"/>
  <c r="AB71" i="10" s="1"/>
  <c r="AB72" i="10" a="1"/>
  <c r="AB72" i="10" s="1"/>
  <c r="Y78" i="10"/>
  <c r="Y77" i="10"/>
  <c r="Y76" i="10"/>
  <c r="Y75" i="10"/>
  <c r="Y74" i="10"/>
  <c r="Y73" i="10"/>
  <c r="W78" i="10"/>
  <c r="W77" i="10"/>
  <c r="W76" i="10"/>
  <c r="W75" i="10"/>
  <c r="W74" i="10"/>
  <c r="U78" i="10"/>
  <c r="U77" i="10"/>
  <c r="U76" i="10"/>
  <c r="U75" i="10"/>
  <c r="U74" i="10"/>
  <c r="S78" i="10"/>
  <c r="S77" i="10"/>
  <c r="S76" i="10"/>
  <c r="S75" i="10"/>
  <c r="S74" i="10"/>
  <c r="Q78" i="10"/>
  <c r="Q75" i="10"/>
  <c r="O78" i="10"/>
  <c r="O75" i="10"/>
  <c r="M78" i="10"/>
  <c r="M75" i="10"/>
  <c r="K78" i="10"/>
  <c r="K77" i="10"/>
  <c r="K76" i="10"/>
  <c r="K75" i="10"/>
  <c r="K74" i="10"/>
  <c r="K73" i="10"/>
  <c r="I78" i="10"/>
  <c r="I77" i="10"/>
  <c r="I76" i="10"/>
  <c r="I75" i="10"/>
  <c r="I74" i="10"/>
  <c r="I73" i="10"/>
  <c r="G78" i="10"/>
  <c r="G77" i="10"/>
  <c r="G76" i="10"/>
  <c r="G75" i="10"/>
  <c r="G74" i="10"/>
  <c r="G73" i="10"/>
  <c r="E78" i="10"/>
  <c r="E77" i="10"/>
  <c r="E76" i="10"/>
  <c r="E75" i="10"/>
  <c r="E74" i="10"/>
  <c r="E73" i="10"/>
  <c r="C73" i="10"/>
  <c r="C74" i="10"/>
  <c r="C75" i="10"/>
  <c r="C76" i="10"/>
  <c r="C77" i="10"/>
  <c r="C78" i="10"/>
  <c r="B46" i="10" a="1"/>
  <c r="B46" i="10" s="1"/>
  <c r="D46" i="10" a="1"/>
  <c r="D46" i="10" s="1"/>
  <c r="F46" i="10" a="1"/>
  <c r="F46" i="10" s="1"/>
  <c r="H46" i="10" a="1"/>
  <c r="H46" i="10" s="1"/>
  <c r="J46" i="10" a="1"/>
  <c r="J46" i="10" s="1"/>
  <c r="L46" i="10" a="1"/>
  <c r="L46" i="10" s="1"/>
  <c r="N46" i="10" a="1"/>
  <c r="N46" i="10" s="1"/>
  <c r="P46" i="10" a="1"/>
  <c r="P46" i="10" s="1"/>
  <c r="R46" i="10" a="1"/>
  <c r="R46" i="10" s="1"/>
  <c r="T46" i="10" a="1"/>
  <c r="T46" i="10" s="1"/>
  <c r="V46" i="10" a="1"/>
  <c r="V46" i="10" s="1"/>
  <c r="X46" i="10" a="1"/>
  <c r="X46" i="10" s="1"/>
  <c r="Z46" i="10" a="1"/>
  <c r="Z46" i="10" s="1"/>
  <c r="AD46" i="10" a="1"/>
  <c r="AD46" i="10" s="1"/>
  <c r="AF46" i="10" a="1"/>
  <c r="AF46" i="10" s="1"/>
  <c r="AH46" i="10" a="1"/>
  <c r="AH46" i="10" s="1"/>
  <c r="AJ46" i="10" a="1"/>
  <c r="AJ46" i="10" s="1"/>
  <c r="AL46" i="10" a="1"/>
  <c r="AL46" i="10" s="1"/>
  <c r="AN46" i="10" a="1"/>
  <c r="AN46" i="10" s="1"/>
  <c r="AP46" i="10" a="1"/>
  <c r="AP46" i="10" s="1"/>
  <c r="B47" i="10" a="1"/>
  <c r="B47" i="10" s="1"/>
  <c r="D47" i="10" a="1"/>
  <c r="D47" i="10" s="1"/>
  <c r="F47" i="10" a="1"/>
  <c r="F47" i="10" s="1"/>
  <c r="H47" i="10" a="1"/>
  <c r="H47" i="10" s="1"/>
  <c r="J47" i="10" a="1"/>
  <c r="J47" i="10" s="1"/>
  <c r="L47" i="10" a="1"/>
  <c r="L47" i="10" s="1"/>
  <c r="N47" i="10" a="1"/>
  <c r="N47" i="10" s="1"/>
  <c r="P47" i="10" a="1"/>
  <c r="P47" i="10" s="1"/>
  <c r="R47" i="10" a="1"/>
  <c r="R47" i="10" s="1"/>
  <c r="T47" i="10" a="1"/>
  <c r="T47" i="10" s="1"/>
  <c r="V47" i="10" a="1"/>
  <c r="V47" i="10" s="1"/>
  <c r="X47" i="10" a="1"/>
  <c r="X47" i="10" s="1"/>
  <c r="Y47" i="10" s="1"/>
  <c r="Z47" i="10" a="1"/>
  <c r="Z47" i="10" s="1"/>
  <c r="AD47" i="10" a="1"/>
  <c r="AD47" i="10" s="1"/>
  <c r="AF47" i="10" a="1"/>
  <c r="AF47" i="10" s="1"/>
  <c r="AH47" i="10" a="1"/>
  <c r="AH47" i="10" s="1"/>
  <c r="AJ47" i="10" a="1"/>
  <c r="AJ47" i="10" s="1"/>
  <c r="AL47" i="10" a="1"/>
  <c r="AL47" i="10" s="1"/>
  <c r="AN47" i="10" a="1"/>
  <c r="AN47" i="10" s="1"/>
  <c r="AP47" i="10" a="1"/>
  <c r="AP47" i="10" s="1"/>
  <c r="B48" i="10" a="1"/>
  <c r="B48" i="10" s="1"/>
  <c r="D48" i="10" a="1"/>
  <c r="D48" i="10" s="1"/>
  <c r="F48" i="10" a="1"/>
  <c r="F48" i="10" s="1"/>
  <c r="H48" i="10" a="1"/>
  <c r="H48" i="10" s="1"/>
  <c r="J48" i="10" a="1"/>
  <c r="J48" i="10" s="1"/>
  <c r="L48" i="10" a="1"/>
  <c r="L48" i="10" s="1"/>
  <c r="N48" i="10" a="1"/>
  <c r="N48" i="10" s="1"/>
  <c r="P48" i="10" a="1"/>
  <c r="P48" i="10" s="1"/>
  <c r="R48" i="10" a="1"/>
  <c r="R48" i="10" s="1"/>
  <c r="T48" i="10" a="1"/>
  <c r="T48" i="10" s="1"/>
  <c r="V48" i="10" a="1"/>
  <c r="V48" i="10" s="1"/>
  <c r="X48" i="10" a="1"/>
  <c r="X48" i="10" s="1"/>
  <c r="Y48" i="10" s="1"/>
  <c r="Z48" i="10" a="1"/>
  <c r="Z48" i="10" s="1"/>
  <c r="AD48" i="10" a="1"/>
  <c r="AD48" i="10" s="1"/>
  <c r="AF48" i="10" a="1"/>
  <c r="AF48" i="10" s="1"/>
  <c r="AH48" i="10" a="1"/>
  <c r="AH48" i="10" s="1"/>
  <c r="AI48" i="10" s="1"/>
  <c r="AJ48" i="10" a="1"/>
  <c r="AJ48" i="10" s="1"/>
  <c r="AL48" i="10" a="1"/>
  <c r="AL48" i="10" s="1"/>
  <c r="AN48" i="10" a="1"/>
  <c r="AN48" i="10" s="1"/>
  <c r="AP48" i="10" a="1"/>
  <c r="AP48" i="10" s="1"/>
  <c r="B49" i="10" a="1"/>
  <c r="B49" i="10" s="1"/>
  <c r="D49" i="10" a="1"/>
  <c r="D49" i="10" s="1"/>
  <c r="F49" i="10" a="1"/>
  <c r="F49" i="10" s="1"/>
  <c r="H49" i="10" a="1"/>
  <c r="H49" i="10" s="1"/>
  <c r="I49" i="10" s="1"/>
  <c r="J49" i="10" a="1"/>
  <c r="J49" i="10" s="1"/>
  <c r="L49" i="10" a="1"/>
  <c r="L49" i="10" s="1"/>
  <c r="N49" i="10" a="1"/>
  <c r="N49" i="10" s="1"/>
  <c r="P49" i="10" a="1"/>
  <c r="P49" i="10" s="1"/>
  <c r="R49" i="10" a="1"/>
  <c r="R49" i="10" s="1"/>
  <c r="S49" i="10" s="1"/>
  <c r="T49" i="10" a="1"/>
  <c r="T49" i="10" s="1"/>
  <c r="V49" i="10" a="1"/>
  <c r="V49" i="10" s="1"/>
  <c r="X49" i="10" a="1"/>
  <c r="X49" i="10" s="1"/>
  <c r="Y49" i="10" s="1"/>
  <c r="Z49" i="10" a="1"/>
  <c r="Z49" i="10" s="1"/>
  <c r="AD49" i="10" a="1"/>
  <c r="AD49" i="10" s="1"/>
  <c r="AF49" i="10" a="1"/>
  <c r="AF49" i="10" s="1"/>
  <c r="AH49" i="10" a="1"/>
  <c r="AH49" i="10" s="1"/>
  <c r="AI49" i="10" s="1"/>
  <c r="AJ49" i="10" a="1"/>
  <c r="AJ49" i="10" s="1"/>
  <c r="AL49" i="10" a="1"/>
  <c r="AL49" i="10" s="1"/>
  <c r="AN49" i="10" a="1"/>
  <c r="AN49" i="10" s="1"/>
  <c r="AP49" i="10" a="1"/>
  <c r="AP49" i="10" s="1"/>
  <c r="B50" i="10" a="1"/>
  <c r="B50" i="10" s="1"/>
  <c r="D50" i="10" a="1"/>
  <c r="D50" i="10" s="1"/>
  <c r="F50" i="10" a="1"/>
  <c r="F50" i="10" s="1"/>
  <c r="H50" i="10" a="1"/>
  <c r="H50" i="10" s="1"/>
  <c r="I50" i="10" s="1"/>
  <c r="J50" i="10" a="1"/>
  <c r="J50" i="10" s="1"/>
  <c r="L50" i="10" a="1"/>
  <c r="L50" i="10" s="1"/>
  <c r="N50" i="10" a="1"/>
  <c r="N50" i="10" s="1"/>
  <c r="P50" i="10" a="1"/>
  <c r="P50" i="10" s="1"/>
  <c r="R50" i="10" a="1"/>
  <c r="R50" i="10" s="1"/>
  <c r="S50" i="10" s="1"/>
  <c r="T50" i="10" a="1"/>
  <c r="T50" i="10" s="1"/>
  <c r="U50" i="10" s="1"/>
  <c r="V50" i="10" a="1"/>
  <c r="V50" i="10" s="1"/>
  <c r="X50" i="10" a="1"/>
  <c r="X50" i="10" s="1"/>
  <c r="Y50" i="10" s="1"/>
  <c r="Z50" i="10" a="1"/>
  <c r="Z50" i="10" s="1"/>
  <c r="AD50" i="10" a="1"/>
  <c r="AD50" i="10" s="1"/>
  <c r="AF50" i="10" a="1"/>
  <c r="AF50" i="10" s="1"/>
  <c r="AH50" i="10" a="1"/>
  <c r="AH50" i="10" s="1"/>
  <c r="AI50" i="10" s="1"/>
  <c r="AJ50" i="10" a="1"/>
  <c r="AJ50" i="10" s="1"/>
  <c r="AL50" i="10" a="1"/>
  <c r="AL50" i="10" s="1"/>
  <c r="AN50" i="10" a="1"/>
  <c r="AN50" i="10" s="1"/>
  <c r="AO50" i="10" s="1"/>
  <c r="AP50" i="10" a="1"/>
  <c r="AP50" i="10" s="1"/>
  <c r="AQ50" i="10" s="1"/>
  <c r="B51" i="10" a="1"/>
  <c r="B51" i="10" s="1"/>
  <c r="D51" i="10" a="1"/>
  <c r="D51" i="10" s="1"/>
  <c r="F51" i="10" a="1"/>
  <c r="F51" i="10" s="1"/>
  <c r="G51" i="10" s="1"/>
  <c r="H51" i="10" a="1"/>
  <c r="H51" i="10" s="1"/>
  <c r="I51" i="10" s="1"/>
  <c r="J51" i="10" a="1"/>
  <c r="J51" i="10" s="1"/>
  <c r="L51" i="10" a="1"/>
  <c r="L51" i="10" s="1"/>
  <c r="N51" i="10" a="1"/>
  <c r="N51" i="10" s="1"/>
  <c r="P51" i="10" a="1"/>
  <c r="P51" i="10" s="1"/>
  <c r="R51" i="10" a="1"/>
  <c r="R51" i="10" s="1"/>
  <c r="S51" i="10" s="1"/>
  <c r="T51" i="10" a="1"/>
  <c r="T51" i="10" s="1"/>
  <c r="U51" i="10" s="1"/>
  <c r="V51" i="10" a="1"/>
  <c r="V51" i="10" s="1"/>
  <c r="X51" i="10" a="1"/>
  <c r="X51" i="10" s="1"/>
  <c r="Y51" i="10" s="1"/>
  <c r="Z51" i="10" a="1"/>
  <c r="Z51" i="10" s="1"/>
  <c r="AA51" i="10" s="1"/>
  <c r="AD51" i="10" a="1"/>
  <c r="AD51" i="10" s="1"/>
  <c r="AF51" i="10" a="1"/>
  <c r="AF51" i="10" s="1"/>
  <c r="AH51" i="10" a="1"/>
  <c r="AH51" i="10" s="1"/>
  <c r="AI51" i="10" s="1"/>
  <c r="AJ51" i="10" a="1"/>
  <c r="AJ51" i="10" s="1"/>
  <c r="AL51" i="10" a="1"/>
  <c r="AL51" i="10" s="1"/>
  <c r="AN51" i="10" a="1"/>
  <c r="AN51" i="10" s="1"/>
  <c r="AO51" i="10" s="1"/>
  <c r="AP51" i="10" a="1"/>
  <c r="AP51" i="10" s="1"/>
  <c r="AQ51" i="10" s="1"/>
  <c r="B52" i="10" a="1"/>
  <c r="B52" i="10" s="1"/>
  <c r="D52" i="10" a="1"/>
  <c r="D52" i="10" s="1"/>
  <c r="F52" i="10" a="1"/>
  <c r="F52" i="10" s="1"/>
  <c r="G52" i="10" s="1"/>
  <c r="H52" i="10" a="1"/>
  <c r="H52" i="10" s="1"/>
  <c r="I52" i="10" s="1"/>
  <c r="J52" i="10" a="1"/>
  <c r="J52" i="10" s="1"/>
  <c r="L52" i="10" a="1"/>
  <c r="L52" i="10" s="1"/>
  <c r="M52" i="10" s="1"/>
  <c r="N52" i="10" a="1"/>
  <c r="N52" i="10" s="1"/>
  <c r="P52" i="10" a="1"/>
  <c r="P52" i="10" s="1"/>
  <c r="R52" i="10" a="1"/>
  <c r="R52" i="10" s="1"/>
  <c r="S52" i="10" s="1"/>
  <c r="T52" i="10" a="1"/>
  <c r="T52" i="10" s="1"/>
  <c r="U52" i="10" s="1"/>
  <c r="V52" i="10" a="1"/>
  <c r="V52" i="10" s="1"/>
  <c r="X52" i="10" a="1"/>
  <c r="X52" i="10" s="1"/>
  <c r="Y52" i="10" s="1"/>
  <c r="Z52" i="10" a="1"/>
  <c r="Z52" i="10" s="1"/>
  <c r="AA52" i="10" s="1"/>
  <c r="AD52" i="10" a="1"/>
  <c r="AD52" i="10" s="1"/>
  <c r="AE52" i="10" s="1"/>
  <c r="AF52" i="10" a="1"/>
  <c r="AF52" i="10" s="1"/>
  <c r="AH52" i="10" a="1"/>
  <c r="AH52" i="10" s="1"/>
  <c r="AI52" i="10" s="1"/>
  <c r="AJ52" i="10" a="1"/>
  <c r="AJ52" i="10" s="1"/>
  <c r="AL52" i="10" a="1"/>
  <c r="AL52" i="10" s="1"/>
  <c r="AN52" i="10" a="1"/>
  <c r="AN52" i="10" s="1"/>
  <c r="AO52" i="10" s="1"/>
  <c r="AP52" i="10" a="1"/>
  <c r="AP52" i="10" s="1"/>
  <c r="AQ52" i="10" s="1"/>
  <c r="B53" i="10" a="1"/>
  <c r="B53" i="10" s="1"/>
  <c r="D53" i="10" a="1"/>
  <c r="D53" i="10" s="1"/>
  <c r="F53" i="10" a="1"/>
  <c r="F53" i="10" s="1"/>
  <c r="G53" i="10" s="1"/>
  <c r="H53" i="10" a="1"/>
  <c r="H53" i="10" s="1"/>
  <c r="I53" i="10" s="1"/>
  <c r="J53" i="10" a="1"/>
  <c r="J53" i="10" s="1"/>
  <c r="L53" i="10" a="1"/>
  <c r="L53" i="10" s="1"/>
  <c r="M53" i="10" s="1"/>
  <c r="N53" i="10" a="1"/>
  <c r="N53" i="10" s="1"/>
  <c r="P53" i="10" a="1"/>
  <c r="P53" i="10" s="1"/>
  <c r="R53" i="10" a="1"/>
  <c r="R53" i="10" s="1"/>
  <c r="S53" i="10" s="1"/>
  <c r="T53" i="10" a="1"/>
  <c r="T53" i="10" s="1"/>
  <c r="U53" i="10" s="1"/>
  <c r="V53" i="10" a="1"/>
  <c r="V53" i="10" s="1"/>
  <c r="X53" i="10" a="1"/>
  <c r="X53" i="10" s="1"/>
  <c r="Y53" i="10" s="1"/>
  <c r="Z53" i="10" a="1"/>
  <c r="Z53" i="10" s="1"/>
  <c r="AA53" i="10" s="1"/>
  <c r="AD53" i="10" a="1"/>
  <c r="AD53" i="10" s="1"/>
  <c r="AE53" i="10" s="1"/>
  <c r="AF53" i="10" a="1"/>
  <c r="AF53" i="10" s="1"/>
  <c r="AG53" i="10" s="1"/>
  <c r="AH53" i="10" a="1"/>
  <c r="AH53" i="10" s="1"/>
  <c r="AI53" i="10" s="1"/>
  <c r="AJ53" i="10" a="1"/>
  <c r="AJ53" i="10" s="1"/>
  <c r="AL53" i="10" a="1"/>
  <c r="AL53" i="10" s="1"/>
  <c r="AN53" i="10" a="1"/>
  <c r="AN53" i="10" s="1"/>
  <c r="AO53" i="10" s="1"/>
  <c r="AP53" i="10" a="1"/>
  <c r="AP53" i="10" s="1"/>
  <c r="AQ53" i="10" s="1"/>
  <c r="B54" i="10" a="1"/>
  <c r="B54" i="10" s="1"/>
  <c r="D54" i="10" a="1"/>
  <c r="D54" i="10" s="1"/>
  <c r="F54" i="10" a="1"/>
  <c r="F54" i="10" s="1"/>
  <c r="G54" i="10" s="1"/>
  <c r="H54" i="10" a="1"/>
  <c r="H54" i="10" s="1"/>
  <c r="I54" i="10" s="1"/>
  <c r="J54" i="10" a="1"/>
  <c r="J54" i="10" s="1"/>
  <c r="L54" i="10" a="1"/>
  <c r="L54" i="10" s="1"/>
  <c r="M54" i="10" s="1"/>
  <c r="N54" i="10" a="1"/>
  <c r="N54" i="10" s="1"/>
  <c r="P54" i="10" a="1"/>
  <c r="P54" i="10" s="1"/>
  <c r="R54" i="10" a="1"/>
  <c r="R54" i="10" s="1"/>
  <c r="S54" i="10" s="1"/>
  <c r="T54" i="10" a="1"/>
  <c r="T54" i="10" s="1"/>
  <c r="U54" i="10" s="1"/>
  <c r="V54" i="10" a="1"/>
  <c r="V54" i="10" s="1"/>
  <c r="X54" i="10" a="1"/>
  <c r="X54" i="10" s="1"/>
  <c r="Y54" i="10" s="1"/>
  <c r="Z54" i="10" a="1"/>
  <c r="Z54" i="10" s="1"/>
  <c r="AA54" i="10" s="1"/>
  <c r="AD54" i="10" a="1"/>
  <c r="AD54" i="10" s="1"/>
  <c r="AE54" i="10" s="1"/>
  <c r="AF54" i="10" a="1"/>
  <c r="AF54" i="10" s="1"/>
  <c r="AG54" i="10" s="1"/>
  <c r="AH54" i="10" a="1"/>
  <c r="AH54" i="10" s="1"/>
  <c r="AI54" i="10" s="1"/>
  <c r="AJ54" i="10" a="1"/>
  <c r="AJ54" i="10" s="1"/>
  <c r="AL54" i="10" a="1"/>
  <c r="AL54" i="10" s="1"/>
  <c r="AN54" i="10" a="1"/>
  <c r="AN54" i="10" s="1"/>
  <c r="AO54" i="10" s="1"/>
  <c r="AP54" i="10" a="1"/>
  <c r="AP54" i="10" s="1"/>
  <c r="AQ54" i="10" s="1"/>
  <c r="B55" i="10" a="1"/>
  <c r="B55" i="10" s="1"/>
  <c r="C55" i="10" s="1"/>
  <c r="D55" i="10" a="1"/>
  <c r="D55" i="10" s="1"/>
  <c r="E55" i="10" s="1"/>
  <c r="F55" i="10" a="1"/>
  <c r="F55" i="10" s="1"/>
  <c r="G55" i="10" s="1"/>
  <c r="H55" i="10" a="1"/>
  <c r="H55" i="10" s="1"/>
  <c r="I55" i="10" s="1"/>
  <c r="J55" i="10" a="1"/>
  <c r="J55" i="10" s="1"/>
  <c r="L55" i="10" a="1"/>
  <c r="L55" i="10" s="1"/>
  <c r="M55" i="10" s="1"/>
  <c r="N55" i="10" a="1"/>
  <c r="N55" i="10" s="1"/>
  <c r="P55" i="10" a="1"/>
  <c r="P55" i="10" s="1"/>
  <c r="R55" i="10" a="1"/>
  <c r="R55" i="10" s="1"/>
  <c r="S55" i="10" s="1"/>
  <c r="T55" i="10" a="1"/>
  <c r="T55" i="10" s="1"/>
  <c r="U55" i="10" s="1"/>
  <c r="V55" i="10" a="1"/>
  <c r="V55" i="10" s="1"/>
  <c r="X55" i="10" a="1"/>
  <c r="X55" i="10" s="1"/>
  <c r="Y55" i="10" s="1"/>
  <c r="Z55" i="10" a="1"/>
  <c r="Z55" i="10" s="1"/>
  <c r="AA55" i="10" s="1"/>
  <c r="AD55" i="10" a="1"/>
  <c r="AD55" i="10" s="1"/>
  <c r="AE55" i="10" s="1"/>
  <c r="AF55" i="10" a="1"/>
  <c r="AF55" i="10" s="1"/>
  <c r="AG55" i="10" s="1"/>
  <c r="AH55" i="10" a="1"/>
  <c r="AH55" i="10" s="1"/>
  <c r="AI55" i="10" s="1"/>
  <c r="AJ55" i="10" a="1"/>
  <c r="AJ55" i="10" s="1"/>
  <c r="AL55" i="10" a="1"/>
  <c r="AL55" i="10" s="1"/>
  <c r="AN55" i="10" a="1"/>
  <c r="AN55" i="10" s="1"/>
  <c r="AP55" i="10" a="1"/>
  <c r="AP55" i="10" s="1"/>
  <c r="B56" i="10" a="1"/>
  <c r="B56" i="10" s="1"/>
  <c r="C56" i="10" s="1"/>
  <c r="D56" i="10" a="1"/>
  <c r="D56" i="10" s="1"/>
  <c r="E56" i="10" s="1"/>
  <c r="F56" i="10" a="1"/>
  <c r="F56" i="10" s="1"/>
  <c r="G56" i="10" s="1"/>
  <c r="H56" i="10" a="1"/>
  <c r="H56" i="10" s="1"/>
  <c r="I56" i="10" s="1"/>
  <c r="J56" i="10" a="1"/>
  <c r="J56" i="10" s="1"/>
  <c r="K56" i="10" s="1"/>
  <c r="L56" i="10" a="1"/>
  <c r="L56" i="10" s="1"/>
  <c r="M56" i="10" s="1"/>
  <c r="N56" i="10" a="1"/>
  <c r="N56" i="10" s="1"/>
  <c r="P56" i="10" a="1"/>
  <c r="P56" i="10" s="1"/>
  <c r="R56" i="10" a="1"/>
  <c r="R56" i="10" s="1"/>
  <c r="S56" i="10" s="1"/>
  <c r="T56" i="10" a="1"/>
  <c r="T56" i="10" s="1"/>
  <c r="U56" i="10" s="1"/>
  <c r="V56" i="10" a="1"/>
  <c r="V56" i="10" s="1"/>
  <c r="X56" i="10" a="1"/>
  <c r="X56" i="10" s="1"/>
  <c r="Y56" i="10" s="1"/>
  <c r="Z56" i="10" a="1"/>
  <c r="Z56" i="10" s="1"/>
  <c r="AA56" i="10" s="1"/>
  <c r="AD56" i="10" a="1"/>
  <c r="AD56" i="10" s="1"/>
  <c r="AE56" i="10" s="1"/>
  <c r="AF56" i="10" a="1"/>
  <c r="AF56" i="10" s="1"/>
  <c r="AG56" i="10" s="1"/>
  <c r="AH56" i="10" a="1"/>
  <c r="AH56" i="10" s="1"/>
  <c r="AI56" i="10" s="1"/>
  <c r="AJ56" i="10" a="1"/>
  <c r="AJ56" i="10" s="1"/>
  <c r="AK56" i="10" s="1"/>
  <c r="AL56" i="10" a="1"/>
  <c r="AL56" i="10" s="1"/>
  <c r="AN56" i="10" a="1"/>
  <c r="AN56" i="10" s="1"/>
  <c r="AO56" i="10" s="1"/>
  <c r="AP56" i="10" a="1"/>
  <c r="AP56" i="10" s="1"/>
  <c r="AQ56" i="10" s="1"/>
  <c r="B57" i="10" a="1"/>
  <c r="B57" i="10" s="1"/>
  <c r="C57" i="10" s="1"/>
  <c r="D57" i="10" a="1"/>
  <c r="D57" i="10" s="1"/>
  <c r="E57" i="10" s="1"/>
  <c r="F57" i="10" a="1"/>
  <c r="F57" i="10" s="1"/>
  <c r="G57" i="10" s="1"/>
  <c r="H57" i="10" a="1"/>
  <c r="H57" i="10" s="1"/>
  <c r="I57" i="10" s="1"/>
  <c r="J57" i="10" a="1"/>
  <c r="J57" i="10" s="1"/>
  <c r="K57" i="10" s="1"/>
  <c r="L57" i="10" a="1"/>
  <c r="L57" i="10" s="1"/>
  <c r="M57" i="10" s="1"/>
  <c r="N57" i="10" a="1"/>
  <c r="N57" i="10" s="1"/>
  <c r="O57" i="10" s="1"/>
  <c r="P57" i="10" a="1"/>
  <c r="P57" i="10" s="1"/>
  <c r="R57" i="10" a="1"/>
  <c r="R57" i="10" s="1"/>
  <c r="S57" i="10" s="1"/>
  <c r="T57" i="10" a="1"/>
  <c r="T57" i="10" s="1"/>
  <c r="U57" i="10" s="1"/>
  <c r="V57" i="10" a="1"/>
  <c r="V57" i="10" s="1"/>
  <c r="X57" i="10" a="1"/>
  <c r="X57" i="10" s="1"/>
  <c r="Y57" i="10" s="1"/>
  <c r="Z57" i="10" a="1"/>
  <c r="Z57" i="10" s="1"/>
  <c r="AA57" i="10" s="1"/>
  <c r="AD57" i="10" a="1"/>
  <c r="AD57" i="10" s="1"/>
  <c r="AE57" i="10" s="1"/>
  <c r="AF57" i="10" a="1"/>
  <c r="AF57" i="10" s="1"/>
  <c r="AG57" i="10" s="1"/>
  <c r="AH57" i="10" a="1"/>
  <c r="AH57" i="10" s="1"/>
  <c r="AI57" i="10" s="1"/>
  <c r="AJ57" i="10" a="1"/>
  <c r="AJ57" i="10" s="1"/>
  <c r="AK57" i="10" s="1"/>
  <c r="AL57" i="10" a="1"/>
  <c r="AL57" i="10" s="1"/>
  <c r="AN57" i="10" a="1"/>
  <c r="AN57" i="10" s="1"/>
  <c r="AO57" i="10" s="1"/>
  <c r="AP57" i="10" a="1"/>
  <c r="AP57" i="10" s="1"/>
  <c r="AQ57" i="10" s="1"/>
  <c r="B58" i="10" a="1"/>
  <c r="B58" i="10" s="1"/>
  <c r="C58" i="10" s="1"/>
  <c r="D58" i="10" a="1"/>
  <c r="D58" i="10" s="1"/>
  <c r="E58" i="10" s="1"/>
  <c r="F58" i="10" a="1"/>
  <c r="F58" i="10" s="1"/>
  <c r="G58" i="10" s="1"/>
  <c r="H58" i="10" a="1"/>
  <c r="H58" i="10" s="1"/>
  <c r="I58" i="10" s="1"/>
  <c r="J58" i="10" a="1"/>
  <c r="J58" i="10" s="1"/>
  <c r="K58" i="10" s="1"/>
  <c r="L58" i="10" a="1"/>
  <c r="L58" i="10" s="1"/>
  <c r="M58" i="10" s="1"/>
  <c r="N58" i="10" a="1"/>
  <c r="N58" i="10" s="1"/>
  <c r="O58" i="10" s="1"/>
  <c r="P58" i="10" a="1"/>
  <c r="P58" i="10" s="1"/>
  <c r="R58" i="10" a="1"/>
  <c r="R58" i="10" s="1"/>
  <c r="S58" i="10" s="1"/>
  <c r="T58" i="10" a="1"/>
  <c r="T58" i="10" s="1"/>
  <c r="U58" i="10" s="1"/>
  <c r="V58" i="10" a="1"/>
  <c r="V58" i="10" s="1"/>
  <c r="X58" i="10" a="1"/>
  <c r="X58" i="10" s="1"/>
  <c r="Y58" i="10" s="1"/>
  <c r="Z58" i="10" a="1"/>
  <c r="Z58" i="10" s="1"/>
  <c r="AA58" i="10" s="1"/>
  <c r="AD58" i="10" a="1"/>
  <c r="AD58" i="10" s="1"/>
  <c r="AE58" i="10" s="1"/>
  <c r="AF58" i="10" a="1"/>
  <c r="AF58" i="10" s="1"/>
  <c r="AG58" i="10" s="1"/>
  <c r="AH58" i="10" a="1"/>
  <c r="AH58" i="10" s="1"/>
  <c r="AI58" i="10" s="1"/>
  <c r="AJ58" i="10" a="1"/>
  <c r="AJ58" i="10" s="1"/>
  <c r="AK58" i="10" s="1"/>
  <c r="AL58" i="10" a="1"/>
  <c r="AL58" i="10" s="1"/>
  <c r="AN58" i="10" a="1"/>
  <c r="AN58" i="10" s="1"/>
  <c r="AO58" i="10" s="1"/>
  <c r="AP58" i="10" a="1"/>
  <c r="AP58" i="10" s="1"/>
  <c r="AQ58" i="10" s="1"/>
  <c r="B59" i="10" a="1"/>
  <c r="B59" i="10" s="1"/>
  <c r="C59" i="10" s="1"/>
  <c r="D59" i="10" a="1"/>
  <c r="D59" i="10" s="1"/>
  <c r="E59" i="10" s="1"/>
  <c r="F59" i="10" a="1"/>
  <c r="F59" i="10" s="1"/>
  <c r="G59" i="10" s="1"/>
  <c r="H59" i="10" a="1"/>
  <c r="H59" i="10" s="1"/>
  <c r="I59" i="10" s="1"/>
  <c r="J59" i="10" a="1"/>
  <c r="J59" i="10" s="1"/>
  <c r="K59" i="10" s="1"/>
  <c r="L59" i="10" a="1"/>
  <c r="L59" i="10" s="1"/>
  <c r="M59" i="10" s="1"/>
  <c r="N59" i="10" a="1"/>
  <c r="N59" i="10" s="1"/>
  <c r="O59" i="10" s="1"/>
  <c r="P59" i="10" a="1"/>
  <c r="P59" i="10" s="1"/>
  <c r="R59" i="10" a="1"/>
  <c r="R59" i="10" s="1"/>
  <c r="S59" i="10" s="1"/>
  <c r="T59" i="10" a="1"/>
  <c r="T59" i="10" s="1"/>
  <c r="U59" i="10" s="1"/>
  <c r="V59" i="10" a="1"/>
  <c r="V59" i="10" s="1"/>
  <c r="W59" i="10" s="1"/>
  <c r="X59" i="10" a="1"/>
  <c r="X59" i="10" s="1"/>
  <c r="Y59" i="10" s="1"/>
  <c r="Z59" i="10" a="1"/>
  <c r="Z59" i="10" s="1"/>
  <c r="AA59" i="10" s="1"/>
  <c r="AD59" i="10" a="1"/>
  <c r="AD59" i="10" s="1"/>
  <c r="AE59" i="10" s="1"/>
  <c r="AF59" i="10" a="1"/>
  <c r="AF59" i="10" s="1"/>
  <c r="AG59" i="10" s="1"/>
  <c r="AH59" i="10" a="1"/>
  <c r="AH59" i="10" s="1"/>
  <c r="AI59" i="10" s="1"/>
  <c r="AJ59" i="10" a="1"/>
  <c r="AJ59" i="10" s="1"/>
  <c r="AK59" i="10" s="1"/>
  <c r="AL59" i="10" a="1"/>
  <c r="AL59" i="10" s="1"/>
  <c r="AM59" i="10" s="1"/>
  <c r="AN59" i="10" a="1"/>
  <c r="AN59" i="10" s="1"/>
  <c r="AO59" i="10" s="1"/>
  <c r="AP59" i="10" a="1"/>
  <c r="AP59" i="10" s="1"/>
  <c r="AQ59" i="10" s="1"/>
  <c r="B60" i="10" a="1"/>
  <c r="B60" i="10" s="1"/>
  <c r="C60" i="10" s="1"/>
  <c r="D60" i="10" a="1"/>
  <c r="D60" i="10" s="1"/>
  <c r="E60" i="10" s="1"/>
  <c r="F60" i="10" a="1"/>
  <c r="F60" i="10" s="1"/>
  <c r="G60" i="10" s="1"/>
  <c r="H60" i="10" a="1"/>
  <c r="H60" i="10" s="1"/>
  <c r="I60" i="10" s="1"/>
  <c r="J60" i="10" a="1"/>
  <c r="J60" i="10" s="1"/>
  <c r="K60" i="10" s="1"/>
  <c r="L60" i="10" a="1"/>
  <c r="L60" i="10" s="1"/>
  <c r="M60" i="10" s="1"/>
  <c r="N60" i="10" a="1"/>
  <c r="N60" i="10" s="1"/>
  <c r="O60" i="10" s="1"/>
  <c r="P60" i="10" a="1"/>
  <c r="P60" i="10" s="1"/>
  <c r="R60" i="10" a="1"/>
  <c r="R60" i="10" s="1"/>
  <c r="S60" i="10" s="1"/>
  <c r="T60" i="10" a="1"/>
  <c r="T60" i="10" s="1"/>
  <c r="U60" i="10" s="1"/>
  <c r="V60" i="10" a="1"/>
  <c r="V60" i="10" s="1"/>
  <c r="W60" i="10" s="1"/>
  <c r="X60" i="10" a="1"/>
  <c r="X60" i="10" s="1"/>
  <c r="Y60" i="10" s="1"/>
  <c r="Z60" i="10" a="1"/>
  <c r="Z60" i="10" s="1"/>
  <c r="AA60" i="10" s="1"/>
  <c r="AD60" i="10" a="1"/>
  <c r="AD60" i="10" s="1"/>
  <c r="AE60" i="10" s="1"/>
  <c r="AF60" i="10" a="1"/>
  <c r="AF60" i="10" s="1"/>
  <c r="AG60" i="10" s="1"/>
  <c r="AH60" i="10" a="1"/>
  <c r="AH60" i="10" s="1"/>
  <c r="AI60" i="10" s="1"/>
  <c r="AJ60" i="10" a="1"/>
  <c r="AJ60" i="10" s="1"/>
  <c r="AK60" i="10" s="1"/>
  <c r="AL60" i="10" a="1"/>
  <c r="AL60" i="10" s="1"/>
  <c r="AM60" i="10" s="1"/>
  <c r="AN60" i="10" a="1"/>
  <c r="AN60" i="10" s="1"/>
  <c r="AO60" i="10" s="1"/>
  <c r="AP60" i="10" a="1"/>
  <c r="AP60" i="10" s="1"/>
  <c r="AQ60" i="10" s="1"/>
  <c r="B61" i="10" a="1"/>
  <c r="B61" i="10" s="1"/>
  <c r="C61" i="10" s="1"/>
  <c r="D61" i="10" a="1"/>
  <c r="D61" i="10" s="1"/>
  <c r="E61" i="10" s="1"/>
  <c r="F61" i="10" a="1"/>
  <c r="F61" i="10" s="1"/>
  <c r="G61" i="10" s="1"/>
  <c r="H61" i="10" a="1"/>
  <c r="H61" i="10" s="1"/>
  <c r="I61" i="10" s="1"/>
  <c r="J61" i="10" a="1"/>
  <c r="J61" i="10" s="1"/>
  <c r="K61" i="10" s="1"/>
  <c r="L61" i="10" a="1"/>
  <c r="L61" i="10" s="1"/>
  <c r="M61" i="10" s="1"/>
  <c r="N61" i="10" a="1"/>
  <c r="N61" i="10" s="1"/>
  <c r="O61" i="10" s="1"/>
  <c r="P61" i="10" a="1"/>
  <c r="P61" i="10" s="1"/>
  <c r="R61" i="10" a="1"/>
  <c r="R61" i="10" s="1"/>
  <c r="S61" i="10" s="1"/>
  <c r="T61" i="10" a="1"/>
  <c r="T61" i="10" s="1"/>
  <c r="U61" i="10" s="1"/>
  <c r="V61" i="10" a="1"/>
  <c r="V61" i="10" s="1"/>
  <c r="W61" i="10" s="1"/>
  <c r="X61" i="10" a="1"/>
  <c r="X61" i="10" s="1"/>
  <c r="Y61" i="10" s="1"/>
  <c r="Z61" i="10" a="1"/>
  <c r="Z61" i="10" s="1"/>
  <c r="AA61" i="10" s="1"/>
  <c r="AD61" i="10" a="1"/>
  <c r="AD61" i="10" s="1"/>
  <c r="AE61" i="10" s="1"/>
  <c r="AF61" i="10" a="1"/>
  <c r="AF61" i="10" s="1"/>
  <c r="AG61" i="10" s="1"/>
  <c r="AH61" i="10" a="1"/>
  <c r="AH61" i="10" s="1"/>
  <c r="AI61" i="10" s="1"/>
  <c r="AJ61" i="10" a="1"/>
  <c r="AJ61" i="10" s="1"/>
  <c r="AK61" i="10" s="1"/>
  <c r="AL61" i="10" a="1"/>
  <c r="AL61" i="10" s="1"/>
  <c r="AM61" i="10" s="1"/>
  <c r="AN61" i="10" a="1"/>
  <c r="AN61" i="10" s="1"/>
  <c r="AO61" i="10" s="1"/>
  <c r="AP61" i="10" a="1"/>
  <c r="AP61" i="10" s="1"/>
  <c r="AQ61" i="10" s="1"/>
  <c r="B62" i="10" a="1"/>
  <c r="B62" i="10" s="1"/>
  <c r="C62" i="10" s="1"/>
  <c r="D62" i="10" a="1"/>
  <c r="D62" i="10" s="1"/>
  <c r="E62" i="10" s="1"/>
  <c r="F62" i="10" a="1"/>
  <c r="F62" i="10" s="1"/>
  <c r="G62" i="10" s="1"/>
  <c r="H62" i="10" a="1"/>
  <c r="H62" i="10" s="1"/>
  <c r="I62" i="10" s="1"/>
  <c r="J62" i="10" a="1"/>
  <c r="J62" i="10" s="1"/>
  <c r="K62" i="10" s="1"/>
  <c r="L62" i="10" a="1"/>
  <c r="L62" i="10" s="1"/>
  <c r="M62" i="10" s="1"/>
  <c r="N62" i="10" a="1"/>
  <c r="N62" i="10" s="1"/>
  <c r="O62" i="10" s="1"/>
  <c r="P62" i="10" a="1"/>
  <c r="P62" i="10" s="1"/>
  <c r="R62" i="10" a="1"/>
  <c r="R62" i="10" s="1"/>
  <c r="S62" i="10" s="1"/>
  <c r="T62" i="10" a="1"/>
  <c r="T62" i="10" s="1"/>
  <c r="U62" i="10" s="1"/>
  <c r="V62" i="10" a="1"/>
  <c r="V62" i="10" s="1"/>
  <c r="W62" i="10" s="1"/>
  <c r="X62" i="10" a="1"/>
  <c r="X62" i="10" s="1"/>
  <c r="Y62" i="10" s="1"/>
  <c r="Z62" i="10" a="1"/>
  <c r="Z62" i="10" s="1"/>
  <c r="AA62" i="10" s="1"/>
  <c r="AD62" i="10" a="1"/>
  <c r="AD62" i="10" s="1"/>
  <c r="AE62" i="10" s="1"/>
  <c r="AF62" i="10" a="1"/>
  <c r="AF62" i="10" s="1"/>
  <c r="AG62" i="10" s="1"/>
  <c r="AH62" i="10" a="1"/>
  <c r="AH62" i="10" s="1"/>
  <c r="AI62" i="10" s="1"/>
  <c r="AJ62" i="10" a="1"/>
  <c r="AJ62" i="10" s="1"/>
  <c r="AK62" i="10" s="1"/>
  <c r="AL62" i="10" a="1"/>
  <c r="AL62" i="10" s="1"/>
  <c r="AM62" i="10" s="1"/>
  <c r="AN62" i="10" a="1"/>
  <c r="AN62" i="10" s="1"/>
  <c r="AO62" i="10" s="1"/>
  <c r="AP62" i="10" a="1"/>
  <c r="AP62" i="10" s="1"/>
  <c r="AQ62" i="10" s="1"/>
  <c r="B63" i="10" a="1"/>
  <c r="B63" i="10" s="1"/>
  <c r="C63" i="10" s="1"/>
  <c r="D63" i="10" a="1"/>
  <c r="D63" i="10" s="1"/>
  <c r="E63" i="10" s="1"/>
  <c r="F63" i="10" a="1"/>
  <c r="F63" i="10" s="1"/>
  <c r="G63" i="10" s="1"/>
  <c r="H63" i="10" a="1"/>
  <c r="H63" i="10" s="1"/>
  <c r="I63" i="10" s="1"/>
  <c r="J63" i="10" a="1"/>
  <c r="J63" i="10" s="1"/>
  <c r="K63" i="10" s="1"/>
  <c r="L63" i="10" a="1"/>
  <c r="L63" i="10" s="1"/>
  <c r="M63" i="10" s="1"/>
  <c r="N63" i="10" a="1"/>
  <c r="N63" i="10" s="1"/>
  <c r="O63" i="10" s="1"/>
  <c r="P63" i="10" a="1"/>
  <c r="P63" i="10" s="1"/>
  <c r="R63" i="10" a="1"/>
  <c r="R63" i="10" s="1"/>
  <c r="S63" i="10" s="1"/>
  <c r="T63" i="10" a="1"/>
  <c r="T63" i="10" s="1"/>
  <c r="U63" i="10" s="1"/>
  <c r="V63" i="10" a="1"/>
  <c r="V63" i="10" s="1"/>
  <c r="W63" i="10" s="1"/>
  <c r="X63" i="10" a="1"/>
  <c r="X63" i="10" s="1"/>
  <c r="Y63" i="10" s="1"/>
  <c r="Z63" i="10" a="1"/>
  <c r="Z63" i="10" s="1"/>
  <c r="AA63" i="10" s="1"/>
  <c r="AD63" i="10" a="1"/>
  <c r="AD63" i="10" s="1"/>
  <c r="AE63" i="10" s="1"/>
  <c r="AF63" i="10" a="1"/>
  <c r="AF63" i="10" s="1"/>
  <c r="AG63" i="10" s="1"/>
  <c r="AH63" i="10" a="1"/>
  <c r="AH63" i="10" s="1"/>
  <c r="AI63" i="10" s="1"/>
  <c r="AJ63" i="10" a="1"/>
  <c r="AJ63" i="10" s="1"/>
  <c r="AK63" i="10" s="1"/>
  <c r="AL63" i="10" a="1"/>
  <c r="AL63" i="10" s="1"/>
  <c r="AM63" i="10" s="1"/>
  <c r="AN63" i="10" a="1"/>
  <c r="AN63" i="10" s="1"/>
  <c r="AO63" i="10" s="1"/>
  <c r="AP63" i="10" a="1"/>
  <c r="AP63" i="10" s="1"/>
  <c r="B64" i="10" a="1"/>
  <c r="B64" i="10" s="1"/>
  <c r="C64" i="10" s="1"/>
  <c r="D64" i="10" a="1"/>
  <c r="D64" i="10" s="1"/>
  <c r="E64" i="10" s="1"/>
  <c r="F64" i="10" a="1"/>
  <c r="F64" i="10" s="1"/>
  <c r="G64" i="10" s="1"/>
  <c r="H64" i="10" a="1"/>
  <c r="H64" i="10" s="1"/>
  <c r="I64" i="10" s="1"/>
  <c r="J64" i="10" a="1"/>
  <c r="J64" i="10" s="1"/>
  <c r="K64" i="10" s="1"/>
  <c r="L64" i="10" a="1"/>
  <c r="L64" i="10" s="1"/>
  <c r="M64" i="10" s="1"/>
  <c r="N64" i="10" a="1"/>
  <c r="N64" i="10" s="1"/>
  <c r="O64" i="10" s="1"/>
  <c r="P64" i="10" a="1"/>
  <c r="P64" i="10" s="1"/>
  <c r="R64" i="10" a="1"/>
  <c r="R64" i="10" s="1"/>
  <c r="S64" i="10" s="1"/>
  <c r="T64" i="10" a="1"/>
  <c r="T64" i="10" s="1"/>
  <c r="U64" i="10" s="1"/>
  <c r="V64" i="10" a="1"/>
  <c r="V64" i="10" s="1"/>
  <c r="W64" i="10" s="1"/>
  <c r="X64" i="10" a="1"/>
  <c r="X64" i="10" s="1"/>
  <c r="Y64" i="10" s="1"/>
  <c r="Z64" i="10" a="1"/>
  <c r="Z64" i="10" s="1"/>
  <c r="AA64" i="10" s="1"/>
  <c r="AD64" i="10" a="1"/>
  <c r="AD64" i="10" s="1"/>
  <c r="AE64" i="10" s="1"/>
  <c r="AF64" i="10" a="1"/>
  <c r="AF64" i="10" s="1"/>
  <c r="AG64" i="10" s="1"/>
  <c r="AH64" i="10" a="1"/>
  <c r="AH64" i="10" s="1"/>
  <c r="AI64" i="10" s="1"/>
  <c r="AJ64" i="10" a="1"/>
  <c r="AJ64" i="10" s="1"/>
  <c r="AK64" i="10" s="1"/>
  <c r="AL64" i="10" a="1"/>
  <c r="AL64" i="10" s="1"/>
  <c r="AM64" i="10" s="1"/>
  <c r="AN64" i="10" a="1"/>
  <c r="AN64" i="10" s="1"/>
  <c r="AO64" i="10" s="1"/>
  <c r="AP64" i="10" a="1"/>
  <c r="AP64" i="10" s="1"/>
  <c r="AQ64" i="10" s="1"/>
  <c r="B65" i="10" a="1"/>
  <c r="B65" i="10" s="1"/>
  <c r="C65" i="10" s="1"/>
  <c r="D65" i="10" a="1"/>
  <c r="D65" i="10" s="1"/>
  <c r="E65" i="10" s="1"/>
  <c r="F65" i="10" a="1"/>
  <c r="F65" i="10" s="1"/>
  <c r="G65" i="10" s="1"/>
  <c r="H65" i="10" a="1"/>
  <c r="H65" i="10" s="1"/>
  <c r="I65" i="10" s="1"/>
  <c r="J65" i="10" a="1"/>
  <c r="J65" i="10" s="1"/>
  <c r="K65" i="10" s="1"/>
  <c r="L65" i="10" a="1"/>
  <c r="L65" i="10" s="1"/>
  <c r="M65" i="10" s="1"/>
  <c r="N65" i="10" a="1"/>
  <c r="N65" i="10" s="1"/>
  <c r="O65" i="10" s="1"/>
  <c r="P65" i="10" a="1"/>
  <c r="P65" i="10" s="1"/>
  <c r="R65" i="10" a="1"/>
  <c r="R65" i="10" s="1"/>
  <c r="S65" i="10" s="1"/>
  <c r="T65" i="10" a="1"/>
  <c r="T65" i="10" s="1"/>
  <c r="U65" i="10" s="1"/>
  <c r="V65" i="10" a="1"/>
  <c r="V65" i="10" s="1"/>
  <c r="W65" i="10" s="1"/>
  <c r="X65" i="10" a="1"/>
  <c r="X65" i="10" s="1"/>
  <c r="Y65" i="10" s="1"/>
  <c r="Z65" i="10" a="1"/>
  <c r="Z65" i="10" s="1"/>
  <c r="AA65" i="10" s="1"/>
  <c r="AD65" i="10" a="1"/>
  <c r="AD65" i="10" s="1"/>
  <c r="AE65" i="10" s="1"/>
  <c r="AF65" i="10" a="1"/>
  <c r="AF65" i="10" s="1"/>
  <c r="AG65" i="10" s="1"/>
  <c r="AH65" i="10" a="1"/>
  <c r="AH65" i="10" s="1"/>
  <c r="AI65" i="10" s="1"/>
  <c r="AJ65" i="10" a="1"/>
  <c r="AJ65" i="10" s="1"/>
  <c r="AK65" i="10" s="1"/>
  <c r="AL65" i="10" a="1"/>
  <c r="AL65" i="10" s="1"/>
  <c r="AM65" i="10" s="1"/>
  <c r="AN65" i="10" a="1"/>
  <c r="AN65" i="10" s="1"/>
  <c r="AO65" i="10" s="1"/>
  <c r="AP65" i="10" a="1"/>
  <c r="AP65" i="10" s="1"/>
  <c r="AQ65" i="10" s="1"/>
  <c r="B66" i="10" a="1"/>
  <c r="B66" i="10" s="1"/>
  <c r="C66" i="10" s="1"/>
  <c r="D66" i="10" a="1"/>
  <c r="D66" i="10" s="1"/>
  <c r="E66" i="10" s="1"/>
  <c r="F66" i="10" a="1"/>
  <c r="F66" i="10" s="1"/>
  <c r="G66" i="10" s="1"/>
  <c r="H66" i="10" a="1"/>
  <c r="H66" i="10" s="1"/>
  <c r="I66" i="10" s="1"/>
  <c r="J66" i="10" a="1"/>
  <c r="J66" i="10" s="1"/>
  <c r="K66" i="10" s="1"/>
  <c r="L66" i="10" a="1"/>
  <c r="L66" i="10" s="1"/>
  <c r="M66" i="10" s="1"/>
  <c r="N66" i="10" a="1"/>
  <c r="N66" i="10" s="1"/>
  <c r="O66" i="10" s="1"/>
  <c r="P66" i="10" a="1"/>
  <c r="P66" i="10" s="1"/>
  <c r="R66" i="10" a="1"/>
  <c r="R66" i="10" s="1"/>
  <c r="S66" i="10" s="1"/>
  <c r="T66" i="10" a="1"/>
  <c r="T66" i="10" s="1"/>
  <c r="U66" i="10" s="1"/>
  <c r="V66" i="10" a="1"/>
  <c r="V66" i="10" s="1"/>
  <c r="W66" i="10" s="1"/>
  <c r="X66" i="10" a="1"/>
  <c r="X66" i="10" s="1"/>
  <c r="Y66" i="10" s="1"/>
  <c r="Z66" i="10" a="1"/>
  <c r="Z66" i="10" s="1"/>
  <c r="AA66" i="10" s="1"/>
  <c r="AD66" i="10" a="1"/>
  <c r="AD66" i="10" s="1"/>
  <c r="AE66" i="10" s="1"/>
  <c r="AF66" i="10" a="1"/>
  <c r="AF66" i="10" s="1"/>
  <c r="AG66" i="10" s="1"/>
  <c r="AH66" i="10" a="1"/>
  <c r="AH66" i="10" s="1"/>
  <c r="AI66" i="10" s="1"/>
  <c r="AJ66" i="10" a="1"/>
  <c r="AJ66" i="10" s="1"/>
  <c r="AK66" i="10" s="1"/>
  <c r="AL66" i="10" a="1"/>
  <c r="AL66" i="10" s="1"/>
  <c r="AM66" i="10" s="1"/>
  <c r="AN66" i="10" a="1"/>
  <c r="AN66" i="10" s="1"/>
  <c r="AO66" i="10" s="1"/>
  <c r="AP66" i="10" a="1"/>
  <c r="AP66" i="10" s="1"/>
  <c r="AQ66" i="10" s="1"/>
  <c r="B67" i="10" a="1"/>
  <c r="B67" i="10" s="1"/>
  <c r="C67" i="10" s="1"/>
  <c r="D67" i="10" a="1"/>
  <c r="D67" i="10" s="1"/>
  <c r="E67" i="10" s="1"/>
  <c r="F67" i="10" a="1"/>
  <c r="F67" i="10" s="1"/>
  <c r="G67" i="10" s="1"/>
  <c r="H67" i="10" a="1"/>
  <c r="H67" i="10" s="1"/>
  <c r="I67" i="10" s="1"/>
  <c r="J67" i="10" a="1"/>
  <c r="J67" i="10" s="1"/>
  <c r="K67" i="10" s="1"/>
  <c r="L67" i="10" a="1"/>
  <c r="L67" i="10" s="1"/>
  <c r="M67" i="10" s="1"/>
  <c r="N67" i="10" a="1"/>
  <c r="N67" i="10" s="1"/>
  <c r="O67" i="10" s="1"/>
  <c r="P67" i="10" a="1"/>
  <c r="P67" i="10" s="1"/>
  <c r="R67" i="10" a="1"/>
  <c r="R67" i="10" s="1"/>
  <c r="S67" i="10" s="1"/>
  <c r="T67" i="10" a="1"/>
  <c r="T67" i="10" s="1"/>
  <c r="U67" i="10" s="1"/>
  <c r="V67" i="10" a="1"/>
  <c r="V67" i="10" s="1"/>
  <c r="W67" i="10" s="1"/>
  <c r="X67" i="10" a="1"/>
  <c r="X67" i="10" s="1"/>
  <c r="Y67" i="10" s="1"/>
  <c r="Z67" i="10" a="1"/>
  <c r="Z67" i="10" s="1"/>
  <c r="AA67" i="10" s="1"/>
  <c r="AD67" i="10" a="1"/>
  <c r="AD67" i="10" s="1"/>
  <c r="AE67" i="10" s="1"/>
  <c r="AF67" i="10" a="1"/>
  <c r="AF67" i="10" s="1"/>
  <c r="AG67" i="10" s="1"/>
  <c r="AH67" i="10" a="1"/>
  <c r="AH67" i="10" s="1"/>
  <c r="AI67" i="10" s="1"/>
  <c r="AJ67" i="10" a="1"/>
  <c r="AJ67" i="10" s="1"/>
  <c r="AK67" i="10" s="1"/>
  <c r="AL67" i="10" a="1"/>
  <c r="AL67" i="10" s="1"/>
  <c r="AM67" i="10" s="1"/>
  <c r="AN67" i="10" a="1"/>
  <c r="AN67" i="10" s="1"/>
  <c r="AO67" i="10" s="1"/>
  <c r="AP67" i="10" a="1"/>
  <c r="AP67" i="10" s="1"/>
  <c r="AQ67" i="10" s="1"/>
  <c r="B68" i="10" a="1"/>
  <c r="B68" i="10" s="1"/>
  <c r="C68" i="10" s="1"/>
  <c r="D68" i="10" a="1"/>
  <c r="D68" i="10" s="1"/>
  <c r="E68" i="10" s="1"/>
  <c r="F68" i="10" a="1"/>
  <c r="F68" i="10" s="1"/>
  <c r="G68" i="10" s="1"/>
  <c r="H68" i="10" a="1"/>
  <c r="H68" i="10" s="1"/>
  <c r="I68" i="10" s="1"/>
  <c r="J68" i="10" a="1"/>
  <c r="J68" i="10" s="1"/>
  <c r="K68" i="10" s="1"/>
  <c r="L68" i="10" a="1"/>
  <c r="L68" i="10" s="1"/>
  <c r="M68" i="10" s="1"/>
  <c r="N68" i="10" a="1"/>
  <c r="N68" i="10" s="1"/>
  <c r="O68" i="10" s="1"/>
  <c r="P68" i="10" a="1"/>
  <c r="P68" i="10" s="1"/>
  <c r="R68" i="10" a="1"/>
  <c r="R68" i="10" s="1"/>
  <c r="S68" i="10" s="1"/>
  <c r="T68" i="10" a="1"/>
  <c r="T68" i="10" s="1"/>
  <c r="U68" i="10" s="1"/>
  <c r="V68" i="10" a="1"/>
  <c r="V68" i="10" s="1"/>
  <c r="W68" i="10" s="1"/>
  <c r="X68" i="10" a="1"/>
  <c r="X68" i="10" s="1"/>
  <c r="Y68" i="10" s="1"/>
  <c r="Z68" i="10" a="1"/>
  <c r="Z68" i="10" s="1"/>
  <c r="AA68" i="10" s="1"/>
  <c r="AD68" i="10" a="1"/>
  <c r="AD68" i="10" s="1"/>
  <c r="AE68" i="10" s="1"/>
  <c r="AF68" i="10" a="1"/>
  <c r="AF68" i="10" s="1"/>
  <c r="AG68" i="10" s="1"/>
  <c r="AH68" i="10" a="1"/>
  <c r="AH68" i="10" s="1"/>
  <c r="AI68" i="10" s="1"/>
  <c r="AJ68" i="10" a="1"/>
  <c r="AJ68" i="10" s="1"/>
  <c r="AK68" i="10" s="1"/>
  <c r="AL68" i="10" a="1"/>
  <c r="AL68" i="10" s="1"/>
  <c r="AM68" i="10" s="1"/>
  <c r="AN68" i="10" a="1"/>
  <c r="AN68" i="10" s="1"/>
  <c r="AO68" i="10" s="1"/>
  <c r="AP68" i="10" a="1"/>
  <c r="AP68" i="10" s="1"/>
  <c r="AQ68" i="10" s="1"/>
  <c r="B69" i="10" a="1"/>
  <c r="B69" i="10" s="1"/>
  <c r="D69" i="10" a="1"/>
  <c r="D69" i="10" s="1"/>
  <c r="F69" i="10" a="1"/>
  <c r="F69" i="10" s="1"/>
  <c r="H69" i="10" a="1"/>
  <c r="H69" i="10" s="1"/>
  <c r="J69" i="10" a="1"/>
  <c r="J69" i="10" s="1"/>
  <c r="L69" i="10" a="1"/>
  <c r="L69" i="10" s="1"/>
  <c r="N69" i="10" a="1"/>
  <c r="N69" i="10" s="1"/>
  <c r="O69" i="10" s="1"/>
  <c r="P69" i="10" a="1"/>
  <c r="P69" i="10" s="1"/>
  <c r="R69" i="10" a="1"/>
  <c r="R69" i="10" s="1"/>
  <c r="T69" i="10" a="1"/>
  <c r="T69" i="10" s="1"/>
  <c r="V69" i="10" a="1"/>
  <c r="V69" i="10" s="1"/>
  <c r="W69" i="10" s="1"/>
  <c r="X69" i="10" a="1"/>
  <c r="X69" i="10" s="1"/>
  <c r="Z69" i="10" a="1"/>
  <c r="Z69" i="10" s="1"/>
  <c r="AD69" i="10" a="1"/>
  <c r="AD69" i="10" s="1"/>
  <c r="AF69" i="10" a="1"/>
  <c r="AF69" i="10" s="1"/>
  <c r="AH69" i="10" a="1"/>
  <c r="AH69" i="10" s="1"/>
  <c r="AJ69" i="10" a="1"/>
  <c r="AJ69" i="10" s="1"/>
  <c r="AL69" i="10" a="1"/>
  <c r="AL69" i="10" s="1"/>
  <c r="AM69" i="10" s="1"/>
  <c r="AN69" i="10" a="1"/>
  <c r="AN69" i="10" s="1"/>
  <c r="AP69" i="10" a="1"/>
  <c r="AP69" i="10" s="1"/>
  <c r="AQ69" i="10" s="1"/>
  <c r="B70" i="10" a="1"/>
  <c r="B70" i="10" s="1"/>
  <c r="D70" i="10" a="1"/>
  <c r="D70" i="10" s="1"/>
  <c r="F70" i="10" a="1"/>
  <c r="F70" i="10" s="1"/>
  <c r="G70" i="10" s="1"/>
  <c r="H70" i="10" a="1"/>
  <c r="H70" i="10" s="1"/>
  <c r="J70" i="10" a="1"/>
  <c r="J70" i="10" s="1"/>
  <c r="K70" i="10" s="1"/>
  <c r="L70" i="10" a="1"/>
  <c r="L70" i="10" s="1"/>
  <c r="N70" i="10" a="1"/>
  <c r="N70" i="10" s="1"/>
  <c r="P70" i="10" a="1"/>
  <c r="P70" i="10" s="1"/>
  <c r="R70" i="10" a="1"/>
  <c r="R70" i="10" s="1"/>
  <c r="S70" i="10" s="1"/>
  <c r="T70" i="10" a="1"/>
  <c r="T70" i="10" s="1"/>
  <c r="U70" i="10" s="1"/>
  <c r="V70" i="10" a="1"/>
  <c r="V70" i="10" s="1"/>
  <c r="X70" i="10" a="1"/>
  <c r="X70" i="10" s="1"/>
  <c r="Z70" i="10" a="1"/>
  <c r="Z70" i="10" s="1"/>
  <c r="AD70" i="10" a="1"/>
  <c r="AD70" i="10" s="1"/>
  <c r="AF70" i="10" a="1"/>
  <c r="AF70" i="10" s="1"/>
  <c r="AH70" i="10" a="1"/>
  <c r="AH70" i="10" s="1"/>
  <c r="AJ70" i="10" a="1"/>
  <c r="AJ70" i="10" s="1"/>
  <c r="AK70" i="10" s="1"/>
  <c r="AL70" i="10" a="1"/>
  <c r="AL70" i="10" s="1"/>
  <c r="AN70" i="10" a="1"/>
  <c r="AN70" i="10" s="1"/>
  <c r="AP70" i="10" a="1"/>
  <c r="AP70" i="10" s="1"/>
  <c r="AQ70" i="10" s="1"/>
  <c r="B71" i="10" a="1"/>
  <c r="B71" i="10" s="1"/>
  <c r="D71" i="10" a="1"/>
  <c r="D71" i="10" s="1"/>
  <c r="F71" i="10" a="1"/>
  <c r="F71" i="10" s="1"/>
  <c r="H71" i="10" a="1"/>
  <c r="H71" i="10" s="1"/>
  <c r="J71" i="10" a="1"/>
  <c r="J71" i="10" s="1"/>
  <c r="K71" i="10" s="1"/>
  <c r="L71" i="10" a="1"/>
  <c r="L71" i="10" s="1"/>
  <c r="N71" i="10" a="1"/>
  <c r="N71" i="10" s="1"/>
  <c r="P71" i="10" a="1"/>
  <c r="P71" i="10" s="1"/>
  <c r="R71" i="10" a="1"/>
  <c r="R71" i="10" s="1"/>
  <c r="T71" i="10" a="1"/>
  <c r="T71" i="10" s="1"/>
  <c r="U71" i="10" s="1"/>
  <c r="V71" i="10" a="1"/>
  <c r="V71" i="10" s="1"/>
  <c r="X71" i="10" a="1"/>
  <c r="X71" i="10" s="1"/>
  <c r="Z71" i="10" a="1"/>
  <c r="Z71" i="10" s="1"/>
  <c r="AA71" i="10" s="1"/>
  <c r="AD71" i="10" a="1"/>
  <c r="AD71" i="10" s="1"/>
  <c r="AF71" i="10" a="1"/>
  <c r="AF71" i="10" s="1"/>
  <c r="AH71" i="10" a="1"/>
  <c r="AH71" i="10" s="1"/>
  <c r="AJ71" i="10" a="1"/>
  <c r="AJ71" i="10" s="1"/>
  <c r="AL71" i="10" a="1"/>
  <c r="AL71" i="10" s="1"/>
  <c r="AN71" i="10" a="1"/>
  <c r="AN71" i="10" s="1"/>
  <c r="AO71" i="10" s="1"/>
  <c r="AP71" i="10" a="1"/>
  <c r="AP71" i="10" s="1"/>
  <c r="B72" i="10" a="1"/>
  <c r="B72" i="10" s="1"/>
  <c r="C72" i="10" s="1"/>
  <c r="D72" i="10" a="1"/>
  <c r="D72" i="10" s="1"/>
  <c r="E72" i="10" s="1"/>
  <c r="F72" i="10" a="1"/>
  <c r="F72" i="10" s="1"/>
  <c r="G72" i="10" s="1"/>
  <c r="H72" i="10" a="1"/>
  <c r="H72" i="10" s="1"/>
  <c r="I72" i="10" s="1"/>
  <c r="J72" i="10" a="1"/>
  <c r="J72" i="10" s="1"/>
  <c r="K72" i="10" s="1"/>
  <c r="L72" i="10" a="1"/>
  <c r="L72" i="10" s="1"/>
  <c r="M72" i="10" s="1"/>
  <c r="N72" i="10" a="1"/>
  <c r="N72" i="10" s="1"/>
  <c r="O72" i="10" s="1"/>
  <c r="P72" i="10" a="1"/>
  <c r="P72" i="10" s="1"/>
  <c r="R72" i="10" a="1"/>
  <c r="R72" i="10" s="1"/>
  <c r="S72" i="10" s="1"/>
  <c r="T72" i="10" a="1"/>
  <c r="T72" i="10" s="1"/>
  <c r="U72" i="10" s="1"/>
  <c r="V72" i="10" a="1"/>
  <c r="V72" i="10" s="1"/>
  <c r="W72" i="10" s="1"/>
  <c r="X72" i="10" a="1"/>
  <c r="X72" i="10" s="1"/>
  <c r="Y72" i="10" s="1"/>
  <c r="Z72" i="10" a="1"/>
  <c r="Z72" i="10" s="1"/>
  <c r="AA72" i="10" s="1"/>
  <c r="AD72" i="10" a="1"/>
  <c r="AD72" i="10" s="1"/>
  <c r="AE72" i="10" s="1"/>
  <c r="AF72" i="10" a="1"/>
  <c r="AF72" i="10" s="1"/>
  <c r="AG72" i="10" s="1"/>
  <c r="AH72" i="10" a="1"/>
  <c r="AH72" i="10" s="1"/>
  <c r="AI72" i="10" s="1"/>
  <c r="AJ72" i="10" a="1"/>
  <c r="AJ72" i="10" s="1"/>
  <c r="AK72" i="10" s="1"/>
  <c r="AL72" i="10" a="1"/>
  <c r="AL72" i="10" s="1"/>
  <c r="AM72" i="10" s="1"/>
  <c r="AN72" i="10" a="1"/>
  <c r="AN72" i="10" s="1"/>
  <c r="AO72" i="10" s="1"/>
  <c r="AP72" i="10" a="1"/>
  <c r="AP72" i="10" s="1"/>
  <c r="AQ72" i="10" s="1"/>
  <c r="D45" i="10" a="1"/>
  <c r="D45" i="10" s="1"/>
  <c r="F45" i="10" a="1"/>
  <c r="F45" i="10" s="1"/>
  <c r="H45" i="10" a="1"/>
  <c r="H45" i="10" s="1"/>
  <c r="J45" i="10" a="1"/>
  <c r="J45" i="10" s="1"/>
  <c r="L45" i="10" a="1"/>
  <c r="L45" i="10" s="1"/>
  <c r="N45" i="10" a="1"/>
  <c r="N45" i="10" s="1"/>
  <c r="P45" i="10" a="1"/>
  <c r="P45" i="10" s="1"/>
  <c r="R45" i="10" a="1"/>
  <c r="R45" i="10" s="1"/>
  <c r="T45" i="10" a="1"/>
  <c r="T45" i="10" s="1"/>
  <c r="V45" i="10" a="1"/>
  <c r="V45" i="10" s="1"/>
  <c r="X45" i="10" a="1"/>
  <c r="X45" i="10" s="1"/>
  <c r="Z45" i="10" a="1"/>
  <c r="Z45" i="10" s="1"/>
  <c r="AD45" i="10" a="1"/>
  <c r="AD45" i="10" s="1"/>
  <c r="AF45" i="10" a="1"/>
  <c r="AF45" i="10" s="1"/>
  <c r="AH45" i="10" a="1"/>
  <c r="AH45" i="10" s="1"/>
  <c r="AJ45" i="10" a="1"/>
  <c r="AJ45" i="10" s="1"/>
  <c r="AL45" i="10" a="1"/>
  <c r="AL45" i="10" s="1"/>
  <c r="AN45" i="10" a="1"/>
  <c r="AN45" i="10" s="1"/>
  <c r="AP45" i="10" a="1"/>
  <c r="AP45" i="10" s="1"/>
  <c r="B45" i="10" a="1"/>
  <c r="B45" i="10" s="1"/>
  <c r="B3" i="10" a="1"/>
  <c r="B3" i="10" s="1"/>
  <c r="D3" i="10" a="1"/>
  <c r="D3" i="10" s="1"/>
  <c r="F3" i="10" a="1"/>
  <c r="F3" i="10" s="1"/>
  <c r="H3" i="10" a="1"/>
  <c r="H3" i="10" s="1"/>
  <c r="J3" i="10" a="1"/>
  <c r="J3" i="10" s="1"/>
  <c r="L3" i="10" a="1"/>
  <c r="L3" i="10" s="1"/>
  <c r="N3" i="10" a="1"/>
  <c r="N3" i="10" s="1"/>
  <c r="P3" i="10" a="1"/>
  <c r="P3" i="10" s="1"/>
  <c r="R3" i="10" a="1"/>
  <c r="R3" i="10" s="1"/>
  <c r="T3" i="10" a="1"/>
  <c r="T3" i="10" s="1"/>
  <c r="V3" i="10" a="1"/>
  <c r="V3" i="10" s="1"/>
  <c r="X3" i="10" a="1"/>
  <c r="X3" i="10" s="1"/>
  <c r="Z3" i="10" a="1"/>
  <c r="Z3" i="10" s="1"/>
  <c r="AD3" i="10" a="1"/>
  <c r="AD3" i="10" s="1"/>
  <c r="AF3" i="10" a="1"/>
  <c r="AF3" i="10" s="1"/>
  <c r="AH3" i="10" a="1"/>
  <c r="AH3" i="10" s="1"/>
  <c r="AJ3" i="10" a="1"/>
  <c r="AJ3" i="10" s="1"/>
  <c r="AL3" i="10" a="1"/>
  <c r="AL3" i="10" s="1"/>
  <c r="AN3" i="10" a="1"/>
  <c r="AN3" i="10" s="1"/>
  <c r="AO3" i="10" s="1"/>
  <c r="AP3" i="10" a="1"/>
  <c r="AP3" i="10" s="1"/>
  <c r="B4" i="10" a="1"/>
  <c r="B4" i="10" s="1"/>
  <c r="C4" i="10" s="1"/>
  <c r="D4" i="10" a="1"/>
  <c r="D4" i="10" s="1"/>
  <c r="F4" i="10" a="1"/>
  <c r="F4" i="10" s="1"/>
  <c r="G4" i="10" s="1"/>
  <c r="H4" i="10" a="1"/>
  <c r="H4" i="10" s="1"/>
  <c r="J4" i="10" a="1"/>
  <c r="J4" i="10" s="1"/>
  <c r="L4" i="10" a="1"/>
  <c r="L4" i="10" s="1"/>
  <c r="N4" i="10" a="1"/>
  <c r="N4" i="10" s="1"/>
  <c r="P4" i="10" a="1"/>
  <c r="P4" i="10" s="1"/>
  <c r="R4" i="10" a="1"/>
  <c r="R4" i="10" s="1"/>
  <c r="T4" i="10" a="1"/>
  <c r="T4" i="10" s="1"/>
  <c r="V4" i="10" a="1"/>
  <c r="V4" i="10" s="1"/>
  <c r="X4" i="10" a="1"/>
  <c r="X4" i="10" s="1"/>
  <c r="Y4" i="10" s="1"/>
  <c r="Z4" i="10" a="1"/>
  <c r="Z4" i="10" s="1"/>
  <c r="AD4" i="10" a="1"/>
  <c r="AD4" i="10" s="1"/>
  <c r="AF4" i="10" a="1"/>
  <c r="AF4" i="10" s="1"/>
  <c r="AH4" i="10" a="1"/>
  <c r="AH4" i="10" s="1"/>
  <c r="AJ4" i="10" a="1"/>
  <c r="AJ4" i="10" s="1"/>
  <c r="AL4" i="10" a="1"/>
  <c r="AL4" i="10" s="1"/>
  <c r="AN4" i="10" a="1"/>
  <c r="AN4" i="10" s="1"/>
  <c r="AO4" i="10" s="1"/>
  <c r="AP4" i="10" a="1"/>
  <c r="AP4" i="10" s="1"/>
  <c r="AQ4" i="10" s="1"/>
  <c r="B5" i="10" a="1"/>
  <c r="B5" i="10" s="1"/>
  <c r="C5" i="10" s="1"/>
  <c r="D5" i="10" a="1"/>
  <c r="D5" i="10" s="1"/>
  <c r="F5" i="10" a="1"/>
  <c r="F5" i="10" s="1"/>
  <c r="G5" i="10" s="1"/>
  <c r="H5" i="10" a="1"/>
  <c r="H5" i="10" s="1"/>
  <c r="I5" i="10" s="1"/>
  <c r="J5" i="10" a="1"/>
  <c r="J5" i="10" s="1"/>
  <c r="K5" i="10" s="1"/>
  <c r="L5" i="10" a="1"/>
  <c r="L5" i="10" s="1"/>
  <c r="N5" i="10" a="1"/>
  <c r="N5" i="10" s="1"/>
  <c r="P5" i="10" a="1"/>
  <c r="P5" i="10" s="1"/>
  <c r="R5" i="10" a="1"/>
  <c r="R5" i="10" s="1"/>
  <c r="S5" i="10" s="1"/>
  <c r="T5" i="10" a="1"/>
  <c r="T5" i="10" s="1"/>
  <c r="V5" i="10" a="1"/>
  <c r="V5" i="10" s="1"/>
  <c r="W5" i="10" s="1"/>
  <c r="X5" i="10" a="1"/>
  <c r="X5" i="10" s="1"/>
  <c r="Y5" i="10" s="1"/>
  <c r="Z5" i="10" a="1"/>
  <c r="Z5" i="10" s="1"/>
  <c r="AA5" i="10" s="1"/>
  <c r="AD5" i="10" a="1"/>
  <c r="AD5" i="10" s="1"/>
  <c r="AE5" i="10" s="1"/>
  <c r="AF5" i="10" a="1"/>
  <c r="AF5" i="10" s="1"/>
  <c r="AH5" i="10" a="1"/>
  <c r="AH5" i="10" s="1"/>
  <c r="AI5" i="10" s="1"/>
  <c r="AJ5" i="10" a="1"/>
  <c r="AJ5" i="10" s="1"/>
  <c r="AL5" i="10" a="1"/>
  <c r="AL5" i="10" s="1"/>
  <c r="AN5" i="10" a="1"/>
  <c r="AN5" i="10" s="1"/>
  <c r="AO5" i="10" s="1"/>
  <c r="AP5" i="10" a="1"/>
  <c r="AP5" i="10" s="1"/>
  <c r="AQ5" i="10" s="1"/>
  <c r="B6" i="10" a="1"/>
  <c r="B6" i="10" s="1"/>
  <c r="C6" i="10" s="1"/>
  <c r="D6" i="10" a="1"/>
  <c r="D6" i="10" s="1"/>
  <c r="F6" i="10" a="1"/>
  <c r="F6" i="10" s="1"/>
  <c r="G6" i="10" s="1"/>
  <c r="H6" i="10" a="1"/>
  <c r="H6" i="10" s="1"/>
  <c r="I6" i="10" s="1"/>
  <c r="J6" i="10" a="1"/>
  <c r="J6" i="10" s="1"/>
  <c r="K6" i="10" s="1"/>
  <c r="L6" i="10" a="1"/>
  <c r="L6" i="10" s="1"/>
  <c r="N6" i="10" a="1"/>
  <c r="N6" i="10" s="1"/>
  <c r="P6" i="10" a="1"/>
  <c r="P6" i="10" s="1"/>
  <c r="R6" i="10" a="1"/>
  <c r="R6" i="10" s="1"/>
  <c r="S6" i="10" s="1"/>
  <c r="T6" i="10" a="1"/>
  <c r="T6" i="10" s="1"/>
  <c r="U6" i="10" s="1"/>
  <c r="V6" i="10" a="1"/>
  <c r="V6" i="10" s="1"/>
  <c r="W6" i="10" s="1"/>
  <c r="X6" i="10" a="1"/>
  <c r="X6" i="10" s="1"/>
  <c r="Y6" i="10" s="1"/>
  <c r="Z6" i="10" a="1"/>
  <c r="Z6" i="10" s="1"/>
  <c r="AA6" i="10" s="1"/>
  <c r="AD6" i="10" a="1"/>
  <c r="AD6" i="10" s="1"/>
  <c r="AE6" i="10" s="1"/>
  <c r="AF6" i="10" a="1"/>
  <c r="AF6" i="10" s="1"/>
  <c r="AG6" i="10" s="1"/>
  <c r="AH6" i="10" a="1"/>
  <c r="AH6" i="10" s="1"/>
  <c r="AI6" i="10" s="1"/>
  <c r="AJ6" i="10" a="1"/>
  <c r="AJ6" i="10" s="1"/>
  <c r="AL6" i="10" a="1"/>
  <c r="AL6" i="10" s="1"/>
  <c r="AM6" i="10" s="1"/>
  <c r="AN6" i="10" a="1"/>
  <c r="AN6" i="10" s="1"/>
  <c r="AO6" i="10" s="1"/>
  <c r="AP6" i="10" a="1"/>
  <c r="AP6" i="10" s="1"/>
  <c r="AQ6" i="10" s="1"/>
  <c r="B7" i="10" a="1"/>
  <c r="B7" i="10" s="1"/>
  <c r="C7" i="10" s="1"/>
  <c r="D7" i="10" a="1"/>
  <c r="D7" i="10" s="1"/>
  <c r="E7" i="10" s="1"/>
  <c r="F7" i="10" a="1"/>
  <c r="F7" i="10" s="1"/>
  <c r="G7" i="10" s="1"/>
  <c r="H7" i="10" a="1"/>
  <c r="H7" i="10" s="1"/>
  <c r="I7" i="10" s="1"/>
  <c r="J7" i="10" a="1"/>
  <c r="J7" i="10" s="1"/>
  <c r="K7" i="10" s="1"/>
  <c r="L7" i="10" a="1"/>
  <c r="L7" i="10" s="1"/>
  <c r="N7" i="10" a="1"/>
  <c r="N7" i="10" s="1"/>
  <c r="P7" i="10" a="1"/>
  <c r="P7" i="10" s="1"/>
  <c r="R7" i="10" a="1"/>
  <c r="R7" i="10" s="1"/>
  <c r="S7" i="10" s="1"/>
  <c r="T7" i="10" a="1"/>
  <c r="T7" i="10" s="1"/>
  <c r="U7" i="10" s="1"/>
  <c r="V7" i="10" a="1"/>
  <c r="V7" i="10" s="1"/>
  <c r="W7" i="10" s="1"/>
  <c r="X7" i="10" a="1"/>
  <c r="X7" i="10" s="1"/>
  <c r="Y7" i="10" s="1"/>
  <c r="Z7" i="10" a="1"/>
  <c r="Z7" i="10" s="1"/>
  <c r="AA7" i="10" s="1"/>
  <c r="AD7" i="10" a="1"/>
  <c r="AD7" i="10" s="1"/>
  <c r="AE7" i="10" s="1"/>
  <c r="AF7" i="10" a="1"/>
  <c r="AF7" i="10" s="1"/>
  <c r="AG7" i="10" s="1"/>
  <c r="AH7" i="10" a="1"/>
  <c r="AH7" i="10" s="1"/>
  <c r="AI7" i="10" s="1"/>
  <c r="AJ7" i="10" a="1"/>
  <c r="AJ7" i="10" s="1"/>
  <c r="AL7" i="10" a="1"/>
  <c r="AL7" i="10" s="1"/>
  <c r="AM7" i="10" s="1"/>
  <c r="AN7" i="10" a="1"/>
  <c r="AN7" i="10" s="1"/>
  <c r="AO7" i="10" s="1"/>
  <c r="AP7" i="10" a="1"/>
  <c r="AP7" i="10" s="1"/>
  <c r="B8" i="10" a="1"/>
  <c r="B8" i="10" s="1"/>
  <c r="C8" i="10" s="1"/>
  <c r="D8" i="10" a="1"/>
  <c r="D8" i="10" s="1"/>
  <c r="E8" i="10" s="1"/>
  <c r="F8" i="10" a="1"/>
  <c r="F8" i="10" s="1"/>
  <c r="G8" i="10" s="1"/>
  <c r="H8" i="10" a="1"/>
  <c r="H8" i="10" s="1"/>
  <c r="I8" i="10" s="1"/>
  <c r="J8" i="10" a="1"/>
  <c r="J8" i="10" s="1"/>
  <c r="K8" i="10" s="1"/>
  <c r="L8" i="10" a="1"/>
  <c r="L8" i="10" s="1"/>
  <c r="N8" i="10" a="1"/>
  <c r="N8" i="10" s="1"/>
  <c r="P8" i="10" a="1"/>
  <c r="P8" i="10" s="1"/>
  <c r="R8" i="10" a="1"/>
  <c r="R8" i="10" s="1"/>
  <c r="S8" i="10" s="1"/>
  <c r="T8" i="10" a="1"/>
  <c r="T8" i="10" s="1"/>
  <c r="U8" i="10" s="1"/>
  <c r="V8" i="10" a="1"/>
  <c r="V8" i="10" s="1"/>
  <c r="W8" i="10" s="1"/>
  <c r="X8" i="10" a="1"/>
  <c r="X8" i="10" s="1"/>
  <c r="Y8" i="10" s="1"/>
  <c r="Z8" i="10" a="1"/>
  <c r="Z8" i="10" s="1"/>
  <c r="AA8" i="10" s="1"/>
  <c r="AD8" i="10" a="1"/>
  <c r="AD8" i="10" s="1"/>
  <c r="AE8" i="10" s="1"/>
  <c r="AF8" i="10" a="1"/>
  <c r="AF8" i="10" s="1"/>
  <c r="AG8" i="10" s="1"/>
  <c r="AH8" i="10" a="1"/>
  <c r="AH8" i="10" s="1"/>
  <c r="AI8" i="10" s="1"/>
  <c r="AJ8" i="10" a="1"/>
  <c r="AJ8" i="10" s="1"/>
  <c r="AK8" i="10" s="1"/>
  <c r="AL8" i="10" a="1"/>
  <c r="AL8" i="10" s="1"/>
  <c r="AM8" i="10" s="1"/>
  <c r="AN8" i="10" a="1"/>
  <c r="AN8" i="10" s="1"/>
  <c r="AO8" i="10" s="1"/>
  <c r="AP8" i="10" a="1"/>
  <c r="AP8" i="10" s="1"/>
  <c r="AQ8" i="10" s="1"/>
  <c r="B9" i="10" a="1"/>
  <c r="B9" i="10" s="1"/>
  <c r="C9" i="10" s="1"/>
  <c r="D9" i="10" a="1"/>
  <c r="D9" i="10" s="1"/>
  <c r="E9" i="10" s="1"/>
  <c r="F9" i="10" a="1"/>
  <c r="F9" i="10" s="1"/>
  <c r="G9" i="10" s="1"/>
  <c r="H9" i="10" a="1"/>
  <c r="H9" i="10" s="1"/>
  <c r="I9" i="10" s="1"/>
  <c r="J9" i="10" a="1"/>
  <c r="J9" i="10" s="1"/>
  <c r="K9" i="10" s="1"/>
  <c r="L9" i="10" a="1"/>
  <c r="L9" i="10" s="1"/>
  <c r="N9" i="10" a="1"/>
  <c r="N9" i="10" s="1"/>
  <c r="P9" i="10" a="1"/>
  <c r="P9" i="10" s="1"/>
  <c r="R9" i="10" a="1"/>
  <c r="R9" i="10" s="1"/>
  <c r="S9" i="10" s="1"/>
  <c r="T9" i="10" a="1"/>
  <c r="T9" i="10" s="1"/>
  <c r="U9" i="10" s="1"/>
  <c r="V9" i="10" a="1"/>
  <c r="V9" i="10" s="1"/>
  <c r="W9" i="10" s="1"/>
  <c r="X9" i="10" a="1"/>
  <c r="X9" i="10" s="1"/>
  <c r="Y9" i="10" s="1"/>
  <c r="Z9" i="10" a="1"/>
  <c r="Z9" i="10" s="1"/>
  <c r="AA9" i="10" s="1"/>
  <c r="AD9" i="10" a="1"/>
  <c r="AD9" i="10" s="1"/>
  <c r="AE9" i="10" s="1"/>
  <c r="AF9" i="10" a="1"/>
  <c r="AF9" i="10" s="1"/>
  <c r="AG9" i="10" s="1"/>
  <c r="AH9" i="10" a="1"/>
  <c r="AH9" i="10" s="1"/>
  <c r="AI9" i="10" s="1"/>
  <c r="AJ9" i="10" a="1"/>
  <c r="AJ9" i="10" s="1"/>
  <c r="AK9" i="10" s="1"/>
  <c r="AL9" i="10" a="1"/>
  <c r="AL9" i="10" s="1"/>
  <c r="AM9" i="10" s="1"/>
  <c r="AN9" i="10" a="1"/>
  <c r="AN9" i="10" s="1"/>
  <c r="AO9" i="10" s="1"/>
  <c r="AP9" i="10" a="1"/>
  <c r="AP9" i="10" s="1"/>
  <c r="AQ9" i="10" s="1"/>
  <c r="B10" i="10" a="1"/>
  <c r="B10" i="10" s="1"/>
  <c r="C10" i="10" s="1"/>
  <c r="D10" i="10" a="1"/>
  <c r="D10" i="10" s="1"/>
  <c r="E10" i="10" s="1"/>
  <c r="F10" i="10" a="1"/>
  <c r="F10" i="10" s="1"/>
  <c r="G10" i="10" s="1"/>
  <c r="H10" i="10" a="1"/>
  <c r="H10" i="10" s="1"/>
  <c r="I10" i="10" s="1"/>
  <c r="J10" i="10" a="1"/>
  <c r="J10" i="10" s="1"/>
  <c r="K10" i="10" s="1"/>
  <c r="L10" i="10" a="1"/>
  <c r="L10" i="10" s="1"/>
  <c r="N10" i="10" a="1"/>
  <c r="N10" i="10" s="1"/>
  <c r="P10" i="10" a="1"/>
  <c r="P10" i="10" s="1"/>
  <c r="R10" i="10" a="1"/>
  <c r="R10" i="10" s="1"/>
  <c r="S10" i="10" s="1"/>
  <c r="T10" i="10" a="1"/>
  <c r="T10" i="10" s="1"/>
  <c r="U10" i="10" s="1"/>
  <c r="V10" i="10" a="1"/>
  <c r="V10" i="10" s="1"/>
  <c r="W10" i="10" s="1"/>
  <c r="X10" i="10" a="1"/>
  <c r="X10" i="10" s="1"/>
  <c r="Y10" i="10" s="1"/>
  <c r="Z10" i="10" a="1"/>
  <c r="Z10" i="10" s="1"/>
  <c r="AA10" i="10" s="1"/>
  <c r="AD10" i="10" a="1"/>
  <c r="AD10" i="10" s="1"/>
  <c r="AE10" i="10" s="1"/>
  <c r="AF10" i="10" a="1"/>
  <c r="AF10" i="10" s="1"/>
  <c r="AG10" i="10" s="1"/>
  <c r="AH10" i="10" a="1"/>
  <c r="AH10" i="10" s="1"/>
  <c r="AI10" i="10" s="1"/>
  <c r="AJ10" i="10" a="1"/>
  <c r="AJ10" i="10" s="1"/>
  <c r="AK10" i="10" s="1"/>
  <c r="AL10" i="10" a="1"/>
  <c r="AL10" i="10" s="1"/>
  <c r="AM10" i="10" s="1"/>
  <c r="AN10" i="10" a="1"/>
  <c r="AN10" i="10" s="1"/>
  <c r="AO10" i="10" s="1"/>
  <c r="AP10" i="10" a="1"/>
  <c r="AP10" i="10" s="1"/>
  <c r="AQ10" i="10" s="1"/>
  <c r="B11" i="10" a="1"/>
  <c r="B11" i="10" s="1"/>
  <c r="C11" i="10" s="1"/>
  <c r="D11" i="10" a="1"/>
  <c r="D11" i="10" s="1"/>
  <c r="E11" i="10" s="1"/>
  <c r="F11" i="10" a="1"/>
  <c r="F11" i="10" s="1"/>
  <c r="G11" i="10" s="1"/>
  <c r="H11" i="10" a="1"/>
  <c r="H11" i="10" s="1"/>
  <c r="I11" i="10" s="1"/>
  <c r="J11" i="10" a="1"/>
  <c r="J11" i="10" s="1"/>
  <c r="K11" i="10" s="1"/>
  <c r="L11" i="10" a="1"/>
  <c r="L11" i="10" s="1"/>
  <c r="N11" i="10" a="1"/>
  <c r="N11" i="10" s="1"/>
  <c r="P11" i="10" a="1"/>
  <c r="P11" i="10" s="1"/>
  <c r="R11" i="10" a="1"/>
  <c r="R11" i="10" s="1"/>
  <c r="S11" i="10" s="1"/>
  <c r="T11" i="10" a="1"/>
  <c r="T11" i="10" s="1"/>
  <c r="U11" i="10" s="1"/>
  <c r="V11" i="10" a="1"/>
  <c r="V11" i="10" s="1"/>
  <c r="W11" i="10" s="1"/>
  <c r="X11" i="10" a="1"/>
  <c r="X11" i="10" s="1"/>
  <c r="Y11" i="10" s="1"/>
  <c r="Z11" i="10" a="1"/>
  <c r="Z11" i="10" s="1"/>
  <c r="AA11" i="10" s="1"/>
  <c r="AD11" i="10" a="1"/>
  <c r="AD11" i="10" s="1"/>
  <c r="AE11" i="10" s="1"/>
  <c r="AF11" i="10" a="1"/>
  <c r="AF11" i="10" s="1"/>
  <c r="AG11" i="10" s="1"/>
  <c r="AH11" i="10" a="1"/>
  <c r="AH11" i="10" s="1"/>
  <c r="AI11" i="10" s="1"/>
  <c r="AJ11" i="10" a="1"/>
  <c r="AJ11" i="10" s="1"/>
  <c r="AK11" i="10" s="1"/>
  <c r="AL11" i="10" a="1"/>
  <c r="AL11" i="10" s="1"/>
  <c r="AM11" i="10" s="1"/>
  <c r="AN11" i="10" a="1"/>
  <c r="AN11" i="10" s="1"/>
  <c r="AO11" i="10" s="1"/>
  <c r="AP11" i="10" a="1"/>
  <c r="AP11" i="10" s="1"/>
  <c r="AQ11" i="10" s="1"/>
  <c r="B12" i="10" a="1"/>
  <c r="B12" i="10" s="1"/>
  <c r="C12" i="10" s="1"/>
  <c r="D12" i="10" a="1"/>
  <c r="D12" i="10" s="1"/>
  <c r="E12" i="10" s="1"/>
  <c r="F12" i="10" a="1"/>
  <c r="F12" i="10" s="1"/>
  <c r="G12" i="10" s="1"/>
  <c r="H12" i="10" a="1"/>
  <c r="H12" i="10" s="1"/>
  <c r="I12" i="10" s="1"/>
  <c r="J12" i="10" a="1"/>
  <c r="J12" i="10" s="1"/>
  <c r="K12" i="10" s="1"/>
  <c r="L12" i="10" a="1"/>
  <c r="L12" i="10" s="1"/>
  <c r="N12" i="10" a="1"/>
  <c r="N12" i="10" s="1"/>
  <c r="P12" i="10" a="1"/>
  <c r="P12" i="10" s="1"/>
  <c r="R12" i="10" a="1"/>
  <c r="R12" i="10" s="1"/>
  <c r="S12" i="10" s="1"/>
  <c r="T12" i="10" a="1"/>
  <c r="T12" i="10" s="1"/>
  <c r="U12" i="10" s="1"/>
  <c r="V12" i="10" a="1"/>
  <c r="V12" i="10" s="1"/>
  <c r="W12" i="10" s="1"/>
  <c r="X12" i="10" a="1"/>
  <c r="X12" i="10" s="1"/>
  <c r="Y12" i="10" s="1"/>
  <c r="Z12" i="10" a="1"/>
  <c r="Z12" i="10" s="1"/>
  <c r="AA12" i="10" s="1"/>
  <c r="AD12" i="10" a="1"/>
  <c r="AD12" i="10" s="1"/>
  <c r="AE12" i="10" s="1"/>
  <c r="AF12" i="10" a="1"/>
  <c r="AF12" i="10" s="1"/>
  <c r="AG12" i="10" s="1"/>
  <c r="AH12" i="10" a="1"/>
  <c r="AH12" i="10" s="1"/>
  <c r="AI12" i="10" s="1"/>
  <c r="AJ12" i="10" a="1"/>
  <c r="AJ12" i="10" s="1"/>
  <c r="AK12" i="10" s="1"/>
  <c r="AL12" i="10" a="1"/>
  <c r="AL12" i="10" s="1"/>
  <c r="AM12" i="10" s="1"/>
  <c r="AN12" i="10" a="1"/>
  <c r="AN12" i="10" s="1"/>
  <c r="AO12" i="10" s="1"/>
  <c r="AP12" i="10" a="1"/>
  <c r="AP12" i="10" s="1"/>
  <c r="AQ12" i="10" s="1"/>
  <c r="B13" i="10" a="1"/>
  <c r="B13" i="10" s="1"/>
  <c r="C13" i="10" s="1"/>
  <c r="D13" i="10" a="1"/>
  <c r="D13" i="10" s="1"/>
  <c r="E13" i="10" s="1"/>
  <c r="F13" i="10" a="1"/>
  <c r="F13" i="10" s="1"/>
  <c r="G13" i="10" s="1"/>
  <c r="H13" i="10" a="1"/>
  <c r="H13" i="10" s="1"/>
  <c r="I13" i="10" s="1"/>
  <c r="J13" i="10" a="1"/>
  <c r="J13" i="10" s="1"/>
  <c r="K13" i="10" s="1"/>
  <c r="L13" i="10" a="1"/>
  <c r="L13" i="10" s="1"/>
  <c r="N13" i="10" a="1"/>
  <c r="N13" i="10" s="1"/>
  <c r="P13" i="10" a="1"/>
  <c r="P13" i="10" s="1"/>
  <c r="R13" i="10" a="1"/>
  <c r="R13" i="10" s="1"/>
  <c r="S13" i="10" s="1"/>
  <c r="T13" i="10" a="1"/>
  <c r="T13" i="10" s="1"/>
  <c r="U13" i="10" s="1"/>
  <c r="V13" i="10" a="1"/>
  <c r="V13" i="10" s="1"/>
  <c r="W13" i="10" s="1"/>
  <c r="X13" i="10" a="1"/>
  <c r="X13" i="10" s="1"/>
  <c r="Y13" i="10" s="1"/>
  <c r="Z13" i="10" a="1"/>
  <c r="Z13" i="10" s="1"/>
  <c r="AA13" i="10" s="1"/>
  <c r="AD13" i="10" a="1"/>
  <c r="AD13" i="10" s="1"/>
  <c r="AE13" i="10" s="1"/>
  <c r="AF13" i="10" a="1"/>
  <c r="AF13" i="10" s="1"/>
  <c r="AG13" i="10" s="1"/>
  <c r="AH13" i="10" a="1"/>
  <c r="AH13" i="10" s="1"/>
  <c r="AI13" i="10" s="1"/>
  <c r="AJ13" i="10" a="1"/>
  <c r="AJ13" i="10" s="1"/>
  <c r="AK13" i="10" s="1"/>
  <c r="AL13" i="10" a="1"/>
  <c r="AL13" i="10" s="1"/>
  <c r="AM13" i="10" s="1"/>
  <c r="AN13" i="10" a="1"/>
  <c r="AN13" i="10" s="1"/>
  <c r="AO13" i="10" s="1"/>
  <c r="AP13" i="10" a="1"/>
  <c r="AP13" i="10" s="1"/>
  <c r="AQ13" i="10" s="1"/>
  <c r="B14" i="10" a="1"/>
  <c r="B14" i="10" s="1"/>
  <c r="C14" i="10" s="1"/>
  <c r="D14" i="10" a="1"/>
  <c r="D14" i="10" s="1"/>
  <c r="E14" i="10" s="1"/>
  <c r="F14" i="10" a="1"/>
  <c r="F14" i="10" s="1"/>
  <c r="G14" i="10" s="1"/>
  <c r="H14" i="10" a="1"/>
  <c r="H14" i="10" s="1"/>
  <c r="I14" i="10" s="1"/>
  <c r="J14" i="10" a="1"/>
  <c r="J14" i="10" s="1"/>
  <c r="K14" i="10" s="1"/>
  <c r="L14" i="10" a="1"/>
  <c r="L14" i="10" s="1"/>
  <c r="N14" i="10" a="1"/>
  <c r="N14" i="10" s="1"/>
  <c r="P14" i="10" a="1"/>
  <c r="P14" i="10" s="1"/>
  <c r="R14" i="10" a="1"/>
  <c r="R14" i="10" s="1"/>
  <c r="S14" i="10" s="1"/>
  <c r="T14" i="10" a="1"/>
  <c r="T14" i="10" s="1"/>
  <c r="U14" i="10" s="1"/>
  <c r="V14" i="10" a="1"/>
  <c r="V14" i="10" s="1"/>
  <c r="W14" i="10" s="1"/>
  <c r="X14" i="10" a="1"/>
  <c r="X14" i="10" s="1"/>
  <c r="Y14" i="10" s="1"/>
  <c r="Z14" i="10" a="1"/>
  <c r="Z14" i="10" s="1"/>
  <c r="AA14" i="10" s="1"/>
  <c r="AD14" i="10" a="1"/>
  <c r="AD14" i="10" s="1"/>
  <c r="AE14" i="10" s="1"/>
  <c r="AF14" i="10" a="1"/>
  <c r="AF14" i="10" s="1"/>
  <c r="AG14" i="10" s="1"/>
  <c r="AH14" i="10" a="1"/>
  <c r="AH14" i="10" s="1"/>
  <c r="AI14" i="10" s="1"/>
  <c r="AJ14" i="10" a="1"/>
  <c r="AJ14" i="10" s="1"/>
  <c r="AK14" i="10" s="1"/>
  <c r="AL14" i="10" a="1"/>
  <c r="AL14" i="10" s="1"/>
  <c r="AM14" i="10" s="1"/>
  <c r="AN14" i="10" a="1"/>
  <c r="AN14" i="10" s="1"/>
  <c r="AO14" i="10" s="1"/>
  <c r="AP14" i="10" a="1"/>
  <c r="AP14" i="10" s="1"/>
  <c r="AQ14" i="10" s="1"/>
  <c r="B15" i="10" a="1"/>
  <c r="B15" i="10" s="1"/>
  <c r="C15" i="10" s="1"/>
  <c r="D15" i="10" a="1"/>
  <c r="D15" i="10" s="1"/>
  <c r="E15" i="10" s="1"/>
  <c r="F15" i="10" a="1"/>
  <c r="F15" i="10" s="1"/>
  <c r="G15" i="10" s="1"/>
  <c r="H15" i="10" a="1"/>
  <c r="H15" i="10" s="1"/>
  <c r="I15" i="10" s="1"/>
  <c r="J15" i="10" a="1"/>
  <c r="J15" i="10" s="1"/>
  <c r="K15" i="10" s="1"/>
  <c r="L15" i="10" a="1"/>
  <c r="L15" i="10" s="1"/>
  <c r="N15" i="10" a="1"/>
  <c r="N15" i="10" s="1"/>
  <c r="P15" i="10" a="1"/>
  <c r="P15" i="10" s="1"/>
  <c r="R15" i="10" a="1"/>
  <c r="R15" i="10" s="1"/>
  <c r="S15" i="10" s="1"/>
  <c r="T15" i="10" a="1"/>
  <c r="T15" i="10" s="1"/>
  <c r="U15" i="10" s="1"/>
  <c r="V15" i="10" a="1"/>
  <c r="V15" i="10" s="1"/>
  <c r="W15" i="10" s="1"/>
  <c r="X15" i="10" a="1"/>
  <c r="X15" i="10" s="1"/>
  <c r="Y15" i="10" s="1"/>
  <c r="Z15" i="10" a="1"/>
  <c r="Z15" i="10" s="1"/>
  <c r="AA15" i="10" s="1"/>
  <c r="AD15" i="10" a="1"/>
  <c r="AD15" i="10" s="1"/>
  <c r="AE15" i="10" s="1"/>
  <c r="AF15" i="10" a="1"/>
  <c r="AF15" i="10" s="1"/>
  <c r="AG15" i="10" s="1"/>
  <c r="AH15" i="10" a="1"/>
  <c r="AH15" i="10" s="1"/>
  <c r="AI15" i="10" s="1"/>
  <c r="AJ15" i="10" a="1"/>
  <c r="AJ15" i="10" s="1"/>
  <c r="AK15" i="10" s="1"/>
  <c r="AL15" i="10" a="1"/>
  <c r="AL15" i="10" s="1"/>
  <c r="AM15" i="10" s="1"/>
  <c r="AN15" i="10" a="1"/>
  <c r="AN15" i="10" s="1"/>
  <c r="AO15" i="10" s="1"/>
  <c r="AP15" i="10" a="1"/>
  <c r="AP15" i="10" s="1"/>
  <c r="B16" i="10" a="1"/>
  <c r="B16" i="10" s="1"/>
  <c r="C16" i="10" s="1"/>
  <c r="D16" i="10" a="1"/>
  <c r="D16" i="10" s="1"/>
  <c r="E16" i="10" s="1"/>
  <c r="F16" i="10" a="1"/>
  <c r="F16" i="10" s="1"/>
  <c r="G16" i="10" s="1"/>
  <c r="H16" i="10" a="1"/>
  <c r="H16" i="10" s="1"/>
  <c r="I16" i="10" s="1"/>
  <c r="J16" i="10" a="1"/>
  <c r="J16" i="10" s="1"/>
  <c r="K16" i="10" s="1"/>
  <c r="L16" i="10" a="1"/>
  <c r="L16" i="10" s="1"/>
  <c r="N16" i="10" a="1"/>
  <c r="N16" i="10" s="1"/>
  <c r="P16" i="10" a="1"/>
  <c r="P16" i="10" s="1"/>
  <c r="R16" i="10" a="1"/>
  <c r="R16" i="10" s="1"/>
  <c r="S16" i="10" s="1"/>
  <c r="T16" i="10" a="1"/>
  <c r="T16" i="10" s="1"/>
  <c r="U16" i="10" s="1"/>
  <c r="V16" i="10" a="1"/>
  <c r="V16" i="10" s="1"/>
  <c r="W16" i="10" s="1"/>
  <c r="X16" i="10" a="1"/>
  <c r="X16" i="10" s="1"/>
  <c r="Y16" i="10" s="1"/>
  <c r="Z16" i="10" a="1"/>
  <c r="Z16" i="10" s="1"/>
  <c r="AA16" i="10" s="1"/>
  <c r="AD16" i="10" a="1"/>
  <c r="AD16" i="10" s="1"/>
  <c r="AE16" i="10" s="1"/>
  <c r="AF16" i="10" a="1"/>
  <c r="AF16" i="10" s="1"/>
  <c r="AG16" i="10" s="1"/>
  <c r="AH16" i="10" a="1"/>
  <c r="AH16" i="10" s="1"/>
  <c r="AI16" i="10" s="1"/>
  <c r="AJ16" i="10" a="1"/>
  <c r="AJ16" i="10" s="1"/>
  <c r="AK16" i="10" s="1"/>
  <c r="AL16" i="10" a="1"/>
  <c r="AL16" i="10" s="1"/>
  <c r="AM16" i="10" s="1"/>
  <c r="AN16" i="10" a="1"/>
  <c r="AN16" i="10" s="1"/>
  <c r="AO16" i="10" s="1"/>
  <c r="AP16" i="10" a="1"/>
  <c r="AP16" i="10" s="1"/>
  <c r="AQ16" i="10" s="1"/>
  <c r="B17" i="10" a="1"/>
  <c r="B17" i="10" s="1"/>
  <c r="C17" i="10" s="1"/>
  <c r="D17" i="10" a="1"/>
  <c r="D17" i="10" s="1"/>
  <c r="E17" i="10" s="1"/>
  <c r="F17" i="10" a="1"/>
  <c r="F17" i="10" s="1"/>
  <c r="G17" i="10" s="1"/>
  <c r="H17" i="10" a="1"/>
  <c r="H17" i="10" s="1"/>
  <c r="I17" i="10" s="1"/>
  <c r="J17" i="10" a="1"/>
  <c r="J17" i="10" s="1"/>
  <c r="K17" i="10" s="1"/>
  <c r="L17" i="10" a="1"/>
  <c r="L17" i="10" s="1"/>
  <c r="N17" i="10" a="1"/>
  <c r="N17" i="10" s="1"/>
  <c r="P17" i="10" a="1"/>
  <c r="P17" i="10" s="1"/>
  <c r="R17" i="10" a="1"/>
  <c r="R17" i="10" s="1"/>
  <c r="S17" i="10" s="1"/>
  <c r="T17" i="10" a="1"/>
  <c r="T17" i="10" s="1"/>
  <c r="U17" i="10" s="1"/>
  <c r="V17" i="10" a="1"/>
  <c r="V17" i="10" s="1"/>
  <c r="W17" i="10" s="1"/>
  <c r="X17" i="10" a="1"/>
  <c r="X17" i="10" s="1"/>
  <c r="Y17" i="10" s="1"/>
  <c r="Z17" i="10" a="1"/>
  <c r="Z17" i="10" s="1"/>
  <c r="AA17" i="10" s="1"/>
  <c r="AD17" i="10" a="1"/>
  <c r="AD17" i="10" s="1"/>
  <c r="AE17" i="10" s="1"/>
  <c r="AF17" i="10" a="1"/>
  <c r="AF17" i="10" s="1"/>
  <c r="AG17" i="10" s="1"/>
  <c r="AH17" i="10" a="1"/>
  <c r="AH17" i="10" s="1"/>
  <c r="AI17" i="10" s="1"/>
  <c r="AJ17" i="10" a="1"/>
  <c r="AJ17" i="10" s="1"/>
  <c r="AK17" i="10" s="1"/>
  <c r="AL17" i="10" a="1"/>
  <c r="AL17" i="10" s="1"/>
  <c r="AM17" i="10" s="1"/>
  <c r="AN17" i="10" a="1"/>
  <c r="AN17" i="10" s="1"/>
  <c r="AO17" i="10" s="1"/>
  <c r="AP17" i="10" a="1"/>
  <c r="AP17" i="10" s="1"/>
  <c r="AQ17" i="10" s="1"/>
  <c r="B18" i="10" a="1"/>
  <c r="B18" i="10" s="1"/>
  <c r="C18" i="10" s="1"/>
  <c r="D18" i="10" a="1"/>
  <c r="D18" i="10" s="1"/>
  <c r="E18" i="10" s="1"/>
  <c r="F18" i="10" a="1"/>
  <c r="F18" i="10" s="1"/>
  <c r="G18" i="10" s="1"/>
  <c r="H18" i="10" a="1"/>
  <c r="H18" i="10" s="1"/>
  <c r="I18" i="10" s="1"/>
  <c r="J18" i="10" a="1"/>
  <c r="J18" i="10" s="1"/>
  <c r="K18" i="10" s="1"/>
  <c r="L18" i="10" a="1"/>
  <c r="L18" i="10" s="1"/>
  <c r="N18" i="10" a="1"/>
  <c r="N18" i="10" s="1"/>
  <c r="P18" i="10" a="1"/>
  <c r="P18" i="10" s="1"/>
  <c r="R18" i="10" a="1"/>
  <c r="R18" i="10" s="1"/>
  <c r="S18" i="10" s="1"/>
  <c r="T18" i="10" a="1"/>
  <c r="T18" i="10" s="1"/>
  <c r="U18" i="10" s="1"/>
  <c r="V18" i="10" a="1"/>
  <c r="V18" i="10" s="1"/>
  <c r="W18" i="10" s="1"/>
  <c r="X18" i="10" a="1"/>
  <c r="X18" i="10" s="1"/>
  <c r="Y18" i="10" s="1"/>
  <c r="Z18" i="10" a="1"/>
  <c r="Z18" i="10" s="1"/>
  <c r="AA18" i="10" s="1"/>
  <c r="AD18" i="10" a="1"/>
  <c r="AD18" i="10" s="1"/>
  <c r="AE18" i="10" s="1"/>
  <c r="AF18" i="10" a="1"/>
  <c r="AF18" i="10" s="1"/>
  <c r="AG18" i="10" s="1"/>
  <c r="AH18" i="10" a="1"/>
  <c r="AH18" i="10" s="1"/>
  <c r="AI18" i="10" s="1"/>
  <c r="AJ18" i="10" a="1"/>
  <c r="AJ18" i="10" s="1"/>
  <c r="AK18" i="10" s="1"/>
  <c r="AL18" i="10" a="1"/>
  <c r="AL18" i="10" s="1"/>
  <c r="AM18" i="10" s="1"/>
  <c r="AN18" i="10" a="1"/>
  <c r="AN18" i="10" s="1"/>
  <c r="AO18" i="10" s="1"/>
  <c r="AP18" i="10" a="1"/>
  <c r="AP18" i="10" s="1"/>
  <c r="AQ18" i="10" s="1"/>
  <c r="B19" i="10" a="1"/>
  <c r="B19" i="10" s="1"/>
  <c r="C19" i="10" s="1"/>
  <c r="D19" i="10" a="1"/>
  <c r="D19" i="10" s="1"/>
  <c r="E19" i="10" s="1"/>
  <c r="F19" i="10" a="1"/>
  <c r="F19" i="10" s="1"/>
  <c r="G19" i="10" s="1"/>
  <c r="H19" i="10" a="1"/>
  <c r="H19" i="10" s="1"/>
  <c r="I19" i="10" s="1"/>
  <c r="J19" i="10" a="1"/>
  <c r="J19" i="10" s="1"/>
  <c r="K19" i="10" s="1"/>
  <c r="L19" i="10" a="1"/>
  <c r="L19" i="10" s="1"/>
  <c r="N19" i="10" a="1"/>
  <c r="N19" i="10" s="1"/>
  <c r="P19" i="10" a="1"/>
  <c r="P19" i="10" s="1"/>
  <c r="R19" i="10" a="1"/>
  <c r="R19" i="10" s="1"/>
  <c r="S19" i="10" s="1"/>
  <c r="T19" i="10" a="1"/>
  <c r="T19" i="10" s="1"/>
  <c r="U19" i="10" s="1"/>
  <c r="V19" i="10" a="1"/>
  <c r="V19" i="10" s="1"/>
  <c r="W19" i="10" s="1"/>
  <c r="X19" i="10" a="1"/>
  <c r="X19" i="10" s="1"/>
  <c r="Y19" i="10" s="1"/>
  <c r="Z19" i="10" a="1"/>
  <c r="Z19" i="10" s="1"/>
  <c r="AA19" i="10" s="1"/>
  <c r="AD19" i="10" a="1"/>
  <c r="AD19" i="10" s="1"/>
  <c r="AE19" i="10" s="1"/>
  <c r="AF19" i="10" a="1"/>
  <c r="AF19" i="10" s="1"/>
  <c r="AG19" i="10" s="1"/>
  <c r="AH19" i="10" a="1"/>
  <c r="AH19" i="10" s="1"/>
  <c r="AI19" i="10" s="1"/>
  <c r="AJ19" i="10" a="1"/>
  <c r="AJ19" i="10" s="1"/>
  <c r="AK19" i="10" s="1"/>
  <c r="AL19" i="10" a="1"/>
  <c r="AL19" i="10" s="1"/>
  <c r="AM19" i="10" s="1"/>
  <c r="AN19" i="10" a="1"/>
  <c r="AN19" i="10" s="1"/>
  <c r="AO19" i="10" s="1"/>
  <c r="AP19" i="10" a="1"/>
  <c r="AP19" i="10" s="1"/>
  <c r="AQ19" i="10" s="1"/>
  <c r="B20" i="10" a="1"/>
  <c r="B20" i="10" s="1"/>
  <c r="C20" i="10" s="1"/>
  <c r="D20" i="10" a="1"/>
  <c r="D20" i="10" s="1"/>
  <c r="E20" i="10" s="1"/>
  <c r="F20" i="10" a="1"/>
  <c r="F20" i="10" s="1"/>
  <c r="G20" i="10" s="1"/>
  <c r="H20" i="10" a="1"/>
  <c r="H20" i="10" s="1"/>
  <c r="I20" i="10" s="1"/>
  <c r="J20" i="10" a="1"/>
  <c r="J20" i="10" s="1"/>
  <c r="K20" i="10" s="1"/>
  <c r="L20" i="10" a="1"/>
  <c r="L20" i="10" s="1"/>
  <c r="N20" i="10" a="1"/>
  <c r="N20" i="10" s="1"/>
  <c r="P20" i="10" a="1"/>
  <c r="P20" i="10" s="1"/>
  <c r="R20" i="10" a="1"/>
  <c r="R20" i="10" s="1"/>
  <c r="S20" i="10" s="1"/>
  <c r="T20" i="10" a="1"/>
  <c r="T20" i="10" s="1"/>
  <c r="U20" i="10" s="1"/>
  <c r="V20" i="10" a="1"/>
  <c r="V20" i="10" s="1"/>
  <c r="W20" i="10" s="1"/>
  <c r="X20" i="10" a="1"/>
  <c r="X20" i="10" s="1"/>
  <c r="Y20" i="10" s="1"/>
  <c r="Z20" i="10" a="1"/>
  <c r="Z20" i="10" s="1"/>
  <c r="AA20" i="10" s="1"/>
  <c r="AD20" i="10" a="1"/>
  <c r="AD20" i="10" s="1"/>
  <c r="AE20" i="10" s="1"/>
  <c r="AF20" i="10" a="1"/>
  <c r="AF20" i="10" s="1"/>
  <c r="AG20" i="10" s="1"/>
  <c r="AH20" i="10" a="1"/>
  <c r="AH20" i="10" s="1"/>
  <c r="AI20" i="10" s="1"/>
  <c r="AJ20" i="10" a="1"/>
  <c r="AJ20" i="10" s="1"/>
  <c r="AK20" i="10" s="1"/>
  <c r="AL20" i="10" a="1"/>
  <c r="AL20" i="10" s="1"/>
  <c r="AM20" i="10" s="1"/>
  <c r="AN20" i="10" a="1"/>
  <c r="AN20" i="10" s="1"/>
  <c r="AO20" i="10" s="1"/>
  <c r="AP20" i="10" a="1"/>
  <c r="AP20" i="10" s="1"/>
  <c r="AQ20" i="10" s="1"/>
  <c r="B21" i="10" a="1"/>
  <c r="B21" i="10" s="1"/>
  <c r="C21" i="10" s="1"/>
  <c r="D21" i="10" a="1"/>
  <c r="D21" i="10" s="1"/>
  <c r="E21" i="10" s="1"/>
  <c r="F21" i="10" a="1"/>
  <c r="F21" i="10" s="1"/>
  <c r="G21" i="10" s="1"/>
  <c r="H21" i="10" a="1"/>
  <c r="H21" i="10" s="1"/>
  <c r="I21" i="10" s="1"/>
  <c r="J21" i="10" a="1"/>
  <c r="J21" i="10" s="1"/>
  <c r="K21" i="10" s="1"/>
  <c r="L21" i="10" a="1"/>
  <c r="L21" i="10" s="1"/>
  <c r="N21" i="10" a="1"/>
  <c r="N21" i="10" s="1"/>
  <c r="P21" i="10" a="1"/>
  <c r="P21" i="10" s="1"/>
  <c r="R21" i="10" a="1"/>
  <c r="R21" i="10" s="1"/>
  <c r="S21" i="10" s="1"/>
  <c r="T21" i="10" a="1"/>
  <c r="T21" i="10" s="1"/>
  <c r="U21" i="10" s="1"/>
  <c r="V21" i="10" a="1"/>
  <c r="V21" i="10" s="1"/>
  <c r="W21" i="10" s="1"/>
  <c r="X21" i="10" a="1"/>
  <c r="X21" i="10" s="1"/>
  <c r="Y21" i="10" s="1"/>
  <c r="Z21" i="10" a="1"/>
  <c r="Z21" i="10" s="1"/>
  <c r="AA21" i="10" s="1"/>
  <c r="AD21" i="10" a="1"/>
  <c r="AD21" i="10" s="1"/>
  <c r="AE21" i="10" s="1"/>
  <c r="AF21" i="10" a="1"/>
  <c r="AF21" i="10" s="1"/>
  <c r="AG21" i="10" s="1"/>
  <c r="AH21" i="10" a="1"/>
  <c r="AH21" i="10" s="1"/>
  <c r="AI21" i="10" s="1"/>
  <c r="AJ21" i="10" a="1"/>
  <c r="AJ21" i="10" s="1"/>
  <c r="AK21" i="10" s="1"/>
  <c r="AL21" i="10" a="1"/>
  <c r="AL21" i="10" s="1"/>
  <c r="AM21" i="10" s="1"/>
  <c r="AN21" i="10" a="1"/>
  <c r="AN21" i="10" s="1"/>
  <c r="AO21" i="10" s="1"/>
  <c r="AP21" i="10" a="1"/>
  <c r="AP21" i="10" s="1"/>
  <c r="AQ21" i="10" s="1"/>
  <c r="B22" i="10" a="1"/>
  <c r="B22" i="10" s="1"/>
  <c r="C22" i="10" s="1"/>
  <c r="D22" i="10" a="1"/>
  <c r="D22" i="10" s="1"/>
  <c r="E22" i="10" s="1"/>
  <c r="F22" i="10" a="1"/>
  <c r="F22" i="10" s="1"/>
  <c r="G22" i="10" s="1"/>
  <c r="H22" i="10" a="1"/>
  <c r="H22" i="10" s="1"/>
  <c r="I22" i="10" s="1"/>
  <c r="J22" i="10" a="1"/>
  <c r="J22" i="10" s="1"/>
  <c r="K22" i="10" s="1"/>
  <c r="L22" i="10" a="1"/>
  <c r="L22" i="10" s="1"/>
  <c r="N22" i="10" a="1"/>
  <c r="N22" i="10" s="1"/>
  <c r="P22" i="10" a="1"/>
  <c r="P22" i="10" s="1"/>
  <c r="R22" i="10" a="1"/>
  <c r="R22" i="10" s="1"/>
  <c r="S22" i="10" s="1"/>
  <c r="T22" i="10" a="1"/>
  <c r="T22" i="10" s="1"/>
  <c r="U22" i="10" s="1"/>
  <c r="V22" i="10" a="1"/>
  <c r="V22" i="10" s="1"/>
  <c r="W22" i="10" s="1"/>
  <c r="X22" i="10" a="1"/>
  <c r="X22" i="10" s="1"/>
  <c r="Y22" i="10" s="1"/>
  <c r="Z22" i="10" a="1"/>
  <c r="Z22" i="10" s="1"/>
  <c r="AA22" i="10" s="1"/>
  <c r="AD22" i="10" a="1"/>
  <c r="AD22" i="10" s="1"/>
  <c r="AE22" i="10" s="1"/>
  <c r="AF22" i="10" a="1"/>
  <c r="AF22" i="10" s="1"/>
  <c r="AG22" i="10" s="1"/>
  <c r="AH22" i="10" a="1"/>
  <c r="AH22" i="10" s="1"/>
  <c r="AI22" i="10" s="1"/>
  <c r="AJ22" i="10" a="1"/>
  <c r="AJ22" i="10" s="1"/>
  <c r="AK22" i="10" s="1"/>
  <c r="AL22" i="10" a="1"/>
  <c r="AL22" i="10" s="1"/>
  <c r="AM22" i="10" s="1"/>
  <c r="AN22" i="10" a="1"/>
  <c r="AN22" i="10" s="1"/>
  <c r="AO22" i="10" s="1"/>
  <c r="AP22" i="10" a="1"/>
  <c r="AP22" i="10" s="1"/>
  <c r="AQ22" i="10" s="1"/>
  <c r="B23" i="10" a="1"/>
  <c r="B23" i="10" s="1"/>
  <c r="C23" i="10" s="1"/>
  <c r="D23" i="10" a="1"/>
  <c r="D23" i="10" s="1"/>
  <c r="E23" i="10" s="1"/>
  <c r="F23" i="10" a="1"/>
  <c r="F23" i="10" s="1"/>
  <c r="G23" i="10" s="1"/>
  <c r="H23" i="10" a="1"/>
  <c r="H23" i="10" s="1"/>
  <c r="I23" i="10" s="1"/>
  <c r="J23" i="10" a="1"/>
  <c r="J23" i="10" s="1"/>
  <c r="K23" i="10" s="1"/>
  <c r="L23" i="10" a="1"/>
  <c r="L23" i="10" s="1"/>
  <c r="N23" i="10" a="1"/>
  <c r="N23" i="10" s="1"/>
  <c r="P23" i="10" a="1"/>
  <c r="P23" i="10" s="1"/>
  <c r="R23" i="10" a="1"/>
  <c r="R23" i="10" s="1"/>
  <c r="S23" i="10" s="1"/>
  <c r="T23" i="10" a="1"/>
  <c r="T23" i="10" s="1"/>
  <c r="U23" i="10" s="1"/>
  <c r="V23" i="10" a="1"/>
  <c r="V23" i="10" s="1"/>
  <c r="W23" i="10" s="1"/>
  <c r="X23" i="10" a="1"/>
  <c r="X23" i="10" s="1"/>
  <c r="Y23" i="10" s="1"/>
  <c r="Z23" i="10" a="1"/>
  <c r="Z23" i="10" s="1"/>
  <c r="AA23" i="10" s="1"/>
  <c r="AD23" i="10" a="1"/>
  <c r="AD23" i="10" s="1"/>
  <c r="AE23" i="10" s="1"/>
  <c r="AF23" i="10" a="1"/>
  <c r="AF23" i="10" s="1"/>
  <c r="AG23" i="10" s="1"/>
  <c r="AH23" i="10" a="1"/>
  <c r="AH23" i="10" s="1"/>
  <c r="AI23" i="10" s="1"/>
  <c r="AJ23" i="10" a="1"/>
  <c r="AJ23" i="10" s="1"/>
  <c r="AK23" i="10" s="1"/>
  <c r="AL23" i="10" a="1"/>
  <c r="AL23" i="10" s="1"/>
  <c r="AM23" i="10" s="1"/>
  <c r="AN23" i="10" a="1"/>
  <c r="AN23" i="10" s="1"/>
  <c r="AO23" i="10" s="1"/>
  <c r="AP23" i="10" a="1"/>
  <c r="AP23" i="10" s="1"/>
  <c r="B24" i="10" a="1"/>
  <c r="B24" i="10" s="1"/>
  <c r="C24" i="10" s="1"/>
  <c r="D24" i="10" a="1"/>
  <c r="D24" i="10" s="1"/>
  <c r="E24" i="10" s="1"/>
  <c r="F24" i="10" a="1"/>
  <c r="F24" i="10" s="1"/>
  <c r="G24" i="10" s="1"/>
  <c r="H24" i="10" a="1"/>
  <c r="H24" i="10" s="1"/>
  <c r="I24" i="10" s="1"/>
  <c r="J24" i="10" a="1"/>
  <c r="J24" i="10" s="1"/>
  <c r="K24" i="10" s="1"/>
  <c r="L24" i="10" a="1"/>
  <c r="L24" i="10" s="1"/>
  <c r="N24" i="10" a="1"/>
  <c r="N24" i="10" s="1"/>
  <c r="P24" i="10" a="1"/>
  <c r="P24" i="10" s="1"/>
  <c r="R24" i="10" a="1"/>
  <c r="R24" i="10" s="1"/>
  <c r="S24" i="10" s="1"/>
  <c r="T24" i="10" a="1"/>
  <c r="T24" i="10" s="1"/>
  <c r="U24" i="10" s="1"/>
  <c r="V24" i="10" a="1"/>
  <c r="V24" i="10" s="1"/>
  <c r="W24" i="10" s="1"/>
  <c r="X24" i="10" a="1"/>
  <c r="X24" i="10" s="1"/>
  <c r="Y24" i="10" s="1"/>
  <c r="Z24" i="10" a="1"/>
  <c r="Z24" i="10" s="1"/>
  <c r="AA24" i="10" s="1"/>
  <c r="AD24" i="10" a="1"/>
  <c r="AD24" i="10" s="1"/>
  <c r="AE24" i="10" s="1"/>
  <c r="AF24" i="10" a="1"/>
  <c r="AF24" i="10" s="1"/>
  <c r="AG24" i="10" s="1"/>
  <c r="AH24" i="10" a="1"/>
  <c r="AH24" i="10" s="1"/>
  <c r="AI24" i="10" s="1"/>
  <c r="AJ24" i="10" a="1"/>
  <c r="AJ24" i="10" s="1"/>
  <c r="AK24" i="10" s="1"/>
  <c r="AL24" i="10" a="1"/>
  <c r="AL24" i="10" s="1"/>
  <c r="AM24" i="10" s="1"/>
  <c r="AN24" i="10" a="1"/>
  <c r="AN24" i="10" s="1"/>
  <c r="AO24" i="10" s="1"/>
  <c r="AP24" i="10" a="1"/>
  <c r="AP24" i="10" s="1"/>
  <c r="AQ24" i="10" s="1"/>
  <c r="B25" i="10" a="1"/>
  <c r="B25" i="10" s="1"/>
  <c r="C25" i="10" s="1"/>
  <c r="D25" i="10" a="1"/>
  <c r="D25" i="10" s="1"/>
  <c r="E25" i="10" s="1"/>
  <c r="F25" i="10" a="1"/>
  <c r="F25" i="10" s="1"/>
  <c r="G25" i="10" s="1"/>
  <c r="H25" i="10" a="1"/>
  <c r="H25" i="10" s="1"/>
  <c r="I25" i="10" s="1"/>
  <c r="J25" i="10" a="1"/>
  <c r="J25" i="10" s="1"/>
  <c r="K25" i="10" s="1"/>
  <c r="L25" i="10" a="1"/>
  <c r="L25" i="10" s="1"/>
  <c r="N25" i="10" a="1"/>
  <c r="N25" i="10" s="1"/>
  <c r="P25" i="10" a="1"/>
  <c r="P25" i="10" s="1"/>
  <c r="R25" i="10" a="1"/>
  <c r="R25" i="10" s="1"/>
  <c r="S25" i="10" s="1"/>
  <c r="T25" i="10" a="1"/>
  <c r="T25" i="10" s="1"/>
  <c r="U25" i="10" s="1"/>
  <c r="V25" i="10" a="1"/>
  <c r="V25" i="10" s="1"/>
  <c r="W25" i="10" s="1"/>
  <c r="X25" i="10" a="1"/>
  <c r="X25" i="10" s="1"/>
  <c r="Y25" i="10" s="1"/>
  <c r="Z25" i="10" a="1"/>
  <c r="Z25" i="10" s="1"/>
  <c r="AA25" i="10" s="1"/>
  <c r="AD25" i="10" a="1"/>
  <c r="AD25" i="10" s="1"/>
  <c r="AE25" i="10" s="1"/>
  <c r="AF25" i="10" a="1"/>
  <c r="AF25" i="10" s="1"/>
  <c r="AG25" i="10" s="1"/>
  <c r="AH25" i="10" a="1"/>
  <c r="AH25" i="10" s="1"/>
  <c r="AI25" i="10" s="1"/>
  <c r="AJ25" i="10" a="1"/>
  <c r="AJ25" i="10" s="1"/>
  <c r="AK25" i="10" s="1"/>
  <c r="AL25" i="10" a="1"/>
  <c r="AL25" i="10" s="1"/>
  <c r="AM25" i="10" s="1"/>
  <c r="AN25" i="10" a="1"/>
  <c r="AN25" i="10" s="1"/>
  <c r="AO25" i="10" s="1"/>
  <c r="AP25" i="10" a="1"/>
  <c r="AP25" i="10" s="1"/>
  <c r="AQ25" i="10" s="1"/>
  <c r="B26" i="10" a="1"/>
  <c r="B26" i="10" s="1"/>
  <c r="C26" i="10" s="1"/>
  <c r="D26" i="10" a="1"/>
  <c r="D26" i="10" s="1"/>
  <c r="E26" i="10" s="1"/>
  <c r="F26" i="10" a="1"/>
  <c r="F26" i="10" s="1"/>
  <c r="G26" i="10" s="1"/>
  <c r="H26" i="10" a="1"/>
  <c r="H26" i="10" s="1"/>
  <c r="I26" i="10" s="1"/>
  <c r="J26" i="10" a="1"/>
  <c r="J26" i="10" s="1"/>
  <c r="K26" i="10" s="1"/>
  <c r="L26" i="10" a="1"/>
  <c r="L26" i="10" s="1"/>
  <c r="N26" i="10" a="1"/>
  <c r="N26" i="10" s="1"/>
  <c r="P26" i="10" a="1"/>
  <c r="P26" i="10" s="1"/>
  <c r="R26" i="10" a="1"/>
  <c r="R26" i="10" s="1"/>
  <c r="S26" i="10" s="1"/>
  <c r="T26" i="10" a="1"/>
  <c r="T26" i="10" s="1"/>
  <c r="U26" i="10" s="1"/>
  <c r="V26" i="10" a="1"/>
  <c r="V26" i="10" s="1"/>
  <c r="W26" i="10" s="1"/>
  <c r="X26" i="10" a="1"/>
  <c r="X26" i="10" s="1"/>
  <c r="Y26" i="10" s="1"/>
  <c r="Z26" i="10" a="1"/>
  <c r="Z26" i="10" s="1"/>
  <c r="AA26" i="10" s="1"/>
  <c r="AD26" i="10" a="1"/>
  <c r="AD26" i="10" s="1"/>
  <c r="AE26" i="10" s="1"/>
  <c r="AF26" i="10" a="1"/>
  <c r="AF26" i="10" s="1"/>
  <c r="AG26" i="10" s="1"/>
  <c r="AH26" i="10" a="1"/>
  <c r="AH26" i="10" s="1"/>
  <c r="AI26" i="10" s="1"/>
  <c r="AJ26" i="10" a="1"/>
  <c r="AJ26" i="10" s="1"/>
  <c r="AK26" i="10" s="1"/>
  <c r="AL26" i="10" a="1"/>
  <c r="AL26" i="10" s="1"/>
  <c r="AM26" i="10" s="1"/>
  <c r="AN26" i="10" a="1"/>
  <c r="AN26" i="10" s="1"/>
  <c r="AO26" i="10" s="1"/>
  <c r="AP26" i="10" a="1"/>
  <c r="AP26" i="10" s="1"/>
  <c r="AQ26" i="10" s="1"/>
  <c r="B27" i="10" a="1"/>
  <c r="B27" i="10" s="1"/>
  <c r="C27" i="10" s="1"/>
  <c r="D27" i="10" a="1"/>
  <c r="D27" i="10" s="1"/>
  <c r="E27" i="10" s="1"/>
  <c r="F27" i="10" a="1"/>
  <c r="F27" i="10" s="1"/>
  <c r="G27" i="10" s="1"/>
  <c r="H27" i="10" a="1"/>
  <c r="H27" i="10" s="1"/>
  <c r="I27" i="10" s="1"/>
  <c r="J27" i="10" a="1"/>
  <c r="J27" i="10" s="1"/>
  <c r="K27" i="10" s="1"/>
  <c r="L27" i="10" a="1"/>
  <c r="L27" i="10" s="1"/>
  <c r="N27" i="10" a="1"/>
  <c r="N27" i="10" s="1"/>
  <c r="P27" i="10" a="1"/>
  <c r="P27" i="10" s="1"/>
  <c r="R27" i="10" a="1"/>
  <c r="R27" i="10" s="1"/>
  <c r="S27" i="10" s="1"/>
  <c r="T27" i="10" a="1"/>
  <c r="T27" i="10" s="1"/>
  <c r="U27" i="10" s="1"/>
  <c r="V27" i="10" a="1"/>
  <c r="V27" i="10" s="1"/>
  <c r="W27" i="10" s="1"/>
  <c r="X27" i="10" a="1"/>
  <c r="X27" i="10" s="1"/>
  <c r="Y27" i="10" s="1"/>
  <c r="Z27" i="10" a="1"/>
  <c r="Z27" i="10" s="1"/>
  <c r="AA27" i="10" s="1"/>
  <c r="AD27" i="10" a="1"/>
  <c r="AD27" i="10" s="1"/>
  <c r="AE27" i="10" s="1"/>
  <c r="AF27" i="10" a="1"/>
  <c r="AF27" i="10" s="1"/>
  <c r="AG27" i="10" s="1"/>
  <c r="AH27" i="10" a="1"/>
  <c r="AH27" i="10" s="1"/>
  <c r="AI27" i="10" s="1"/>
  <c r="AJ27" i="10" a="1"/>
  <c r="AJ27" i="10" s="1"/>
  <c r="AK27" i="10" s="1"/>
  <c r="AL27" i="10" a="1"/>
  <c r="AL27" i="10" s="1"/>
  <c r="AM27" i="10" s="1"/>
  <c r="AN27" i="10" a="1"/>
  <c r="AN27" i="10" s="1"/>
  <c r="AO27" i="10" s="1"/>
  <c r="AP27" i="10" a="1"/>
  <c r="AP27" i="10" s="1"/>
  <c r="AQ27" i="10" s="1"/>
  <c r="B28" i="10" a="1"/>
  <c r="B28" i="10" s="1"/>
  <c r="C28" i="10" s="1"/>
  <c r="D28" i="10" a="1"/>
  <c r="D28" i="10" s="1"/>
  <c r="E28" i="10" s="1"/>
  <c r="F28" i="10" a="1"/>
  <c r="F28" i="10" s="1"/>
  <c r="G28" i="10" s="1"/>
  <c r="H28" i="10" a="1"/>
  <c r="H28" i="10" s="1"/>
  <c r="I28" i="10" s="1"/>
  <c r="J28" i="10" a="1"/>
  <c r="J28" i="10" s="1"/>
  <c r="K28" i="10" s="1"/>
  <c r="L28" i="10" a="1"/>
  <c r="L28" i="10" s="1"/>
  <c r="N28" i="10" a="1"/>
  <c r="N28" i="10" s="1"/>
  <c r="P28" i="10" a="1"/>
  <c r="P28" i="10" s="1"/>
  <c r="R28" i="10" a="1"/>
  <c r="R28" i="10" s="1"/>
  <c r="S28" i="10" s="1"/>
  <c r="T28" i="10" a="1"/>
  <c r="T28" i="10" s="1"/>
  <c r="U28" i="10" s="1"/>
  <c r="V28" i="10" a="1"/>
  <c r="V28" i="10" s="1"/>
  <c r="W28" i="10" s="1"/>
  <c r="X28" i="10" a="1"/>
  <c r="X28" i="10" s="1"/>
  <c r="Y28" i="10" s="1"/>
  <c r="Z28" i="10" a="1"/>
  <c r="Z28" i="10" s="1"/>
  <c r="AA28" i="10" s="1"/>
  <c r="AD28" i="10" a="1"/>
  <c r="AD28" i="10" s="1"/>
  <c r="AE28" i="10" s="1"/>
  <c r="AF28" i="10" a="1"/>
  <c r="AF28" i="10" s="1"/>
  <c r="AG28" i="10" s="1"/>
  <c r="AH28" i="10" a="1"/>
  <c r="AH28" i="10" s="1"/>
  <c r="AI28" i="10" s="1"/>
  <c r="AJ28" i="10" a="1"/>
  <c r="AJ28" i="10" s="1"/>
  <c r="AK28" i="10" s="1"/>
  <c r="AL28" i="10" a="1"/>
  <c r="AL28" i="10" s="1"/>
  <c r="AM28" i="10" s="1"/>
  <c r="AN28" i="10" a="1"/>
  <c r="AN28" i="10" s="1"/>
  <c r="AO28" i="10" s="1"/>
  <c r="AP28" i="10" a="1"/>
  <c r="AP28" i="10" s="1"/>
  <c r="AQ28" i="10" s="1"/>
  <c r="B29" i="10" a="1"/>
  <c r="B29" i="10" s="1"/>
  <c r="C29" i="10" s="1"/>
  <c r="D29" i="10" a="1"/>
  <c r="D29" i="10" s="1"/>
  <c r="E29" i="10" s="1"/>
  <c r="F29" i="10" a="1"/>
  <c r="F29" i="10" s="1"/>
  <c r="G29" i="10" s="1"/>
  <c r="H29" i="10" a="1"/>
  <c r="H29" i="10" s="1"/>
  <c r="I29" i="10" s="1"/>
  <c r="J29" i="10" a="1"/>
  <c r="J29" i="10" s="1"/>
  <c r="K29" i="10" s="1"/>
  <c r="L29" i="10" a="1"/>
  <c r="L29" i="10" s="1"/>
  <c r="N29" i="10" a="1"/>
  <c r="N29" i="10" s="1"/>
  <c r="P29" i="10" a="1"/>
  <c r="P29" i="10" s="1"/>
  <c r="R29" i="10" a="1"/>
  <c r="R29" i="10" s="1"/>
  <c r="S29" i="10" s="1"/>
  <c r="T29" i="10" a="1"/>
  <c r="T29" i="10" s="1"/>
  <c r="U29" i="10" s="1"/>
  <c r="V29" i="10" a="1"/>
  <c r="V29" i="10" s="1"/>
  <c r="W29" i="10" s="1"/>
  <c r="X29" i="10" a="1"/>
  <c r="X29" i="10" s="1"/>
  <c r="Y29" i="10" s="1"/>
  <c r="Z29" i="10" a="1"/>
  <c r="Z29" i="10" s="1"/>
  <c r="AA29" i="10" s="1"/>
  <c r="AD29" i="10" a="1"/>
  <c r="AD29" i="10" s="1"/>
  <c r="AE29" i="10" s="1"/>
  <c r="AF29" i="10" a="1"/>
  <c r="AF29" i="10" s="1"/>
  <c r="AG29" i="10" s="1"/>
  <c r="AH29" i="10" a="1"/>
  <c r="AH29" i="10" s="1"/>
  <c r="AI29" i="10" s="1"/>
  <c r="AJ29" i="10" a="1"/>
  <c r="AJ29" i="10" s="1"/>
  <c r="AK29" i="10" s="1"/>
  <c r="AL29" i="10" a="1"/>
  <c r="AL29" i="10" s="1"/>
  <c r="AM29" i="10" s="1"/>
  <c r="AN29" i="10" a="1"/>
  <c r="AN29" i="10" s="1"/>
  <c r="AO29" i="10" s="1"/>
  <c r="AP29" i="10" a="1"/>
  <c r="AP29" i="10" s="1"/>
  <c r="AQ29" i="10" s="1"/>
  <c r="B30" i="10" a="1"/>
  <c r="B30" i="10" s="1"/>
  <c r="C30" i="10" s="1"/>
  <c r="D30" i="10" a="1"/>
  <c r="D30" i="10" s="1"/>
  <c r="E30" i="10" s="1"/>
  <c r="F30" i="10" a="1"/>
  <c r="F30" i="10" s="1"/>
  <c r="G30" i="10" s="1"/>
  <c r="H30" i="10" a="1"/>
  <c r="H30" i="10" s="1"/>
  <c r="I30" i="10" s="1"/>
  <c r="J30" i="10" a="1"/>
  <c r="J30" i="10" s="1"/>
  <c r="K30" i="10" s="1"/>
  <c r="L30" i="10" a="1"/>
  <c r="L30" i="10" s="1"/>
  <c r="N30" i="10" a="1"/>
  <c r="N30" i="10" s="1"/>
  <c r="P30" i="10" a="1"/>
  <c r="P30" i="10" s="1"/>
  <c r="R30" i="10" a="1"/>
  <c r="R30" i="10" s="1"/>
  <c r="S30" i="10" s="1"/>
  <c r="T30" i="10" a="1"/>
  <c r="T30" i="10" s="1"/>
  <c r="U30" i="10" s="1"/>
  <c r="V30" i="10" a="1"/>
  <c r="V30" i="10" s="1"/>
  <c r="W30" i="10" s="1"/>
  <c r="X30" i="10" a="1"/>
  <c r="X30" i="10" s="1"/>
  <c r="Y30" i="10" s="1"/>
  <c r="Z30" i="10" a="1"/>
  <c r="Z30" i="10" s="1"/>
  <c r="AA30" i="10" s="1"/>
  <c r="AD30" i="10" a="1"/>
  <c r="AD30" i="10" s="1"/>
  <c r="AE30" i="10" s="1"/>
  <c r="AF30" i="10" a="1"/>
  <c r="AF30" i="10" s="1"/>
  <c r="AG30" i="10" s="1"/>
  <c r="AH30" i="10" a="1"/>
  <c r="AH30" i="10" s="1"/>
  <c r="AI30" i="10" s="1"/>
  <c r="AJ30" i="10" a="1"/>
  <c r="AJ30" i="10" s="1"/>
  <c r="AK30" i="10" s="1"/>
  <c r="AL30" i="10" a="1"/>
  <c r="AL30" i="10" s="1"/>
  <c r="AM30" i="10" s="1"/>
  <c r="AN30" i="10" a="1"/>
  <c r="AN30" i="10" s="1"/>
  <c r="AO30" i="10" s="1"/>
  <c r="AP30" i="10" a="1"/>
  <c r="AP30" i="10" s="1"/>
  <c r="AQ30" i="10" s="1"/>
  <c r="B31" i="10" a="1"/>
  <c r="B31" i="10" s="1"/>
  <c r="C31" i="10" s="1"/>
  <c r="D31" i="10" a="1"/>
  <c r="D31" i="10" s="1"/>
  <c r="E31" i="10" s="1"/>
  <c r="F31" i="10" a="1"/>
  <c r="F31" i="10" s="1"/>
  <c r="G31" i="10" s="1"/>
  <c r="H31" i="10" a="1"/>
  <c r="H31" i="10" s="1"/>
  <c r="I31" i="10" s="1"/>
  <c r="J31" i="10" a="1"/>
  <c r="J31" i="10" s="1"/>
  <c r="K31" i="10" s="1"/>
  <c r="L31" i="10" a="1"/>
  <c r="L31" i="10" s="1"/>
  <c r="N31" i="10" a="1"/>
  <c r="N31" i="10" s="1"/>
  <c r="P31" i="10" a="1"/>
  <c r="P31" i="10" s="1"/>
  <c r="R31" i="10" a="1"/>
  <c r="R31" i="10" s="1"/>
  <c r="S31" i="10" s="1"/>
  <c r="T31" i="10" a="1"/>
  <c r="T31" i="10" s="1"/>
  <c r="U31" i="10" s="1"/>
  <c r="V31" i="10" a="1"/>
  <c r="V31" i="10" s="1"/>
  <c r="W31" i="10" s="1"/>
  <c r="X31" i="10" a="1"/>
  <c r="X31" i="10" s="1"/>
  <c r="Y31" i="10" s="1"/>
  <c r="Z31" i="10" a="1"/>
  <c r="Z31" i="10" s="1"/>
  <c r="AA31" i="10" s="1"/>
  <c r="AD31" i="10" a="1"/>
  <c r="AD31" i="10" s="1"/>
  <c r="AE31" i="10" s="1"/>
  <c r="AF31" i="10" a="1"/>
  <c r="AF31" i="10" s="1"/>
  <c r="AG31" i="10" s="1"/>
  <c r="AH31" i="10" a="1"/>
  <c r="AH31" i="10" s="1"/>
  <c r="AI31" i="10" s="1"/>
  <c r="AJ31" i="10" a="1"/>
  <c r="AJ31" i="10" s="1"/>
  <c r="AK31" i="10" s="1"/>
  <c r="AL31" i="10" a="1"/>
  <c r="AL31" i="10" s="1"/>
  <c r="AM31" i="10" s="1"/>
  <c r="AN31" i="10" a="1"/>
  <c r="AN31" i="10" s="1"/>
  <c r="AO31" i="10" s="1"/>
  <c r="AP31" i="10" a="1"/>
  <c r="AP31" i="10" s="1"/>
  <c r="B32" i="10" a="1"/>
  <c r="B32" i="10" s="1"/>
  <c r="C32" i="10" s="1"/>
  <c r="D32" i="10" a="1"/>
  <c r="D32" i="10" s="1"/>
  <c r="E32" i="10" s="1"/>
  <c r="F32" i="10" a="1"/>
  <c r="F32" i="10" s="1"/>
  <c r="G32" i="10" s="1"/>
  <c r="H32" i="10" a="1"/>
  <c r="H32" i="10" s="1"/>
  <c r="I32" i="10" s="1"/>
  <c r="J32" i="10" a="1"/>
  <c r="J32" i="10" s="1"/>
  <c r="K32" i="10" s="1"/>
  <c r="L32" i="10" a="1"/>
  <c r="L32" i="10" s="1"/>
  <c r="N32" i="10" a="1"/>
  <c r="N32" i="10" s="1"/>
  <c r="P32" i="10" a="1"/>
  <c r="P32" i="10" s="1"/>
  <c r="R32" i="10" a="1"/>
  <c r="R32" i="10" s="1"/>
  <c r="S32" i="10" s="1"/>
  <c r="T32" i="10" a="1"/>
  <c r="T32" i="10" s="1"/>
  <c r="U32" i="10" s="1"/>
  <c r="V32" i="10" a="1"/>
  <c r="V32" i="10" s="1"/>
  <c r="W32" i="10" s="1"/>
  <c r="X32" i="10" a="1"/>
  <c r="X32" i="10" s="1"/>
  <c r="Y32" i="10" s="1"/>
  <c r="Z32" i="10" a="1"/>
  <c r="Z32" i="10" s="1"/>
  <c r="AA32" i="10" s="1"/>
  <c r="AD32" i="10" a="1"/>
  <c r="AD32" i="10" s="1"/>
  <c r="AE32" i="10" s="1"/>
  <c r="AF32" i="10" a="1"/>
  <c r="AF32" i="10" s="1"/>
  <c r="AG32" i="10" s="1"/>
  <c r="AH32" i="10" a="1"/>
  <c r="AH32" i="10" s="1"/>
  <c r="AI32" i="10" s="1"/>
  <c r="AJ32" i="10" a="1"/>
  <c r="AJ32" i="10" s="1"/>
  <c r="AK32" i="10" s="1"/>
  <c r="AL32" i="10" a="1"/>
  <c r="AL32" i="10" s="1"/>
  <c r="AM32" i="10" s="1"/>
  <c r="AN32" i="10" a="1"/>
  <c r="AN32" i="10" s="1"/>
  <c r="AO32" i="10" s="1"/>
  <c r="AP32" i="10" a="1"/>
  <c r="AP32" i="10" s="1"/>
  <c r="AQ32" i="10" s="1"/>
  <c r="B33" i="10" a="1"/>
  <c r="B33" i="10" s="1"/>
  <c r="C33" i="10" s="1"/>
  <c r="D33" i="10" a="1"/>
  <c r="D33" i="10" s="1"/>
  <c r="E33" i="10" s="1"/>
  <c r="F33" i="10" a="1"/>
  <c r="F33" i="10" s="1"/>
  <c r="G33" i="10" s="1"/>
  <c r="H33" i="10" a="1"/>
  <c r="H33" i="10" s="1"/>
  <c r="I33" i="10" s="1"/>
  <c r="J33" i="10" a="1"/>
  <c r="J33" i="10" s="1"/>
  <c r="K33" i="10" s="1"/>
  <c r="L33" i="10" a="1"/>
  <c r="L33" i="10" s="1"/>
  <c r="N33" i="10" a="1"/>
  <c r="N33" i="10" s="1"/>
  <c r="P33" i="10" a="1"/>
  <c r="P33" i="10" s="1"/>
  <c r="R33" i="10" a="1"/>
  <c r="R33" i="10" s="1"/>
  <c r="S33" i="10" s="1"/>
  <c r="T33" i="10" a="1"/>
  <c r="T33" i="10" s="1"/>
  <c r="U33" i="10" s="1"/>
  <c r="V33" i="10" a="1"/>
  <c r="V33" i="10" s="1"/>
  <c r="W33" i="10" s="1"/>
  <c r="X33" i="10" a="1"/>
  <c r="X33" i="10" s="1"/>
  <c r="Y33" i="10" s="1"/>
  <c r="Z33" i="10" a="1"/>
  <c r="Z33" i="10" s="1"/>
  <c r="AA33" i="10" s="1"/>
  <c r="AD33" i="10" a="1"/>
  <c r="AD33" i="10" s="1"/>
  <c r="AE33" i="10" s="1"/>
  <c r="AF33" i="10" a="1"/>
  <c r="AF33" i="10" s="1"/>
  <c r="AG33" i="10" s="1"/>
  <c r="AH33" i="10" a="1"/>
  <c r="AH33" i="10" s="1"/>
  <c r="AI33" i="10" s="1"/>
  <c r="AJ33" i="10" a="1"/>
  <c r="AJ33" i="10" s="1"/>
  <c r="AK33" i="10" s="1"/>
  <c r="AL33" i="10" a="1"/>
  <c r="AL33" i="10" s="1"/>
  <c r="AM33" i="10" s="1"/>
  <c r="AN33" i="10" a="1"/>
  <c r="AN33" i="10" s="1"/>
  <c r="AO33" i="10" s="1"/>
  <c r="AP33" i="10" a="1"/>
  <c r="AP33" i="10" s="1"/>
  <c r="AQ33" i="10" s="1"/>
  <c r="B34" i="10" a="1"/>
  <c r="B34" i="10" s="1"/>
  <c r="C34" i="10" s="1"/>
  <c r="D34" i="10" a="1"/>
  <c r="D34" i="10" s="1"/>
  <c r="E34" i="10" s="1"/>
  <c r="F34" i="10" a="1"/>
  <c r="F34" i="10" s="1"/>
  <c r="G34" i="10" s="1"/>
  <c r="H34" i="10" a="1"/>
  <c r="H34" i="10" s="1"/>
  <c r="I34" i="10" s="1"/>
  <c r="J34" i="10" a="1"/>
  <c r="J34" i="10" s="1"/>
  <c r="K34" i="10" s="1"/>
  <c r="L34" i="10" a="1"/>
  <c r="L34" i="10" s="1"/>
  <c r="N34" i="10" a="1"/>
  <c r="N34" i="10" s="1"/>
  <c r="P34" i="10" a="1"/>
  <c r="P34" i="10" s="1"/>
  <c r="R34" i="10" a="1"/>
  <c r="R34" i="10" s="1"/>
  <c r="S34" i="10" s="1"/>
  <c r="T34" i="10" a="1"/>
  <c r="T34" i="10" s="1"/>
  <c r="U34" i="10" s="1"/>
  <c r="V34" i="10" a="1"/>
  <c r="V34" i="10" s="1"/>
  <c r="W34" i="10" s="1"/>
  <c r="X34" i="10" a="1"/>
  <c r="X34" i="10" s="1"/>
  <c r="Y34" i="10" s="1"/>
  <c r="Z34" i="10" a="1"/>
  <c r="Z34" i="10" s="1"/>
  <c r="AA34" i="10" s="1"/>
  <c r="AD34" i="10" a="1"/>
  <c r="AD34" i="10" s="1"/>
  <c r="AE34" i="10" s="1"/>
  <c r="AF34" i="10" a="1"/>
  <c r="AF34" i="10" s="1"/>
  <c r="AG34" i="10" s="1"/>
  <c r="AH34" i="10" a="1"/>
  <c r="AH34" i="10" s="1"/>
  <c r="AI34" i="10" s="1"/>
  <c r="AJ34" i="10" a="1"/>
  <c r="AJ34" i="10" s="1"/>
  <c r="AK34" i="10" s="1"/>
  <c r="AL34" i="10" a="1"/>
  <c r="AL34" i="10" s="1"/>
  <c r="AM34" i="10" s="1"/>
  <c r="AN34" i="10" a="1"/>
  <c r="AN34" i="10" s="1"/>
  <c r="AO34" i="10" s="1"/>
  <c r="AP34" i="10" a="1"/>
  <c r="AP34" i="10" s="1"/>
  <c r="AQ34" i="10" s="1"/>
  <c r="B35" i="10" a="1"/>
  <c r="B35" i="10" s="1"/>
  <c r="C35" i="10" s="1"/>
  <c r="D35" i="10" a="1"/>
  <c r="D35" i="10" s="1"/>
  <c r="E35" i="10" s="1"/>
  <c r="F35" i="10" a="1"/>
  <c r="F35" i="10" s="1"/>
  <c r="G35" i="10" s="1"/>
  <c r="H35" i="10" a="1"/>
  <c r="H35" i="10" s="1"/>
  <c r="I35" i="10" s="1"/>
  <c r="J35" i="10" a="1"/>
  <c r="J35" i="10" s="1"/>
  <c r="K35" i="10" s="1"/>
  <c r="L35" i="10" a="1"/>
  <c r="L35" i="10" s="1"/>
  <c r="M35" i="10" s="1"/>
  <c r="N35" i="10" a="1"/>
  <c r="N35" i="10" s="1"/>
  <c r="P35" i="10" a="1"/>
  <c r="P35" i="10" s="1"/>
  <c r="R35" i="10" a="1"/>
  <c r="R35" i="10" s="1"/>
  <c r="S35" i="10" s="1"/>
  <c r="T35" i="10" a="1"/>
  <c r="T35" i="10" s="1"/>
  <c r="U35" i="10" s="1"/>
  <c r="V35" i="10" a="1"/>
  <c r="V35" i="10" s="1"/>
  <c r="W35" i="10" s="1"/>
  <c r="X35" i="10" a="1"/>
  <c r="X35" i="10" s="1"/>
  <c r="Y35" i="10" s="1"/>
  <c r="Z35" i="10" a="1"/>
  <c r="Z35" i="10" s="1"/>
  <c r="AA35" i="10" s="1"/>
  <c r="AD35" i="10" a="1"/>
  <c r="AD35" i="10" s="1"/>
  <c r="AE35" i="10" s="1"/>
  <c r="AF35" i="10" a="1"/>
  <c r="AF35" i="10" s="1"/>
  <c r="AG35" i="10" s="1"/>
  <c r="AH35" i="10" a="1"/>
  <c r="AH35" i="10" s="1"/>
  <c r="AI35" i="10" s="1"/>
  <c r="AJ35" i="10" a="1"/>
  <c r="AJ35" i="10" s="1"/>
  <c r="AK35" i="10" s="1"/>
  <c r="AL35" i="10" a="1"/>
  <c r="AL35" i="10" s="1"/>
  <c r="AM35" i="10" s="1"/>
  <c r="AN35" i="10" a="1"/>
  <c r="AN35" i="10" s="1"/>
  <c r="AO35" i="10" s="1"/>
  <c r="AP35" i="10" a="1"/>
  <c r="AP35" i="10" s="1"/>
  <c r="AQ35" i="10" s="1"/>
  <c r="B36" i="10" a="1"/>
  <c r="B36" i="10" s="1"/>
  <c r="C36" i="10" s="1"/>
  <c r="D36" i="10" a="1"/>
  <c r="D36" i="10" s="1"/>
  <c r="E36" i="10" s="1"/>
  <c r="F36" i="10" a="1"/>
  <c r="F36" i="10" s="1"/>
  <c r="G36" i="10" s="1"/>
  <c r="H36" i="10" a="1"/>
  <c r="H36" i="10" s="1"/>
  <c r="I36" i="10" s="1"/>
  <c r="J36" i="10" a="1"/>
  <c r="J36" i="10" s="1"/>
  <c r="K36" i="10" s="1"/>
  <c r="L36" i="10" a="1"/>
  <c r="L36" i="10" s="1"/>
  <c r="M36" i="10" s="1"/>
  <c r="N36" i="10" a="1"/>
  <c r="N36" i="10" s="1"/>
  <c r="P36" i="10" a="1"/>
  <c r="P36" i="10" s="1"/>
  <c r="Q36" i="10" s="1"/>
  <c r="R36" i="10" a="1"/>
  <c r="R36" i="10" s="1"/>
  <c r="S36" i="10" s="1"/>
  <c r="T36" i="10" a="1"/>
  <c r="T36" i="10" s="1"/>
  <c r="U36" i="10" s="1"/>
  <c r="V36" i="10" a="1"/>
  <c r="V36" i="10" s="1"/>
  <c r="W36" i="10" s="1"/>
  <c r="X36" i="10" a="1"/>
  <c r="X36" i="10" s="1"/>
  <c r="Y36" i="10" s="1"/>
  <c r="Z36" i="10" a="1"/>
  <c r="Z36" i="10" s="1"/>
  <c r="AA36" i="10" s="1"/>
  <c r="AD36" i="10" a="1"/>
  <c r="AD36" i="10" s="1"/>
  <c r="AE36" i="10" s="1"/>
  <c r="AF36" i="10" a="1"/>
  <c r="AF36" i="10" s="1"/>
  <c r="AG36" i="10" s="1"/>
  <c r="AH36" i="10" a="1"/>
  <c r="AH36" i="10" s="1"/>
  <c r="AI36" i="10" s="1"/>
  <c r="AJ36" i="10" a="1"/>
  <c r="AJ36" i="10" s="1"/>
  <c r="AK36" i="10" s="1"/>
  <c r="AL36" i="10" a="1"/>
  <c r="AL36" i="10" s="1"/>
  <c r="AM36" i="10" s="1"/>
  <c r="AN36" i="10" a="1"/>
  <c r="AN36" i="10" s="1"/>
  <c r="AO36" i="10" s="1"/>
  <c r="AP36" i="10" a="1"/>
  <c r="AP36" i="10" s="1"/>
  <c r="AQ36" i="10" s="1"/>
  <c r="B37" i="10" a="1"/>
  <c r="B37" i="10" s="1"/>
  <c r="C37" i="10" s="1"/>
  <c r="D37" i="10" a="1"/>
  <c r="D37" i="10" s="1"/>
  <c r="E37" i="10" s="1"/>
  <c r="F37" i="10" a="1"/>
  <c r="F37" i="10" s="1"/>
  <c r="G37" i="10" s="1"/>
  <c r="H37" i="10" a="1"/>
  <c r="H37" i="10" s="1"/>
  <c r="I37" i="10" s="1"/>
  <c r="J37" i="10" a="1"/>
  <c r="J37" i="10" s="1"/>
  <c r="K37" i="10" s="1"/>
  <c r="L37" i="10" a="1"/>
  <c r="L37" i="10" s="1"/>
  <c r="M37" i="10" s="1"/>
  <c r="N37" i="10" a="1"/>
  <c r="N37" i="10" s="1"/>
  <c r="P37" i="10" a="1"/>
  <c r="P37" i="10" s="1"/>
  <c r="Q37" i="10" s="1"/>
  <c r="R37" i="10" a="1"/>
  <c r="R37" i="10" s="1"/>
  <c r="S37" i="10" s="1"/>
  <c r="T37" i="10" a="1"/>
  <c r="T37" i="10" s="1"/>
  <c r="U37" i="10" s="1"/>
  <c r="V37" i="10" a="1"/>
  <c r="V37" i="10" s="1"/>
  <c r="W37" i="10" s="1"/>
  <c r="X37" i="10" a="1"/>
  <c r="X37" i="10" s="1"/>
  <c r="Y37" i="10" s="1"/>
  <c r="Z37" i="10" a="1"/>
  <c r="Z37" i="10" s="1"/>
  <c r="AA37" i="10" s="1"/>
  <c r="AD37" i="10" a="1"/>
  <c r="AD37" i="10" s="1"/>
  <c r="AE37" i="10" s="1"/>
  <c r="AF37" i="10" a="1"/>
  <c r="AF37" i="10" s="1"/>
  <c r="AG37" i="10" s="1"/>
  <c r="AH37" i="10" a="1"/>
  <c r="AH37" i="10" s="1"/>
  <c r="AI37" i="10" s="1"/>
  <c r="AJ37" i="10" a="1"/>
  <c r="AJ37" i="10" s="1"/>
  <c r="AK37" i="10" s="1"/>
  <c r="AL37" i="10" a="1"/>
  <c r="AL37" i="10" s="1"/>
  <c r="AM37" i="10" s="1"/>
  <c r="AN37" i="10" a="1"/>
  <c r="AN37" i="10" s="1"/>
  <c r="AO37" i="10" s="1"/>
  <c r="AP37" i="10" a="1"/>
  <c r="AP37" i="10" s="1"/>
  <c r="AQ37" i="10" s="1"/>
  <c r="B38" i="10" a="1"/>
  <c r="B38" i="10" s="1"/>
  <c r="C38" i="10" s="1"/>
  <c r="D38" i="10" a="1"/>
  <c r="D38" i="10" s="1"/>
  <c r="E38" i="10" s="1"/>
  <c r="F38" i="10" a="1"/>
  <c r="F38" i="10" s="1"/>
  <c r="G38" i="10" s="1"/>
  <c r="H38" i="10" a="1"/>
  <c r="H38" i="10" s="1"/>
  <c r="I38" i="10" s="1"/>
  <c r="J38" i="10" a="1"/>
  <c r="J38" i="10" s="1"/>
  <c r="K38" i="10" s="1"/>
  <c r="L38" i="10" a="1"/>
  <c r="L38" i="10" s="1"/>
  <c r="M38" i="10" s="1"/>
  <c r="N38" i="10" a="1"/>
  <c r="N38" i="10" s="1"/>
  <c r="P38" i="10" a="1"/>
  <c r="P38" i="10" s="1"/>
  <c r="Q38" i="10" s="1"/>
  <c r="R38" i="10" a="1"/>
  <c r="R38" i="10" s="1"/>
  <c r="S38" i="10" s="1"/>
  <c r="T38" i="10" a="1"/>
  <c r="T38" i="10" s="1"/>
  <c r="U38" i="10" s="1"/>
  <c r="V38" i="10" a="1"/>
  <c r="V38" i="10" s="1"/>
  <c r="W38" i="10" s="1"/>
  <c r="X38" i="10" a="1"/>
  <c r="X38" i="10" s="1"/>
  <c r="Y38" i="10" s="1"/>
  <c r="Z38" i="10" a="1"/>
  <c r="Z38" i="10" s="1"/>
  <c r="AA38" i="10" s="1"/>
  <c r="AD38" i="10" a="1"/>
  <c r="AD38" i="10" s="1"/>
  <c r="AE38" i="10" s="1"/>
  <c r="AF38" i="10" a="1"/>
  <c r="AF38" i="10" s="1"/>
  <c r="AG38" i="10" s="1"/>
  <c r="AH38" i="10" a="1"/>
  <c r="AH38" i="10" s="1"/>
  <c r="AI38" i="10" s="1"/>
  <c r="AJ38" i="10" a="1"/>
  <c r="AJ38" i="10" s="1"/>
  <c r="AK38" i="10" s="1"/>
  <c r="AL38" i="10" a="1"/>
  <c r="AL38" i="10" s="1"/>
  <c r="AM38" i="10" s="1"/>
  <c r="AN38" i="10" a="1"/>
  <c r="AN38" i="10" s="1"/>
  <c r="AO38" i="10" s="1"/>
  <c r="AP38" i="10" a="1"/>
  <c r="AP38" i="10" s="1"/>
  <c r="AQ38" i="10" s="1"/>
  <c r="B39" i="10" a="1"/>
  <c r="B39" i="10" s="1"/>
  <c r="C39" i="10" s="1"/>
  <c r="D39" i="10" a="1"/>
  <c r="D39" i="10" s="1"/>
  <c r="E39" i="10" s="1"/>
  <c r="F39" i="10" a="1"/>
  <c r="F39" i="10" s="1"/>
  <c r="G39" i="10" s="1"/>
  <c r="H39" i="10" a="1"/>
  <c r="H39" i="10" s="1"/>
  <c r="I39" i="10" s="1"/>
  <c r="J39" i="10" a="1"/>
  <c r="J39" i="10" s="1"/>
  <c r="K39" i="10" s="1"/>
  <c r="L39" i="10" a="1"/>
  <c r="L39" i="10" s="1"/>
  <c r="M39" i="10" s="1"/>
  <c r="N39" i="10" a="1"/>
  <c r="N39" i="10" s="1"/>
  <c r="P39" i="10" a="1"/>
  <c r="P39" i="10" s="1"/>
  <c r="Q39" i="10" s="1"/>
  <c r="R39" i="10" a="1"/>
  <c r="R39" i="10" s="1"/>
  <c r="S39" i="10" s="1"/>
  <c r="T39" i="10" a="1"/>
  <c r="T39" i="10" s="1"/>
  <c r="U39" i="10" s="1"/>
  <c r="V39" i="10" a="1"/>
  <c r="V39" i="10" s="1"/>
  <c r="W39" i="10" s="1"/>
  <c r="X39" i="10" a="1"/>
  <c r="X39" i="10" s="1"/>
  <c r="Y39" i="10" s="1"/>
  <c r="Z39" i="10" a="1"/>
  <c r="Z39" i="10" s="1"/>
  <c r="AA39" i="10" s="1"/>
  <c r="AD39" i="10" a="1"/>
  <c r="AD39" i="10" s="1"/>
  <c r="AE39" i="10" s="1"/>
  <c r="AF39" i="10" a="1"/>
  <c r="AF39" i="10" s="1"/>
  <c r="AG39" i="10" s="1"/>
  <c r="AH39" i="10" a="1"/>
  <c r="AH39" i="10" s="1"/>
  <c r="AI39" i="10" s="1"/>
  <c r="AJ39" i="10" a="1"/>
  <c r="AJ39" i="10" s="1"/>
  <c r="AK39" i="10" s="1"/>
  <c r="AL39" i="10" a="1"/>
  <c r="AL39" i="10" s="1"/>
  <c r="AM39" i="10" s="1"/>
  <c r="AN39" i="10" a="1"/>
  <c r="AN39" i="10" s="1"/>
  <c r="AO39" i="10" s="1"/>
  <c r="AP39" i="10" a="1"/>
  <c r="AP39" i="10" s="1"/>
  <c r="AQ39" i="10" s="1"/>
  <c r="B40" i="10" a="1"/>
  <c r="B40" i="10" s="1"/>
  <c r="C40" i="10" s="1"/>
  <c r="D40" i="10" a="1"/>
  <c r="D40" i="10" s="1"/>
  <c r="E40" i="10" s="1"/>
  <c r="F40" i="10" a="1"/>
  <c r="F40" i="10" s="1"/>
  <c r="G40" i="10" s="1"/>
  <c r="H40" i="10" a="1"/>
  <c r="H40" i="10" s="1"/>
  <c r="I40" i="10" s="1"/>
  <c r="J40" i="10" a="1"/>
  <c r="J40" i="10" s="1"/>
  <c r="K40" i="10" s="1"/>
  <c r="L40" i="10" a="1"/>
  <c r="L40" i="10" s="1"/>
  <c r="M40" i="10" s="1"/>
  <c r="N40" i="10" a="1"/>
  <c r="N40" i="10" s="1"/>
  <c r="P40" i="10" a="1"/>
  <c r="P40" i="10" s="1"/>
  <c r="Q40" i="10" s="1"/>
  <c r="R40" i="10" a="1"/>
  <c r="R40" i="10" s="1"/>
  <c r="S40" i="10" s="1"/>
  <c r="T40" i="10" a="1"/>
  <c r="T40" i="10" s="1"/>
  <c r="U40" i="10" s="1"/>
  <c r="V40" i="10" a="1"/>
  <c r="V40" i="10" s="1"/>
  <c r="W40" i="10" s="1"/>
  <c r="X40" i="10" a="1"/>
  <c r="X40" i="10" s="1"/>
  <c r="Y40" i="10" s="1"/>
  <c r="Z40" i="10" a="1"/>
  <c r="Z40" i="10" s="1"/>
  <c r="AA40" i="10" s="1"/>
  <c r="AD40" i="10" a="1"/>
  <c r="AD40" i="10" s="1"/>
  <c r="AE40" i="10" s="1"/>
  <c r="AF40" i="10" a="1"/>
  <c r="AF40" i="10" s="1"/>
  <c r="AG40" i="10" s="1"/>
  <c r="AH40" i="10" a="1"/>
  <c r="AH40" i="10" s="1"/>
  <c r="AI40" i="10" s="1"/>
  <c r="AJ40" i="10" a="1"/>
  <c r="AJ40" i="10" s="1"/>
  <c r="AK40" i="10" s="1"/>
  <c r="AL40" i="10" a="1"/>
  <c r="AL40" i="10" s="1"/>
  <c r="AM40" i="10" s="1"/>
  <c r="AN40" i="10" a="1"/>
  <c r="AN40" i="10" s="1"/>
  <c r="AO40" i="10" s="1"/>
  <c r="AP40" i="10" a="1"/>
  <c r="AP40" i="10" s="1"/>
  <c r="AQ40" i="10" s="1"/>
  <c r="B41" i="10" a="1"/>
  <c r="B41" i="10" s="1"/>
  <c r="C41" i="10" s="1"/>
  <c r="D41" i="10" a="1"/>
  <c r="D41" i="10" s="1"/>
  <c r="E41" i="10" s="1"/>
  <c r="F41" i="10" a="1"/>
  <c r="F41" i="10" s="1"/>
  <c r="G41" i="10" s="1"/>
  <c r="H41" i="10" a="1"/>
  <c r="H41" i="10" s="1"/>
  <c r="I41" i="10" s="1"/>
  <c r="J41" i="10" a="1"/>
  <c r="J41" i="10" s="1"/>
  <c r="K41" i="10" s="1"/>
  <c r="L41" i="10" a="1"/>
  <c r="L41" i="10" s="1"/>
  <c r="M41" i="10" s="1"/>
  <c r="N41" i="10" a="1"/>
  <c r="N41" i="10" s="1"/>
  <c r="P41" i="10" a="1"/>
  <c r="P41" i="10" s="1"/>
  <c r="Q41" i="10" s="1"/>
  <c r="R41" i="10" a="1"/>
  <c r="R41" i="10" s="1"/>
  <c r="S41" i="10" s="1"/>
  <c r="T41" i="10" a="1"/>
  <c r="T41" i="10" s="1"/>
  <c r="U41" i="10" s="1"/>
  <c r="V41" i="10" a="1"/>
  <c r="V41" i="10" s="1"/>
  <c r="W41" i="10" s="1"/>
  <c r="X41" i="10" a="1"/>
  <c r="X41" i="10" s="1"/>
  <c r="Y41" i="10" s="1"/>
  <c r="Z41" i="10" a="1"/>
  <c r="Z41" i="10" s="1"/>
  <c r="AA41" i="10" s="1"/>
  <c r="AD41" i="10" a="1"/>
  <c r="AD41" i="10" s="1"/>
  <c r="AE41" i="10" s="1"/>
  <c r="AF41" i="10" a="1"/>
  <c r="AF41" i="10" s="1"/>
  <c r="AG41" i="10" s="1"/>
  <c r="AH41" i="10" a="1"/>
  <c r="AH41" i="10" s="1"/>
  <c r="AI41" i="10" s="1"/>
  <c r="AJ41" i="10" a="1"/>
  <c r="AJ41" i="10" s="1"/>
  <c r="AK41" i="10" s="1"/>
  <c r="AL41" i="10" a="1"/>
  <c r="AL41" i="10" s="1"/>
  <c r="AM41" i="10" s="1"/>
  <c r="AN41" i="10" a="1"/>
  <c r="AN41" i="10" s="1"/>
  <c r="AO41" i="10" s="1"/>
  <c r="AP41" i="10" a="1"/>
  <c r="AP41" i="10" s="1"/>
  <c r="AQ41" i="10" s="1"/>
  <c r="B42" i="10" a="1"/>
  <c r="B42" i="10" s="1"/>
  <c r="C42" i="10" s="1"/>
  <c r="D42" i="10" a="1"/>
  <c r="D42" i="10" s="1"/>
  <c r="E42" i="10" s="1"/>
  <c r="F42" i="10" a="1"/>
  <c r="F42" i="10" s="1"/>
  <c r="G42" i="10" s="1"/>
  <c r="H42" i="10" a="1"/>
  <c r="H42" i="10" s="1"/>
  <c r="I42" i="10" s="1"/>
  <c r="J42" i="10" a="1"/>
  <c r="J42" i="10" s="1"/>
  <c r="K42" i="10" s="1"/>
  <c r="L42" i="10" a="1"/>
  <c r="L42" i="10" s="1"/>
  <c r="M42" i="10" s="1"/>
  <c r="N42" i="10" a="1"/>
  <c r="N42" i="10" s="1"/>
  <c r="P42" i="10" a="1"/>
  <c r="P42" i="10" s="1"/>
  <c r="Q42" i="10" s="1"/>
  <c r="R42" i="10" a="1"/>
  <c r="R42" i="10" s="1"/>
  <c r="S42" i="10" s="1"/>
  <c r="T42" i="10" a="1"/>
  <c r="T42" i="10" s="1"/>
  <c r="U42" i="10" s="1"/>
  <c r="V42" i="10" a="1"/>
  <c r="V42" i="10" s="1"/>
  <c r="W42" i="10" s="1"/>
  <c r="X42" i="10" a="1"/>
  <c r="X42" i="10" s="1"/>
  <c r="Y42" i="10" s="1"/>
  <c r="Z42" i="10" a="1"/>
  <c r="Z42" i="10" s="1"/>
  <c r="AA42" i="10" s="1"/>
  <c r="AD42" i="10" a="1"/>
  <c r="AD42" i="10" s="1"/>
  <c r="AE42" i="10" s="1"/>
  <c r="AF42" i="10" a="1"/>
  <c r="AF42" i="10" s="1"/>
  <c r="AG42" i="10" s="1"/>
  <c r="AH42" i="10" a="1"/>
  <c r="AH42" i="10" s="1"/>
  <c r="AI42" i="10" s="1"/>
  <c r="AJ42" i="10" a="1"/>
  <c r="AJ42" i="10" s="1"/>
  <c r="AK42" i="10" s="1"/>
  <c r="AL42" i="10" a="1"/>
  <c r="AL42" i="10" s="1"/>
  <c r="AM42" i="10" s="1"/>
  <c r="AN42" i="10" a="1"/>
  <c r="AN42" i="10" s="1"/>
  <c r="AO42" i="10" s="1"/>
  <c r="AP42" i="10" a="1"/>
  <c r="AP42" i="10" s="1"/>
  <c r="AQ42" i="10" s="1"/>
  <c r="B43" i="10" a="1"/>
  <c r="B43" i="10" s="1"/>
  <c r="C43" i="10" s="1"/>
  <c r="D43" i="10" a="1"/>
  <c r="D43" i="10" s="1"/>
  <c r="E43" i="10" s="1"/>
  <c r="F43" i="10" a="1"/>
  <c r="F43" i="10" s="1"/>
  <c r="G43" i="10" s="1"/>
  <c r="H43" i="10" a="1"/>
  <c r="H43" i="10" s="1"/>
  <c r="I43" i="10" s="1"/>
  <c r="J43" i="10" a="1"/>
  <c r="J43" i="10" s="1"/>
  <c r="K43" i="10" s="1"/>
  <c r="L43" i="10" a="1"/>
  <c r="L43" i="10" s="1"/>
  <c r="M43" i="10" s="1"/>
  <c r="N43" i="10" a="1"/>
  <c r="N43" i="10" s="1"/>
  <c r="O43" i="10" s="1"/>
  <c r="P43" i="10" a="1"/>
  <c r="P43" i="10" s="1"/>
  <c r="Q43" i="10" s="1"/>
  <c r="R43" i="10" a="1"/>
  <c r="R43" i="10" s="1"/>
  <c r="S43" i="10" s="1"/>
  <c r="T43" i="10" a="1"/>
  <c r="T43" i="10" s="1"/>
  <c r="U43" i="10" s="1"/>
  <c r="V43" i="10" a="1"/>
  <c r="V43" i="10" s="1"/>
  <c r="W43" i="10" s="1"/>
  <c r="X43" i="10" a="1"/>
  <c r="X43" i="10" s="1"/>
  <c r="Y43" i="10" s="1"/>
  <c r="Z43" i="10" a="1"/>
  <c r="Z43" i="10" s="1"/>
  <c r="AA43" i="10" s="1"/>
  <c r="AD43" i="10" a="1"/>
  <c r="AD43" i="10" s="1"/>
  <c r="AE43" i="10" s="1"/>
  <c r="AF43" i="10" a="1"/>
  <c r="AF43" i="10" s="1"/>
  <c r="AG43" i="10" s="1"/>
  <c r="AH43" i="10" a="1"/>
  <c r="AH43" i="10" s="1"/>
  <c r="AI43" i="10" s="1"/>
  <c r="AJ43" i="10" a="1"/>
  <c r="AJ43" i="10" s="1"/>
  <c r="AK43" i="10" s="1"/>
  <c r="AL43" i="10" a="1"/>
  <c r="AL43" i="10" s="1"/>
  <c r="AM43" i="10" s="1"/>
  <c r="AN43" i="10" a="1"/>
  <c r="AN43" i="10" s="1"/>
  <c r="AO43" i="10" s="1"/>
  <c r="AP43" i="10" a="1"/>
  <c r="AP43" i="10" s="1"/>
  <c r="AQ43" i="10" s="1"/>
  <c r="B44" i="10" a="1"/>
  <c r="B44" i="10" s="1"/>
  <c r="C44" i="10" s="1"/>
  <c r="D44" i="10" a="1"/>
  <c r="D44" i="10" s="1"/>
  <c r="E44" i="10" s="1"/>
  <c r="F44" i="10" a="1"/>
  <c r="F44" i="10" s="1"/>
  <c r="G44" i="10" s="1"/>
  <c r="H44" i="10" a="1"/>
  <c r="H44" i="10" s="1"/>
  <c r="I44" i="10" s="1"/>
  <c r="J44" i="10" a="1"/>
  <c r="J44" i="10" s="1"/>
  <c r="K44" i="10" s="1"/>
  <c r="L44" i="10" a="1"/>
  <c r="L44" i="10" s="1"/>
  <c r="M44" i="10" s="1"/>
  <c r="N44" i="10" a="1"/>
  <c r="N44" i="10" s="1"/>
  <c r="O44" i="10" s="1"/>
  <c r="P44" i="10" a="1"/>
  <c r="P44" i="10" s="1"/>
  <c r="Q44" i="10" s="1"/>
  <c r="R44" i="10" a="1"/>
  <c r="R44" i="10" s="1"/>
  <c r="S44" i="10" s="1"/>
  <c r="T44" i="10" a="1"/>
  <c r="T44" i="10" s="1"/>
  <c r="U44" i="10" s="1"/>
  <c r="V44" i="10" a="1"/>
  <c r="V44" i="10" s="1"/>
  <c r="W44" i="10" s="1"/>
  <c r="X44" i="10" a="1"/>
  <c r="X44" i="10" s="1"/>
  <c r="Y44" i="10" s="1"/>
  <c r="Z44" i="10" a="1"/>
  <c r="Z44" i="10" s="1"/>
  <c r="AA44" i="10" s="1"/>
  <c r="AD44" i="10" a="1"/>
  <c r="AD44" i="10" s="1"/>
  <c r="AE44" i="10" s="1"/>
  <c r="AF44" i="10" a="1"/>
  <c r="AF44" i="10" s="1"/>
  <c r="AG44" i="10" s="1"/>
  <c r="AH44" i="10" a="1"/>
  <c r="AH44" i="10" s="1"/>
  <c r="AI44" i="10" s="1"/>
  <c r="AJ44" i="10" a="1"/>
  <c r="AJ44" i="10" s="1"/>
  <c r="AK44" i="10" s="1"/>
  <c r="AL44" i="10" a="1"/>
  <c r="AL44" i="10" s="1"/>
  <c r="AM44" i="10" s="1"/>
  <c r="AN44" i="10" a="1"/>
  <c r="AN44" i="10" s="1"/>
  <c r="AO44" i="10" s="1"/>
  <c r="AP44" i="10" a="1"/>
  <c r="AP44" i="10" s="1"/>
  <c r="AQ44" i="10" s="1"/>
  <c r="D2" i="10" a="1"/>
  <c r="D2" i="10" s="1"/>
  <c r="F2" i="10" a="1"/>
  <c r="F2" i="10" s="1"/>
  <c r="H2" i="10" a="1"/>
  <c r="H2" i="10" s="1"/>
  <c r="J2" i="10" a="1"/>
  <c r="J2" i="10" s="1"/>
  <c r="L2" i="10" a="1"/>
  <c r="L2" i="10" s="1"/>
  <c r="N2" i="10" a="1"/>
  <c r="N2" i="10" s="1"/>
  <c r="P2" i="10" a="1"/>
  <c r="P2" i="10" s="1"/>
  <c r="R2" i="10" a="1"/>
  <c r="R2" i="10" s="1"/>
  <c r="T2" i="10" a="1"/>
  <c r="T2" i="10" s="1"/>
  <c r="V2" i="10" a="1"/>
  <c r="V2" i="10" s="1"/>
  <c r="X2" i="10" a="1"/>
  <c r="X2" i="10" s="1"/>
  <c r="Z2" i="10" a="1"/>
  <c r="Z2" i="10" s="1"/>
  <c r="AD2" i="10" a="1"/>
  <c r="AD2" i="10" s="1"/>
  <c r="AF2" i="10" a="1"/>
  <c r="AF2" i="10" s="1"/>
  <c r="AH2" i="10" a="1"/>
  <c r="AH2" i="10" s="1"/>
  <c r="AJ2" i="10" a="1"/>
  <c r="AJ2" i="10" s="1"/>
  <c r="AL2" i="10" a="1"/>
  <c r="AL2" i="10" s="1"/>
  <c r="AN2" i="10" a="1"/>
  <c r="AN2" i="10" s="1"/>
  <c r="AP2" i="10" a="1"/>
  <c r="AP2" i="10" s="1"/>
  <c r="B2" i="10" a="1"/>
  <c r="B2" i="10" s="1"/>
  <c r="P273" i="8"/>
  <c r="P261" i="8"/>
  <c r="P262" i="8"/>
  <c r="P263" i="8"/>
  <c r="P264" i="8"/>
  <c r="P265" i="8"/>
  <c r="P266" i="8"/>
  <c r="P267" i="8"/>
  <c r="P268" i="8"/>
  <c r="P269" i="8"/>
  <c r="P270" i="8"/>
  <c r="P271" i="8"/>
  <c r="M262" i="8"/>
  <c r="M263" i="8"/>
  <c r="M264" i="8"/>
  <c r="M265" i="8"/>
  <c r="M266" i="8"/>
  <c r="M267" i="8"/>
  <c r="M268" i="8"/>
  <c r="M269" i="8"/>
  <c r="M270" i="8"/>
  <c r="M271" i="8"/>
  <c r="L262" i="8"/>
  <c r="L263" i="8"/>
  <c r="L264" i="8"/>
  <c r="L265" i="8"/>
  <c r="L266" i="8"/>
  <c r="L267" i="8"/>
  <c r="L268" i="8"/>
  <c r="L269" i="8"/>
  <c r="L270" i="8"/>
  <c r="L271" i="8"/>
  <c r="L261" i="8"/>
  <c r="M261" i="8"/>
  <c r="X80" i="20" l="1"/>
  <c r="X81" i="20"/>
  <c r="N80" i="20"/>
  <c r="N81" i="20"/>
  <c r="Z80" i="20"/>
  <c r="Z81" i="20"/>
  <c r="P80" i="20"/>
  <c r="P81" i="20"/>
  <c r="D81" i="20"/>
  <c r="D80" i="20"/>
  <c r="AL81" i="20"/>
  <c r="AL80" i="20"/>
  <c r="F81" i="20"/>
  <c r="F80" i="20"/>
  <c r="AD80" i="20"/>
  <c r="AD81" i="20"/>
  <c r="AN80" i="20"/>
  <c r="AN81" i="20"/>
  <c r="H80" i="20"/>
  <c r="H81" i="20"/>
  <c r="AP80" i="20"/>
  <c r="AP81" i="20"/>
  <c r="J80" i="20"/>
  <c r="J81" i="20"/>
  <c r="V81" i="20"/>
  <c r="V80" i="20"/>
  <c r="AH81" i="20"/>
  <c r="AH80" i="20"/>
  <c r="L80" i="20"/>
  <c r="L81" i="20"/>
  <c r="AB80" i="20"/>
  <c r="AB81" i="20"/>
  <c r="T81" i="20"/>
  <c r="T80" i="20"/>
  <c r="AJ81" i="20"/>
  <c r="AJ80" i="20"/>
  <c r="B81" i="20"/>
  <c r="B80" i="20"/>
  <c r="R81" i="20"/>
  <c r="R80" i="20"/>
  <c r="AF80" i="20"/>
  <c r="AF81" i="20"/>
  <c r="AO69" i="10"/>
  <c r="AO70" i="10"/>
  <c r="AM71" i="10"/>
  <c r="AM70" i="10"/>
  <c r="AK71" i="10"/>
  <c r="AK69" i="10"/>
  <c r="AI71" i="10"/>
  <c r="AG71" i="10"/>
  <c r="AI69" i="10"/>
  <c r="AI70" i="10"/>
  <c r="AC17" i="10"/>
  <c r="AE71" i="10"/>
  <c r="AC33" i="10"/>
  <c r="AG69" i="10"/>
  <c r="AG70" i="10"/>
  <c r="AC25" i="10"/>
  <c r="AC41" i="10"/>
  <c r="AC65" i="10"/>
  <c r="AE69" i="10"/>
  <c r="AC9" i="10"/>
  <c r="AE70" i="10"/>
  <c r="AC29" i="10"/>
  <c r="AC15" i="10"/>
  <c r="AC23" i="10"/>
  <c r="AC31" i="10"/>
  <c r="AC39" i="10"/>
  <c r="AC55" i="10"/>
  <c r="AC63" i="10"/>
  <c r="AC71" i="10"/>
  <c r="AC16" i="10"/>
  <c r="AC24" i="10"/>
  <c r="AC32" i="10"/>
  <c r="AC40" i="10"/>
  <c r="AC56" i="10"/>
  <c r="AC64" i="10"/>
  <c r="AC72" i="10"/>
  <c r="AC57" i="10"/>
  <c r="AC10" i="10"/>
  <c r="AC18" i="10"/>
  <c r="AC26" i="10"/>
  <c r="AC34" i="10"/>
  <c r="AC42" i="10"/>
  <c r="AC58" i="10"/>
  <c r="AC66" i="10"/>
  <c r="AC11" i="10"/>
  <c r="AC19" i="10"/>
  <c r="AC27" i="10"/>
  <c r="AC35" i="10"/>
  <c r="AC43" i="10"/>
  <c r="AC59" i="10"/>
  <c r="AC67" i="10"/>
  <c r="AC12" i="10"/>
  <c r="AC20" i="10"/>
  <c r="AC28" i="10"/>
  <c r="AC36" i="10"/>
  <c r="AC44" i="10"/>
  <c r="AC60" i="10"/>
  <c r="AC68" i="10"/>
  <c r="AC13" i="10"/>
  <c r="AC21" i="10"/>
  <c r="AC37" i="10"/>
  <c r="AC53" i="10"/>
  <c r="AC61" i="10"/>
  <c r="AC69" i="10"/>
  <c r="AC14" i="10"/>
  <c r="AC22" i="10"/>
  <c r="AC30" i="10"/>
  <c r="AC38" i="10"/>
  <c r="AC54" i="10"/>
  <c r="AC62" i="10"/>
  <c r="AC70" i="10"/>
  <c r="AA69" i="10"/>
  <c r="AA70" i="10"/>
  <c r="AB84" i="10"/>
  <c r="AB85" i="10"/>
  <c r="AB81" i="10"/>
  <c r="AB80" i="10"/>
  <c r="AB83" i="10" s="1"/>
  <c r="Y71" i="10"/>
  <c r="Y69" i="10"/>
  <c r="Y70" i="10"/>
  <c r="W71" i="10"/>
  <c r="W70" i="10"/>
  <c r="S71" i="10"/>
  <c r="U69" i="10"/>
  <c r="Q71" i="10"/>
  <c r="O71" i="10"/>
  <c r="S69" i="10"/>
  <c r="Q72" i="10"/>
  <c r="M71" i="10"/>
  <c r="O70" i="10"/>
  <c r="M69" i="10"/>
  <c r="M70" i="10"/>
  <c r="I71" i="10"/>
  <c r="K69" i="10"/>
  <c r="I69" i="10"/>
  <c r="I70" i="10"/>
  <c r="G71" i="10"/>
  <c r="G69" i="10"/>
  <c r="E71" i="10"/>
  <c r="E69" i="10"/>
  <c r="E70" i="10"/>
  <c r="C71" i="10"/>
  <c r="C70" i="10"/>
  <c r="C69" i="10"/>
  <c r="O261" i="8"/>
  <c r="N261" i="8"/>
  <c r="J83" i="20" l="1"/>
  <c r="D83" i="20"/>
  <c r="B83" i="20"/>
  <c r="V83" i="20"/>
  <c r="AN83" i="20"/>
  <c r="AP83" i="20"/>
  <c r="AF83" i="20"/>
  <c r="AJ83" i="20"/>
  <c r="L83" i="20"/>
  <c r="F83" i="20"/>
  <c r="AL83" i="20"/>
  <c r="N83" i="20"/>
  <c r="AH83" i="20"/>
  <c r="R83" i="20"/>
  <c r="P83" i="20"/>
  <c r="H83" i="20"/>
  <c r="X83" i="20"/>
  <c r="T83" i="20"/>
  <c r="AB83" i="20"/>
  <c r="AD83" i="20"/>
  <c r="Z83" i="20"/>
  <c r="AB86" i="10"/>
  <c r="AB87" i="10" s="1"/>
  <c r="AB88" i="10" l="1"/>
  <c r="AC49" i="10" s="1"/>
  <c r="AC47" i="10" l="1"/>
  <c r="AC48" i="10"/>
  <c r="AC4" i="10"/>
  <c r="AC6" i="10"/>
  <c r="AC52" i="10"/>
  <c r="AC46" i="10"/>
  <c r="AC7" i="10"/>
  <c r="AC8" i="10"/>
  <c r="AC50" i="10"/>
  <c r="AC2" i="10"/>
  <c r="AC5" i="10"/>
  <c r="AC45" i="10"/>
  <c r="AC51" i="10"/>
  <c r="AC3" i="10"/>
  <c r="P246" i="8"/>
  <c r="M246" i="8"/>
  <c r="L246" i="8"/>
  <c r="P245" i="8"/>
  <c r="M245" i="8"/>
  <c r="L245" i="8"/>
  <c r="P244" i="8"/>
  <c r="M244" i="8"/>
  <c r="L244" i="8"/>
  <c r="P243" i="8"/>
  <c r="M243" i="8"/>
  <c r="L243" i="8"/>
  <c r="P242" i="8"/>
  <c r="M242" i="8"/>
  <c r="L242" i="8"/>
  <c r="P241" i="8"/>
  <c r="M241" i="8"/>
  <c r="L241" i="8"/>
  <c r="P240" i="8"/>
  <c r="M240" i="8"/>
  <c r="L240" i="8"/>
  <c r="P239" i="8"/>
  <c r="M239" i="8"/>
  <c r="L239" i="8"/>
  <c r="P238" i="8"/>
  <c r="M238" i="8"/>
  <c r="L238" i="8"/>
  <c r="P237" i="8"/>
  <c r="M237" i="8"/>
  <c r="L237" i="8"/>
  <c r="O237" i="8" l="1"/>
  <c r="N237" i="8"/>
  <c r="P173" i="8" l="1"/>
  <c r="P204" i="8"/>
  <c r="P247" i="8"/>
  <c r="P248" i="8"/>
  <c r="P249" i="8"/>
  <c r="P250" i="8"/>
  <c r="P251" i="8"/>
  <c r="P252" i="8"/>
  <c r="P253" i="8"/>
  <c r="P254" i="8"/>
  <c r="P255" i="8"/>
  <c r="P256" i="8"/>
  <c r="P257" i="8"/>
  <c r="P258" i="8"/>
  <c r="P259" i="8"/>
  <c r="P260" i="8"/>
  <c r="D20" i="1" l="1"/>
  <c r="M104" i="8"/>
  <c r="P104" i="8"/>
  <c r="I298" i="1"/>
  <c r="D298" i="1" s="1"/>
  <c r="D185" i="1"/>
  <c r="I64" i="1"/>
  <c r="D64" i="1" s="1"/>
  <c r="I5" i="1"/>
  <c r="D5" i="1" s="1"/>
  <c r="H5" i="1"/>
  <c r="P212" i="8"/>
  <c r="AP84" i="10" l="1"/>
  <c r="AP85" i="10"/>
  <c r="AP80" i="10"/>
  <c r="AP83" i="10" s="1"/>
  <c r="B84" i="10"/>
  <c r="B85" i="10"/>
  <c r="B80" i="10"/>
  <c r="B83" i="10" s="1"/>
  <c r="D80" i="10"/>
  <c r="D83" i="10" s="1"/>
  <c r="P84" i="10"/>
  <c r="L85" i="10"/>
  <c r="L84" i="10"/>
  <c r="AN84" i="10"/>
  <c r="AN85" i="10"/>
  <c r="X84" i="10"/>
  <c r="X85" i="10"/>
  <c r="H84" i="10"/>
  <c r="H85" i="10"/>
  <c r="J84" i="10"/>
  <c r="J85" i="10"/>
  <c r="N85" i="10"/>
  <c r="N84" i="10"/>
  <c r="Z84" i="10"/>
  <c r="Z85" i="10"/>
  <c r="F84" i="10"/>
  <c r="F85" i="10"/>
  <c r="AD85" i="10"/>
  <c r="AD84" i="10"/>
  <c r="V84" i="10"/>
  <c r="V85" i="10"/>
  <c r="T84" i="10"/>
  <c r="T85" i="10"/>
  <c r="R84" i="10"/>
  <c r="R85" i="10"/>
  <c r="AL84" i="10"/>
  <c r="AL85" i="10"/>
  <c r="AJ84" i="10"/>
  <c r="AJ85" i="10"/>
  <c r="D81" i="10"/>
  <c r="D84" i="10"/>
  <c r="D85" i="10"/>
  <c r="AH84" i="10"/>
  <c r="AH85" i="10"/>
  <c r="AF85" i="10"/>
  <c r="AF84" i="10"/>
  <c r="P85" i="10"/>
  <c r="B81" i="10"/>
  <c r="L81" i="10"/>
  <c r="AH80" i="10"/>
  <c r="AH83" i="10" s="1"/>
  <c r="R80" i="10"/>
  <c r="R83" i="10" s="1"/>
  <c r="AF80" i="10"/>
  <c r="AF83" i="10" s="1"/>
  <c r="AD81" i="10"/>
  <c r="N81" i="10"/>
  <c r="AD80" i="10"/>
  <c r="AD83" i="10" s="1"/>
  <c r="N80" i="10"/>
  <c r="N83" i="10" s="1"/>
  <c r="AL80" i="10"/>
  <c r="AL83" i="10" s="1"/>
  <c r="V80" i="10"/>
  <c r="V83" i="10" s="1"/>
  <c r="F80" i="10"/>
  <c r="F83" i="10" s="1"/>
  <c r="P80" i="10"/>
  <c r="P83" i="10" s="1"/>
  <c r="AP81" i="10"/>
  <c r="Z81" i="10"/>
  <c r="J81" i="10"/>
  <c r="L80" i="10"/>
  <c r="L83" i="10" s="1"/>
  <c r="AN81" i="10"/>
  <c r="X81" i="10"/>
  <c r="H81" i="10"/>
  <c r="Z80" i="10"/>
  <c r="Z83" i="10" s="1"/>
  <c r="J80" i="10"/>
  <c r="J83" i="10" s="1"/>
  <c r="AL81" i="10"/>
  <c r="V81" i="10"/>
  <c r="F81" i="10"/>
  <c r="AN80" i="10"/>
  <c r="AN83" i="10" s="1"/>
  <c r="X80" i="10"/>
  <c r="X83" i="10" s="1"/>
  <c r="H80" i="10"/>
  <c r="H83" i="10" s="1"/>
  <c r="AJ81" i="10"/>
  <c r="T81" i="10"/>
  <c r="AH81" i="10"/>
  <c r="R81" i="10"/>
  <c r="AJ80" i="10"/>
  <c r="AJ83" i="10" s="1"/>
  <c r="T80" i="10"/>
  <c r="T83" i="10" s="1"/>
  <c r="AF81" i="10"/>
  <c r="P81" i="10"/>
  <c r="M248" i="8"/>
  <c r="M249" i="8"/>
  <c r="M250" i="8"/>
  <c r="M251" i="8"/>
  <c r="M252" i="8"/>
  <c r="M253" i="8"/>
  <c r="M254" i="8"/>
  <c r="M255" i="8"/>
  <c r="M256" i="8"/>
  <c r="M257" i="8"/>
  <c r="M258" i="8"/>
  <c r="M259" i="8"/>
  <c r="M260" i="8"/>
  <c r="M247" i="8"/>
  <c r="L248" i="8"/>
  <c r="L249" i="8"/>
  <c r="L250" i="8"/>
  <c r="L251" i="8"/>
  <c r="L252" i="8"/>
  <c r="L253" i="8"/>
  <c r="L254" i="8"/>
  <c r="L255" i="8"/>
  <c r="L256" i="8"/>
  <c r="L257" i="8"/>
  <c r="L258" i="8"/>
  <c r="L259" i="8"/>
  <c r="L260" i="8"/>
  <c r="L247" i="8"/>
  <c r="P211" i="8"/>
  <c r="L212" i="8"/>
  <c r="L211" i="8"/>
  <c r="L210" i="8"/>
  <c r="M212" i="8"/>
  <c r="M211" i="8"/>
  <c r="M210" i="8"/>
  <c r="AP86" i="10" l="1"/>
  <c r="B86" i="10"/>
  <c r="B87" i="10" s="1"/>
  <c r="P86" i="10"/>
  <c r="P87" i="10" s="1"/>
  <c r="AF86" i="10"/>
  <c r="AF87" i="10" s="1"/>
  <c r="AH86" i="10"/>
  <c r="AH87" i="10" s="1"/>
  <c r="X86" i="10"/>
  <c r="X88" i="10" s="1"/>
  <c r="N86" i="10"/>
  <c r="N87" i="10" s="1"/>
  <c r="J86" i="10"/>
  <c r="J87" i="10" s="1"/>
  <c r="L86" i="10"/>
  <c r="L88" i="10" s="1"/>
  <c r="AD86" i="10"/>
  <c r="AD87" i="10" s="1"/>
  <c r="R86" i="10"/>
  <c r="R87" i="10" s="1"/>
  <c r="Z86" i="10"/>
  <c r="Z88" i="10" s="1"/>
  <c r="F86" i="10"/>
  <c r="V86" i="10"/>
  <c r="D86" i="10"/>
  <c r="D87" i="10" s="1"/>
  <c r="AL86" i="10"/>
  <c r="T86" i="10"/>
  <c r="T87" i="10" s="1"/>
  <c r="H86" i="10"/>
  <c r="H87" i="10" s="1"/>
  <c r="AJ86" i="10"/>
  <c r="AJ87" i="10" s="1"/>
  <c r="AN86" i="10"/>
  <c r="AN88" i="10" s="1"/>
  <c r="N247" i="8"/>
  <c r="O247" i="8"/>
  <c r="P207" i="8"/>
  <c r="P208" i="8"/>
  <c r="P209" i="8"/>
  <c r="P210" i="8"/>
  <c r="M205" i="8"/>
  <c r="M206" i="8"/>
  <c r="M207" i="8"/>
  <c r="M208" i="8"/>
  <c r="M209" i="8"/>
  <c r="L205" i="8"/>
  <c r="L206" i="8"/>
  <c r="L207" i="8"/>
  <c r="L208" i="8"/>
  <c r="L209" i="8"/>
  <c r="L199" i="8"/>
  <c r="L200" i="8"/>
  <c r="L201" i="8"/>
  <c r="L202" i="8"/>
  <c r="L203" i="8"/>
  <c r="L204" i="8"/>
  <c r="M196" i="8"/>
  <c r="M197" i="8"/>
  <c r="M198" i="8"/>
  <c r="M199" i="8"/>
  <c r="M200" i="8"/>
  <c r="M201" i="8"/>
  <c r="M202" i="8"/>
  <c r="M203" i="8"/>
  <c r="M204" i="8"/>
  <c r="L196" i="8"/>
  <c r="L197" i="8"/>
  <c r="L198" i="8"/>
  <c r="L195" i="8"/>
  <c r="M195" i="8"/>
  <c r="P194" i="8"/>
  <c r="P195" i="8"/>
  <c r="P196" i="8"/>
  <c r="P197" i="8"/>
  <c r="P198" i="8"/>
  <c r="P199" i="8"/>
  <c r="P200" i="8"/>
  <c r="P201" i="8"/>
  <c r="P202" i="8"/>
  <c r="P203" i="8"/>
  <c r="P205" i="8"/>
  <c r="P206" i="8"/>
  <c r="P193" i="8"/>
  <c r="L194" i="8"/>
  <c r="M194" i="8"/>
  <c r="AP88" i="10" l="1"/>
  <c r="AP87" i="10"/>
  <c r="B88" i="10"/>
  <c r="P88" i="10"/>
  <c r="AF88" i="10"/>
  <c r="AH88" i="10"/>
  <c r="L87" i="10"/>
  <c r="X87" i="10"/>
  <c r="N88" i="10"/>
  <c r="D88" i="10"/>
  <c r="J88" i="10"/>
  <c r="Z87" i="10"/>
  <c r="AD88" i="10"/>
  <c r="H88" i="10"/>
  <c r="AJ88" i="10"/>
  <c r="R88" i="10"/>
  <c r="AN87" i="10"/>
  <c r="AO47" i="10" s="1"/>
  <c r="T88" i="10"/>
  <c r="AL87" i="10"/>
  <c r="AL88" i="10"/>
  <c r="F87" i="10"/>
  <c r="F88" i="10"/>
  <c r="V88" i="10"/>
  <c r="V87" i="10"/>
  <c r="O203" i="8"/>
  <c r="O199" i="8"/>
  <c r="N194" i="8"/>
  <c r="N199" i="8"/>
  <c r="O207" i="8"/>
  <c r="O194" i="8"/>
  <c r="N203" i="8"/>
  <c r="N207" i="8"/>
  <c r="P190" i="8"/>
  <c r="P191" i="8"/>
  <c r="P192" i="8"/>
  <c r="M190" i="8"/>
  <c r="M191" i="8"/>
  <c r="M192" i="8"/>
  <c r="M193" i="8"/>
  <c r="L190" i="8"/>
  <c r="L191" i="8"/>
  <c r="L192" i="8"/>
  <c r="L193" i="8"/>
  <c r="L189" i="8"/>
  <c r="M189" i="8"/>
  <c r="P189" i="8"/>
  <c r="M180" i="8"/>
  <c r="P180" i="8"/>
  <c r="P181" i="8"/>
  <c r="P182" i="8"/>
  <c r="P183" i="8"/>
  <c r="P184" i="8"/>
  <c r="P185" i="8"/>
  <c r="P186" i="8"/>
  <c r="P187" i="8"/>
  <c r="P188" i="8"/>
  <c r="M181" i="8"/>
  <c r="M182" i="8"/>
  <c r="M183" i="8"/>
  <c r="M184" i="8"/>
  <c r="M185" i="8"/>
  <c r="M186" i="8"/>
  <c r="M187" i="8"/>
  <c r="M188" i="8"/>
  <c r="L180" i="8"/>
  <c r="L181" i="8"/>
  <c r="L182" i="8"/>
  <c r="L183" i="8"/>
  <c r="L184" i="8"/>
  <c r="L185" i="8"/>
  <c r="L186" i="8"/>
  <c r="L187" i="8"/>
  <c r="L188" i="8"/>
  <c r="P175" i="8"/>
  <c r="P176" i="8"/>
  <c r="P177" i="8"/>
  <c r="P178" i="8"/>
  <c r="P179" i="8"/>
  <c r="L179" i="8"/>
  <c r="M179" i="8"/>
  <c r="L178" i="8"/>
  <c r="M178" i="8"/>
  <c r="L177" i="8"/>
  <c r="M177" i="8"/>
  <c r="L176" i="8"/>
  <c r="M176" i="8"/>
  <c r="L175" i="8"/>
  <c r="M175" i="8"/>
  <c r="P151" i="8"/>
  <c r="P152" i="8"/>
  <c r="P153" i="8"/>
  <c r="P154" i="8"/>
  <c r="P155" i="8"/>
  <c r="P156" i="8"/>
  <c r="P157" i="8"/>
  <c r="P158" i="8"/>
  <c r="P159" i="8"/>
  <c r="P160" i="8"/>
  <c r="P161" i="8"/>
  <c r="P162" i="8"/>
  <c r="P163" i="8"/>
  <c r="P164" i="8"/>
  <c r="P165" i="8"/>
  <c r="P166" i="8"/>
  <c r="P167" i="8"/>
  <c r="P168" i="8"/>
  <c r="P169" i="8"/>
  <c r="P170" i="8"/>
  <c r="P171" i="8"/>
  <c r="P172" i="8"/>
  <c r="P174" i="8"/>
  <c r="M152" i="8"/>
  <c r="L152" i="8"/>
  <c r="M151" i="8"/>
  <c r="M153" i="8"/>
  <c r="M154" i="8"/>
  <c r="M155" i="8"/>
  <c r="M156" i="8"/>
  <c r="M157" i="8"/>
  <c r="M158" i="8"/>
  <c r="M159" i="8"/>
  <c r="M160" i="8"/>
  <c r="M161" i="8"/>
  <c r="M162" i="8"/>
  <c r="M163" i="8"/>
  <c r="M164" i="8"/>
  <c r="M165" i="8"/>
  <c r="M166" i="8"/>
  <c r="M167" i="8"/>
  <c r="M168" i="8"/>
  <c r="M169" i="8"/>
  <c r="M170" i="8"/>
  <c r="M171" i="8"/>
  <c r="M172" i="8"/>
  <c r="M173" i="8"/>
  <c r="M174" i="8"/>
  <c r="L151" i="8"/>
  <c r="L153" i="8"/>
  <c r="L154" i="8"/>
  <c r="L155" i="8"/>
  <c r="L156" i="8"/>
  <c r="L157" i="8"/>
  <c r="L158" i="8"/>
  <c r="L159" i="8"/>
  <c r="L160" i="8"/>
  <c r="L161" i="8"/>
  <c r="L162" i="8"/>
  <c r="L163" i="8"/>
  <c r="L164" i="8"/>
  <c r="L165" i="8"/>
  <c r="L166" i="8"/>
  <c r="L167" i="8"/>
  <c r="L168" i="8"/>
  <c r="L169" i="8"/>
  <c r="L170" i="8"/>
  <c r="L171" i="8"/>
  <c r="L172" i="8"/>
  <c r="L173" i="8"/>
  <c r="L174" i="8"/>
  <c r="P143" i="8"/>
  <c r="P144" i="8"/>
  <c r="P145" i="8"/>
  <c r="P146" i="8"/>
  <c r="P147" i="8"/>
  <c r="P148" i="8"/>
  <c r="P149" i="8"/>
  <c r="P150" i="8"/>
  <c r="M143" i="8"/>
  <c r="M144" i="8"/>
  <c r="M145" i="8"/>
  <c r="M146" i="8"/>
  <c r="M147" i="8"/>
  <c r="M148" i="8"/>
  <c r="M149" i="8"/>
  <c r="M150" i="8"/>
  <c r="L143" i="8"/>
  <c r="L144" i="8"/>
  <c r="L145" i="8"/>
  <c r="L146" i="8"/>
  <c r="L147" i="8"/>
  <c r="L148" i="8"/>
  <c r="L149" i="8"/>
  <c r="L150" i="8"/>
  <c r="P142" i="8"/>
  <c r="L142" i="8"/>
  <c r="N142" i="8" s="1"/>
  <c r="M142" i="8"/>
  <c r="O142" i="8" s="1"/>
  <c r="P132" i="8"/>
  <c r="P133" i="8"/>
  <c r="P134" i="8"/>
  <c r="P135" i="8"/>
  <c r="P136" i="8"/>
  <c r="P137" i="8"/>
  <c r="P138" i="8"/>
  <c r="P139" i="8"/>
  <c r="P140" i="8"/>
  <c r="P141" i="8"/>
  <c r="M132" i="8"/>
  <c r="M133" i="8"/>
  <c r="M134" i="8"/>
  <c r="M135" i="8"/>
  <c r="M136" i="8"/>
  <c r="M137" i="8"/>
  <c r="M138" i="8"/>
  <c r="M139" i="8"/>
  <c r="M140" i="8"/>
  <c r="M141" i="8"/>
  <c r="L132" i="8"/>
  <c r="L133" i="8"/>
  <c r="L134" i="8"/>
  <c r="L135" i="8"/>
  <c r="L136" i="8"/>
  <c r="L137" i="8"/>
  <c r="L138" i="8"/>
  <c r="L139" i="8"/>
  <c r="L140" i="8"/>
  <c r="L141" i="8"/>
  <c r="P127" i="8"/>
  <c r="P128" i="8"/>
  <c r="P129" i="8"/>
  <c r="P130" i="8"/>
  <c r="P131" i="8"/>
  <c r="M127" i="8"/>
  <c r="M128" i="8"/>
  <c r="M129" i="8"/>
  <c r="M130" i="8"/>
  <c r="M131" i="8"/>
  <c r="L127" i="8"/>
  <c r="L128" i="8"/>
  <c r="L129" i="8"/>
  <c r="L130" i="8"/>
  <c r="L131" i="8"/>
  <c r="L126" i="8"/>
  <c r="M126" i="8"/>
  <c r="P126" i="8"/>
  <c r="L125" i="8"/>
  <c r="M125" i="8"/>
  <c r="L124" i="8"/>
  <c r="M124" i="8"/>
  <c r="L123" i="8"/>
  <c r="M123" i="8"/>
  <c r="L122" i="8"/>
  <c r="M122" i="8"/>
  <c r="L112" i="8"/>
  <c r="M112" i="8"/>
  <c r="L113" i="8"/>
  <c r="M113" i="8"/>
  <c r="L114" i="8"/>
  <c r="M114" i="8"/>
  <c r="L115" i="8"/>
  <c r="M115" i="8"/>
  <c r="L116" i="8"/>
  <c r="M116" i="8"/>
  <c r="L117" i="8"/>
  <c r="M117" i="8"/>
  <c r="L118" i="8"/>
  <c r="M118" i="8"/>
  <c r="L119" i="8"/>
  <c r="M119" i="8"/>
  <c r="L120" i="8"/>
  <c r="M120" i="8"/>
  <c r="L121" i="8"/>
  <c r="M121" i="8"/>
  <c r="L111" i="8"/>
  <c r="M111" i="8"/>
  <c r="L110" i="8"/>
  <c r="M110" i="8"/>
  <c r="L109" i="8"/>
  <c r="M109" i="8"/>
  <c r="L108" i="8"/>
  <c r="M108" i="8"/>
  <c r="M103" i="8"/>
  <c r="M105" i="8"/>
  <c r="M106" i="8"/>
  <c r="M107" i="8"/>
  <c r="L103" i="8"/>
  <c r="L104" i="8"/>
  <c r="L105" i="8"/>
  <c r="L106" i="8"/>
  <c r="L107" i="8"/>
  <c r="P102" i="8"/>
  <c r="P103" i="8"/>
  <c r="P105" i="8"/>
  <c r="P106" i="8"/>
  <c r="P107" i="8"/>
  <c r="P108" i="8"/>
  <c r="P109" i="8"/>
  <c r="P110" i="8"/>
  <c r="P111" i="8"/>
  <c r="P112" i="8"/>
  <c r="P113" i="8"/>
  <c r="P114" i="8"/>
  <c r="P115" i="8"/>
  <c r="P116" i="8"/>
  <c r="P117" i="8"/>
  <c r="P118" i="8"/>
  <c r="P119" i="8"/>
  <c r="P120" i="8"/>
  <c r="P121" i="8"/>
  <c r="P122" i="8"/>
  <c r="P123" i="8"/>
  <c r="P124" i="8"/>
  <c r="P125" i="8"/>
  <c r="M102" i="8"/>
  <c r="M101" i="8"/>
  <c r="L102" i="8"/>
  <c r="L101" i="8"/>
  <c r="P101" i="8"/>
  <c r="P100" i="8"/>
  <c r="P99" i="8"/>
  <c r="P98" i="8"/>
  <c r="P97" i="8"/>
  <c r="P96" i="8"/>
  <c r="P95" i="8"/>
  <c r="P94" i="8"/>
  <c r="P93" i="8"/>
  <c r="P90" i="8"/>
  <c r="P91" i="8"/>
  <c r="P92" i="8"/>
  <c r="L90" i="8"/>
  <c r="M90" i="8"/>
  <c r="L91" i="8"/>
  <c r="M91" i="8"/>
  <c r="L92" i="8"/>
  <c r="M92"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61" i="8"/>
  <c r="P60" i="8"/>
  <c r="P59" i="8"/>
  <c r="M60" i="8"/>
  <c r="M61" i="8"/>
  <c r="M62" i="8"/>
  <c r="M63" i="8"/>
  <c r="M64" i="8"/>
  <c r="M65" i="8"/>
  <c r="M66" i="8"/>
  <c r="M67" i="8"/>
  <c r="M68" i="8"/>
  <c r="L60" i="8"/>
  <c r="L61" i="8"/>
  <c r="L62" i="8"/>
  <c r="L63" i="8"/>
  <c r="L64" i="8"/>
  <c r="L65" i="8"/>
  <c r="L66" i="8"/>
  <c r="L67" i="8"/>
  <c r="L68" i="8"/>
  <c r="L70" i="8"/>
  <c r="M70" i="8"/>
  <c r="L71" i="8"/>
  <c r="M71" i="8"/>
  <c r="L72" i="8"/>
  <c r="M72" i="8"/>
  <c r="L73" i="8"/>
  <c r="M73" i="8"/>
  <c r="L74" i="8"/>
  <c r="M74" i="8"/>
  <c r="L75" i="8"/>
  <c r="M75" i="8"/>
  <c r="L76" i="8"/>
  <c r="M76" i="8"/>
  <c r="L77" i="8"/>
  <c r="M77" i="8"/>
  <c r="L78" i="8"/>
  <c r="M78" i="8"/>
  <c r="L79" i="8"/>
  <c r="M79" i="8"/>
  <c r="L80" i="8"/>
  <c r="M80" i="8"/>
  <c r="L81" i="8"/>
  <c r="M81" i="8"/>
  <c r="L82" i="8"/>
  <c r="M82" i="8"/>
  <c r="L83" i="8"/>
  <c r="M83" i="8"/>
  <c r="L84" i="8"/>
  <c r="M84" i="8"/>
  <c r="L85" i="8"/>
  <c r="M85" i="8"/>
  <c r="L86" i="8"/>
  <c r="M86" i="8"/>
  <c r="L87" i="8"/>
  <c r="M87" i="8"/>
  <c r="L88" i="8"/>
  <c r="M88" i="8"/>
  <c r="L89" i="8"/>
  <c r="M89" i="8"/>
  <c r="M69" i="8"/>
  <c r="L69" i="8"/>
  <c r="L37" i="8"/>
  <c r="L40" i="8"/>
  <c r="L2" i="8"/>
  <c r="M2" i="8"/>
  <c r="P2" i="8"/>
  <c r="L3" i="8"/>
  <c r="M3" i="8"/>
  <c r="P3" i="8"/>
  <c r="L4" i="8"/>
  <c r="M4" i="8"/>
  <c r="P4" i="8"/>
  <c r="L5" i="8"/>
  <c r="M5" i="8"/>
  <c r="P5" i="8"/>
  <c r="L6" i="8"/>
  <c r="M6" i="8"/>
  <c r="P6" i="8"/>
  <c r="L7" i="8"/>
  <c r="M7" i="8"/>
  <c r="L8" i="8"/>
  <c r="M8" i="8"/>
  <c r="L9" i="8"/>
  <c r="M9" i="8"/>
  <c r="L10" i="8"/>
  <c r="M10" i="8"/>
  <c r="L11" i="8"/>
  <c r="M11" i="8"/>
  <c r="L12" i="8"/>
  <c r="M12" i="8"/>
  <c r="L13" i="8"/>
  <c r="M13" i="8"/>
  <c r="P13" i="8"/>
  <c r="L14" i="8"/>
  <c r="M14" i="8"/>
  <c r="P14" i="8"/>
  <c r="L15" i="8"/>
  <c r="M15" i="8"/>
  <c r="P15" i="8"/>
  <c r="L16" i="8"/>
  <c r="M16" i="8"/>
  <c r="P16" i="8"/>
  <c r="L17" i="8"/>
  <c r="M17" i="8"/>
  <c r="P17" i="8"/>
  <c r="L18" i="8"/>
  <c r="M18" i="8"/>
  <c r="P18" i="8"/>
  <c r="L19" i="8"/>
  <c r="M19" i="8"/>
  <c r="P19" i="8"/>
  <c r="L20" i="8"/>
  <c r="M20" i="8"/>
  <c r="P20" i="8"/>
  <c r="L21" i="8"/>
  <c r="M21" i="8"/>
  <c r="P21" i="8"/>
  <c r="L22" i="8"/>
  <c r="M22" i="8"/>
  <c r="P22" i="8"/>
  <c r="L23" i="8"/>
  <c r="M23" i="8"/>
  <c r="P23" i="8"/>
  <c r="L24" i="8"/>
  <c r="M24" i="8"/>
  <c r="P24" i="8"/>
  <c r="L25" i="8"/>
  <c r="M25" i="8"/>
  <c r="L26" i="8"/>
  <c r="M26" i="8"/>
  <c r="L27" i="8"/>
  <c r="M27" i="8"/>
  <c r="L28" i="8"/>
  <c r="M28" i="8"/>
  <c r="L29" i="8"/>
  <c r="M29" i="8"/>
  <c r="L30" i="8"/>
  <c r="M30" i="8"/>
  <c r="L31" i="8"/>
  <c r="M31" i="8"/>
  <c r="L32" i="8"/>
  <c r="M32" i="8"/>
  <c r="L33" i="8"/>
  <c r="M33" i="8"/>
  <c r="L34" i="8"/>
  <c r="M34" i="8"/>
  <c r="L35" i="8"/>
  <c r="M35" i="8"/>
  <c r="L36" i="8"/>
  <c r="M36" i="8"/>
  <c r="M37" i="8"/>
  <c r="P37" i="8"/>
  <c r="L38" i="8"/>
  <c r="M38" i="8"/>
  <c r="P38" i="8"/>
  <c r="L39" i="8"/>
  <c r="M39" i="8"/>
  <c r="P39" i="8"/>
  <c r="M40" i="8"/>
  <c r="P40" i="8"/>
  <c r="M41" i="8"/>
  <c r="P41" i="8"/>
  <c r="L42" i="8"/>
  <c r="M42" i="8"/>
  <c r="P42" i="8"/>
  <c r="M43" i="8"/>
  <c r="P43" i="8"/>
  <c r="M44" i="8"/>
  <c r="P44" i="8"/>
  <c r="M45" i="8"/>
  <c r="P45" i="8"/>
  <c r="L46" i="8"/>
  <c r="M46" i="8"/>
  <c r="P46" i="8"/>
  <c r="M47" i="8"/>
  <c r="P47" i="8"/>
  <c r="M48" i="8"/>
  <c r="P48" i="8"/>
  <c r="M49" i="8"/>
  <c r="P49" i="8"/>
  <c r="L50" i="8"/>
  <c r="M50" i="8"/>
  <c r="P50" i="8"/>
  <c r="M51" i="8"/>
  <c r="P51" i="8"/>
  <c r="M52" i="8"/>
  <c r="P52" i="8"/>
  <c r="M53" i="8"/>
  <c r="P53" i="8"/>
  <c r="M54" i="8"/>
  <c r="P54" i="8"/>
  <c r="L55" i="8"/>
  <c r="M55" i="8"/>
  <c r="P55" i="8"/>
  <c r="M56" i="8"/>
  <c r="P56" i="8"/>
  <c r="M57" i="8"/>
  <c r="P57" i="8"/>
  <c r="M58" i="8"/>
  <c r="P58" i="8"/>
  <c r="M59" i="8"/>
  <c r="AQ47" i="10" l="1"/>
  <c r="AQ3" i="10"/>
  <c r="AQ46" i="10"/>
  <c r="AQ49" i="10"/>
  <c r="AQ2" i="10"/>
  <c r="AQ45" i="10"/>
  <c r="AQ48" i="10"/>
  <c r="AO46" i="10"/>
  <c r="AO49" i="10"/>
  <c r="AO45" i="10"/>
  <c r="AO2" i="10"/>
  <c r="AO48" i="10"/>
  <c r="AM76" i="10"/>
  <c r="AM57" i="10"/>
  <c r="AM49" i="10"/>
  <c r="AM55" i="10"/>
  <c r="AM47" i="10"/>
  <c r="AM53" i="10"/>
  <c r="AM54" i="10"/>
  <c r="AM45" i="10"/>
  <c r="AM52" i="10"/>
  <c r="AM4" i="10"/>
  <c r="AM50" i="10"/>
  <c r="AM3" i="10"/>
  <c r="AM51" i="10"/>
  <c r="AM48" i="10"/>
  <c r="AM5" i="10"/>
  <c r="AM46" i="10"/>
  <c r="AM2" i="10"/>
  <c r="AM58" i="10"/>
  <c r="AM56" i="10"/>
  <c r="AK49" i="10"/>
  <c r="AK7" i="10"/>
  <c r="AK2" i="10"/>
  <c r="AK5" i="10"/>
  <c r="AK6" i="10"/>
  <c r="AK50" i="10"/>
  <c r="AK3" i="10"/>
  <c r="AK4" i="10"/>
  <c r="AK53" i="10"/>
  <c r="AK51" i="10"/>
  <c r="AK54" i="10"/>
  <c r="AK55" i="10"/>
  <c r="AK52" i="10"/>
  <c r="AK48" i="10"/>
  <c r="AK47" i="10"/>
  <c r="AK46" i="10"/>
  <c r="AK45" i="10"/>
  <c r="AI76" i="10"/>
  <c r="AI3" i="10"/>
  <c r="AI2" i="10"/>
  <c r="AI46" i="10"/>
  <c r="AI4" i="10"/>
  <c r="AI47" i="10"/>
  <c r="AI45" i="10"/>
  <c r="AG47" i="10"/>
  <c r="AG45" i="10"/>
  <c r="AG4" i="10"/>
  <c r="AG48" i="10"/>
  <c r="AG46" i="10"/>
  <c r="AG5" i="10"/>
  <c r="AG49" i="10"/>
  <c r="AG50" i="10"/>
  <c r="AG2" i="10"/>
  <c r="AG3" i="10"/>
  <c r="AG51" i="10"/>
  <c r="AG52" i="10"/>
  <c r="AA2" i="10"/>
  <c r="AE49" i="10"/>
  <c r="AE47" i="10"/>
  <c r="AE51" i="10"/>
  <c r="AE48" i="10"/>
  <c r="AE45" i="10"/>
  <c r="AE4" i="10"/>
  <c r="AE3" i="10"/>
  <c r="AE2" i="10"/>
  <c r="AE50" i="10"/>
  <c r="AE46" i="10"/>
  <c r="AA4" i="10"/>
  <c r="AA3" i="10"/>
  <c r="AA48" i="10"/>
  <c r="AA50" i="10"/>
  <c r="AA45" i="10"/>
  <c r="AA46" i="10"/>
  <c r="AA47" i="10"/>
  <c r="AA49" i="10"/>
  <c r="Y46" i="10"/>
  <c r="Y3" i="10"/>
  <c r="Y2" i="10"/>
  <c r="Y45" i="10"/>
  <c r="W73" i="10"/>
  <c r="W55" i="10"/>
  <c r="W47" i="10"/>
  <c r="W4" i="10"/>
  <c r="W3" i="10"/>
  <c r="W51" i="10"/>
  <c r="W58" i="10"/>
  <c r="W57" i="10"/>
  <c r="W50" i="10"/>
  <c r="W52" i="10"/>
  <c r="W49" i="10"/>
  <c r="W53" i="10"/>
  <c r="W56" i="10"/>
  <c r="W45" i="10"/>
  <c r="W2" i="10"/>
  <c r="W54" i="10"/>
  <c r="W48" i="10"/>
  <c r="W46" i="10"/>
  <c r="U73" i="10"/>
  <c r="U49" i="10"/>
  <c r="U48" i="10"/>
  <c r="U4" i="10"/>
  <c r="U3" i="10"/>
  <c r="U5" i="10"/>
  <c r="U45" i="10"/>
  <c r="U46" i="10"/>
  <c r="U2" i="10"/>
  <c r="U47" i="10"/>
  <c r="S73" i="10"/>
  <c r="S47" i="10"/>
  <c r="S48" i="10"/>
  <c r="S46" i="10"/>
  <c r="S4" i="10"/>
  <c r="S3" i="10"/>
  <c r="S45" i="10"/>
  <c r="S2" i="10"/>
  <c r="M12" i="10"/>
  <c r="M10" i="10"/>
  <c r="M18" i="10"/>
  <c r="M28" i="10"/>
  <c r="Q77" i="10"/>
  <c r="Q76" i="10"/>
  <c r="Q74" i="10"/>
  <c r="Q73" i="10"/>
  <c r="Q56" i="10"/>
  <c r="Q48" i="10"/>
  <c r="Q63" i="10"/>
  <c r="Q55" i="10"/>
  <c r="Q47" i="10"/>
  <c r="Q15" i="10"/>
  <c r="Q7" i="10"/>
  <c r="Q34" i="10"/>
  <c r="Q45" i="10"/>
  <c r="Q28" i="10"/>
  <c r="Q68" i="10"/>
  <c r="Q32" i="10"/>
  <c r="Q3" i="10"/>
  <c r="Q6" i="10"/>
  <c r="Q26" i="10"/>
  <c r="Q33" i="10"/>
  <c r="Q20" i="10"/>
  <c r="Q60" i="10"/>
  <c r="Q24" i="10"/>
  <c r="Q66" i="10"/>
  <c r="Q69" i="10"/>
  <c r="Q18" i="10"/>
  <c r="Q25" i="10"/>
  <c r="Q12" i="10"/>
  <c r="Q52" i="10"/>
  <c r="Q16" i="10"/>
  <c r="Q58" i="10"/>
  <c r="Q61" i="10"/>
  <c r="Q65" i="10"/>
  <c r="Q67" i="10"/>
  <c r="Q49" i="10"/>
  <c r="Q46" i="10"/>
  <c r="Q10" i="10"/>
  <c r="Q17" i="10"/>
  <c r="Q4" i="10"/>
  <c r="Q62" i="10"/>
  <c r="Q8" i="10"/>
  <c r="Q50" i="10"/>
  <c r="Q53" i="10"/>
  <c r="Q9" i="10"/>
  <c r="Q35" i="10"/>
  <c r="Q57" i="10"/>
  <c r="Q64" i="10"/>
  <c r="Q59" i="10"/>
  <c r="Q13" i="10"/>
  <c r="Q27" i="10"/>
  <c r="Q30" i="10"/>
  <c r="Q54" i="10"/>
  <c r="Q11" i="10"/>
  <c r="Q29" i="10"/>
  <c r="Q23" i="10"/>
  <c r="Q51" i="10"/>
  <c r="Q5" i="10"/>
  <c r="Q19" i="10"/>
  <c r="Q22" i="10"/>
  <c r="Q31" i="10"/>
  <c r="Q21" i="10"/>
  <c r="Q70" i="10"/>
  <c r="Q2" i="10"/>
  <c r="Q14" i="10"/>
  <c r="M48" i="10"/>
  <c r="M22" i="10"/>
  <c r="M46" i="10"/>
  <c r="M11" i="10"/>
  <c r="M32" i="10"/>
  <c r="M4" i="10"/>
  <c r="M8" i="10"/>
  <c r="O77" i="10"/>
  <c r="O76" i="10"/>
  <c r="O74" i="10"/>
  <c r="O73" i="10"/>
  <c r="O55" i="10"/>
  <c r="O47" i="10"/>
  <c r="O48" i="10"/>
  <c r="O36" i="10"/>
  <c r="O53" i="10"/>
  <c r="O15" i="10"/>
  <c r="O26" i="10"/>
  <c r="O5" i="10"/>
  <c r="O24" i="10"/>
  <c r="O30" i="10"/>
  <c r="O11" i="10"/>
  <c r="O4" i="10"/>
  <c r="O20" i="10"/>
  <c r="O41" i="10"/>
  <c r="O7" i="10"/>
  <c r="O18" i="10"/>
  <c r="O45" i="10"/>
  <c r="O16" i="10"/>
  <c r="O51" i="10"/>
  <c r="O9" i="10"/>
  <c r="O35" i="10"/>
  <c r="O12" i="10"/>
  <c r="O56" i="10"/>
  <c r="O54" i="10"/>
  <c r="O10" i="10"/>
  <c r="O52" i="10"/>
  <c r="O8" i="10"/>
  <c r="O33" i="10"/>
  <c r="O17" i="10"/>
  <c r="O22" i="10"/>
  <c r="O27" i="10"/>
  <c r="O38" i="10"/>
  <c r="O28" i="10"/>
  <c r="O46" i="10"/>
  <c r="O49" i="10"/>
  <c r="O25" i="10"/>
  <c r="O19" i="10"/>
  <c r="O37" i="10"/>
  <c r="O39" i="10"/>
  <c r="O2" i="10"/>
  <c r="O3" i="10"/>
  <c r="O14" i="10"/>
  <c r="O31" i="10"/>
  <c r="O42" i="10"/>
  <c r="O21" i="10"/>
  <c r="O40" i="10"/>
  <c r="O50" i="10"/>
  <c r="O6" i="10"/>
  <c r="O23" i="10"/>
  <c r="O34" i="10"/>
  <c r="O13" i="10"/>
  <c r="O32" i="10"/>
  <c r="O29" i="10"/>
  <c r="M26" i="10"/>
  <c r="M21" i="10"/>
  <c r="M19" i="10"/>
  <c r="M5" i="10"/>
  <c r="M16" i="10"/>
  <c r="M24" i="10"/>
  <c r="M14" i="10"/>
  <c r="M34" i="10"/>
  <c r="M47" i="10"/>
  <c r="M20" i="10"/>
  <c r="M45" i="10"/>
  <c r="M3" i="10"/>
  <c r="M49" i="10"/>
  <c r="M50" i="10"/>
  <c r="M15" i="10"/>
  <c r="M17" i="10"/>
  <c r="M76" i="10"/>
  <c r="M29" i="10"/>
  <c r="M9" i="10"/>
  <c r="M13" i="10"/>
  <c r="M73" i="10"/>
  <c r="M33" i="10"/>
  <c r="M6" i="10"/>
  <c r="M2" i="10"/>
  <c r="M30" i="10"/>
  <c r="M27" i="10"/>
  <c r="M74" i="10"/>
  <c r="M7" i="10"/>
  <c r="M23" i="10"/>
  <c r="M31" i="10"/>
  <c r="M51" i="10"/>
  <c r="M25" i="10"/>
  <c r="M77" i="10"/>
  <c r="K49" i="10"/>
  <c r="K55" i="10"/>
  <c r="K47" i="10"/>
  <c r="K4" i="10"/>
  <c r="K50" i="10"/>
  <c r="K51" i="10"/>
  <c r="K53" i="10"/>
  <c r="K52" i="10"/>
  <c r="K48" i="10"/>
  <c r="K54" i="10"/>
  <c r="K46" i="10"/>
  <c r="K2" i="10"/>
  <c r="K45" i="10"/>
  <c r="K3" i="10"/>
  <c r="I47" i="10"/>
  <c r="I48" i="10"/>
  <c r="I46" i="10"/>
  <c r="I4" i="10"/>
  <c r="I45" i="10"/>
  <c r="I2" i="10"/>
  <c r="I3" i="10"/>
  <c r="G49" i="10"/>
  <c r="G50" i="10"/>
  <c r="G48" i="10"/>
  <c r="G3" i="10"/>
  <c r="G46" i="10"/>
  <c r="G2" i="10"/>
  <c r="G47" i="10"/>
  <c r="G45" i="10"/>
  <c r="E49" i="10"/>
  <c r="E47" i="10"/>
  <c r="E54" i="10"/>
  <c r="E53" i="10"/>
  <c r="E46" i="10"/>
  <c r="E45" i="10"/>
  <c r="E6" i="10"/>
  <c r="E2" i="10"/>
  <c r="E48" i="10"/>
  <c r="E5" i="10"/>
  <c r="E4" i="10"/>
  <c r="E52" i="10"/>
  <c r="E51" i="10"/>
  <c r="E3" i="10"/>
  <c r="E50" i="10"/>
  <c r="C45" i="10"/>
  <c r="C50" i="10"/>
  <c r="C52" i="10"/>
  <c r="C46" i="10"/>
  <c r="C47" i="10"/>
  <c r="C49" i="10"/>
  <c r="C53" i="10"/>
  <c r="C48" i="10"/>
  <c r="C51" i="10"/>
  <c r="C3" i="10"/>
  <c r="C54" i="10"/>
  <c r="C2" i="10"/>
  <c r="O101" i="8"/>
  <c r="N180" i="8"/>
  <c r="O180" i="8"/>
  <c r="N101" i="8"/>
  <c r="O189" i="8"/>
  <c r="N189" i="8"/>
  <c r="O90" i="8"/>
  <c r="N103" i="8"/>
  <c r="N108" i="8"/>
  <c r="O132" i="8"/>
  <c r="N175" i="8"/>
  <c r="O108" i="8"/>
  <c r="O103" i="8"/>
  <c r="O127" i="8"/>
  <c r="O175" i="8"/>
  <c r="N127" i="8"/>
  <c r="N90" i="8"/>
  <c r="O122" i="8"/>
  <c r="N132" i="8"/>
  <c r="N143" i="8"/>
  <c r="O143" i="8"/>
  <c r="N122" i="8"/>
  <c r="N16" i="8"/>
  <c r="N40" i="8"/>
  <c r="O60" i="8"/>
  <c r="N13" i="8"/>
  <c r="N60" i="8"/>
  <c r="O40" i="8"/>
  <c r="O16" i="8"/>
  <c r="O20" i="8"/>
  <c r="O13" i="8"/>
  <c r="N20" i="8"/>
  <c r="O2" i="8"/>
  <c r="N2" i="8"/>
  <c r="N7" i="8"/>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I378" i="1"/>
  <c r="D378" i="1" s="1"/>
  <c r="D377" i="1"/>
  <c r="F228" i="1"/>
  <c r="H383" i="1"/>
  <c r="I383" i="1"/>
  <c r="D383" i="1" s="1"/>
  <c r="H299" i="1"/>
  <c r="I299" i="1"/>
  <c r="D299" i="1" s="1"/>
  <c r="H300" i="1"/>
  <c r="I300" i="1"/>
  <c r="D300" i="1" s="1"/>
  <c r="H301" i="1"/>
  <c r="I301" i="1"/>
  <c r="D301" i="1" s="1"/>
  <c r="H302" i="1"/>
  <c r="I302" i="1"/>
  <c r="D302" i="1" s="1"/>
  <c r="H303" i="1"/>
  <c r="I303" i="1"/>
  <c r="D303" i="1" s="1"/>
  <c r="H304" i="1"/>
  <c r="I304" i="1"/>
  <c r="D304" i="1" s="1"/>
  <c r="H305" i="1"/>
  <c r="I305" i="1"/>
  <c r="D305" i="1" s="1"/>
  <c r="H306" i="1"/>
  <c r="I306" i="1"/>
  <c r="D306" i="1" s="1"/>
  <c r="H307" i="1"/>
  <c r="I307" i="1"/>
  <c r="D307" i="1" s="1"/>
  <c r="H308" i="1"/>
  <c r="I308" i="1"/>
  <c r="D308" i="1" s="1"/>
  <c r="H309" i="1"/>
  <c r="I309" i="1"/>
  <c r="D309" i="1" s="1"/>
  <c r="H310" i="1"/>
  <c r="I310" i="1"/>
  <c r="D310" i="1" s="1"/>
  <c r="H311" i="1"/>
  <c r="I311" i="1"/>
  <c r="D311" i="1" s="1"/>
  <c r="H312" i="1"/>
  <c r="I312" i="1"/>
  <c r="D312" i="1" s="1"/>
  <c r="H313" i="1"/>
  <c r="I313" i="1"/>
  <c r="D313" i="1" s="1"/>
  <c r="H314" i="1"/>
  <c r="I314" i="1"/>
  <c r="D314" i="1" s="1"/>
  <c r="H315" i="1"/>
  <c r="I315" i="1"/>
  <c r="D315" i="1" s="1"/>
  <c r="H316" i="1"/>
  <c r="I316" i="1"/>
  <c r="D316" i="1" s="1"/>
  <c r="H317" i="1"/>
  <c r="I317" i="1"/>
  <c r="D317" i="1" s="1"/>
  <c r="H318" i="1"/>
  <c r="I318" i="1"/>
  <c r="D318" i="1" s="1"/>
  <c r="H319" i="1"/>
  <c r="I319" i="1"/>
  <c r="D319" i="1" s="1"/>
  <c r="H320" i="1"/>
  <c r="I320" i="1"/>
  <c r="D320" i="1" s="1"/>
  <c r="H321" i="1"/>
  <c r="I321" i="1"/>
  <c r="D321" i="1" s="1"/>
  <c r="H322" i="1"/>
  <c r="I322" i="1"/>
  <c r="D322" i="1" s="1"/>
  <c r="H323" i="1"/>
  <c r="I323" i="1"/>
  <c r="D323" i="1" s="1"/>
  <c r="H324" i="1"/>
  <c r="I324" i="1"/>
  <c r="D324" i="1" s="1"/>
  <c r="H325" i="1"/>
  <c r="I325" i="1"/>
  <c r="D325" i="1" s="1"/>
  <c r="H326" i="1"/>
  <c r="I326" i="1"/>
  <c r="D326" i="1" s="1"/>
  <c r="H327" i="1"/>
  <c r="I327" i="1"/>
  <c r="D327" i="1" s="1"/>
  <c r="H328" i="1"/>
  <c r="I328" i="1"/>
  <c r="D328" i="1" s="1"/>
  <c r="H329" i="1"/>
  <c r="I329" i="1"/>
  <c r="D329" i="1" s="1"/>
  <c r="H330" i="1"/>
  <c r="I330" i="1"/>
  <c r="D330" i="1" s="1"/>
  <c r="H331" i="1"/>
  <c r="I331" i="1"/>
  <c r="D331" i="1" s="1"/>
  <c r="H332" i="1"/>
  <c r="I332" i="1"/>
  <c r="D332" i="1" s="1"/>
  <c r="H333" i="1"/>
  <c r="I333" i="1"/>
  <c r="D333" i="1" s="1"/>
  <c r="H334" i="1"/>
  <c r="I334" i="1"/>
  <c r="D334" i="1" s="1"/>
  <c r="H335" i="1"/>
  <c r="I335" i="1"/>
  <c r="D335" i="1" s="1"/>
  <c r="H336" i="1"/>
  <c r="I336" i="1"/>
  <c r="D336" i="1" s="1"/>
  <c r="H337" i="1"/>
  <c r="I337" i="1"/>
  <c r="D337" i="1" s="1"/>
  <c r="H338" i="1"/>
  <c r="I338" i="1"/>
  <c r="D338" i="1" s="1"/>
  <c r="H339" i="1"/>
  <c r="I339" i="1"/>
  <c r="D339" i="1" s="1"/>
  <c r="H340" i="1"/>
  <c r="I340" i="1"/>
  <c r="D340" i="1" s="1"/>
  <c r="H341" i="1"/>
  <c r="I341" i="1"/>
  <c r="D341" i="1" s="1"/>
  <c r="H342" i="1"/>
  <c r="I342" i="1"/>
  <c r="D342" i="1" s="1"/>
  <c r="H343" i="1"/>
  <c r="I343" i="1"/>
  <c r="D343" i="1" s="1"/>
  <c r="H344" i="1"/>
  <c r="I344" i="1"/>
  <c r="D344" i="1" s="1"/>
  <c r="H345" i="1"/>
  <c r="I345" i="1"/>
  <c r="D345" i="1" s="1"/>
  <c r="H346" i="1"/>
  <c r="I346" i="1"/>
  <c r="D346" i="1" s="1"/>
  <c r="H347" i="1"/>
  <c r="I347" i="1"/>
  <c r="D347" i="1" s="1"/>
  <c r="H348" i="1"/>
  <c r="I348" i="1"/>
  <c r="D348" i="1" s="1"/>
  <c r="H349" i="1"/>
  <c r="I349" i="1"/>
  <c r="D349" i="1" s="1"/>
  <c r="H350" i="1"/>
  <c r="I350" i="1"/>
  <c r="D350" i="1" s="1"/>
  <c r="H351" i="1"/>
  <c r="I351" i="1"/>
  <c r="D351" i="1" s="1"/>
  <c r="H352" i="1"/>
  <c r="I352" i="1"/>
  <c r="D352" i="1" s="1"/>
  <c r="H353" i="1"/>
  <c r="I353" i="1"/>
  <c r="D353" i="1" s="1"/>
  <c r="H354" i="1"/>
  <c r="I354" i="1"/>
  <c r="D354" i="1" s="1"/>
  <c r="H355" i="1"/>
  <c r="I355" i="1"/>
  <c r="D355" i="1" s="1"/>
  <c r="H356" i="1"/>
  <c r="I356" i="1"/>
  <c r="D356" i="1" s="1"/>
  <c r="H357" i="1"/>
  <c r="I357" i="1"/>
  <c r="D357" i="1" s="1"/>
  <c r="H358" i="1"/>
  <c r="I358" i="1"/>
  <c r="D358" i="1" s="1"/>
  <c r="H359" i="1"/>
  <c r="I359" i="1"/>
  <c r="D359" i="1" s="1"/>
  <c r="H360" i="1"/>
  <c r="I360" i="1"/>
  <c r="D360" i="1" s="1"/>
  <c r="H361" i="1"/>
  <c r="I361" i="1"/>
  <c r="D361" i="1" s="1"/>
  <c r="H362" i="1"/>
  <c r="I362" i="1"/>
  <c r="D362" i="1" s="1"/>
  <c r="H363" i="1"/>
  <c r="I363" i="1"/>
  <c r="D363" i="1" s="1"/>
  <c r="H364" i="1"/>
  <c r="I364" i="1"/>
  <c r="D364" i="1" s="1"/>
  <c r="H365" i="1"/>
  <c r="I365" i="1"/>
  <c r="D365" i="1" s="1"/>
  <c r="H366" i="1"/>
  <c r="I366" i="1"/>
  <c r="D366" i="1" s="1"/>
  <c r="H367" i="1"/>
  <c r="I367" i="1"/>
  <c r="D367" i="1" s="1"/>
  <c r="H368" i="1"/>
  <c r="I368" i="1"/>
  <c r="D368" i="1" s="1"/>
  <c r="H369" i="1"/>
  <c r="I369" i="1"/>
  <c r="D369" i="1" s="1"/>
  <c r="H370" i="1"/>
  <c r="I370" i="1"/>
  <c r="D370" i="1" s="1"/>
  <c r="H371" i="1"/>
  <c r="I371" i="1"/>
  <c r="D371" i="1" s="1"/>
  <c r="H372" i="1"/>
  <c r="I372" i="1"/>
  <c r="D372" i="1" s="1"/>
  <c r="H373" i="1"/>
  <c r="I373" i="1"/>
  <c r="D373" i="1" s="1"/>
  <c r="H374" i="1"/>
  <c r="I374" i="1"/>
  <c r="D374" i="1" s="1"/>
  <c r="H375" i="1"/>
  <c r="I375" i="1"/>
  <c r="D375" i="1" s="1"/>
  <c r="H376" i="1"/>
  <c r="I376" i="1"/>
  <c r="D376" i="1" s="1"/>
  <c r="H377" i="1"/>
  <c r="I377" i="1"/>
  <c r="H378" i="1"/>
  <c r="H379" i="1"/>
  <c r="I379" i="1"/>
  <c r="D379" i="1" s="1"/>
  <c r="H380" i="1"/>
  <c r="I380" i="1"/>
  <c r="D380" i="1" s="1"/>
  <c r="H381" i="1"/>
  <c r="I381" i="1"/>
  <c r="D381" i="1" s="1"/>
  <c r="H382" i="1"/>
  <c r="I382" i="1"/>
  <c r="D382" i="1" s="1"/>
  <c r="H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29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G229" i="1"/>
  <c r="H229" i="1"/>
  <c r="I229" i="1"/>
  <c r="D229" i="1" s="1"/>
  <c r="G230" i="1"/>
  <c r="H230" i="1"/>
  <c r="I230" i="1"/>
  <c r="D230" i="1" s="1"/>
  <c r="G231" i="1"/>
  <c r="H231" i="1"/>
  <c r="I231" i="1"/>
  <c r="D231" i="1" s="1"/>
  <c r="G232" i="1"/>
  <c r="H232" i="1"/>
  <c r="I232" i="1"/>
  <c r="D232" i="1" s="1"/>
  <c r="G233" i="1"/>
  <c r="H233" i="1"/>
  <c r="I233" i="1"/>
  <c r="G234" i="1"/>
  <c r="H234" i="1"/>
  <c r="I234" i="1"/>
  <c r="D234" i="1" s="1"/>
  <c r="G235" i="1"/>
  <c r="H235" i="1"/>
  <c r="I235" i="1"/>
  <c r="D235" i="1" s="1"/>
  <c r="G236" i="1"/>
  <c r="H236" i="1"/>
  <c r="I236" i="1"/>
  <c r="D236" i="1" s="1"/>
  <c r="G237" i="1"/>
  <c r="H237" i="1"/>
  <c r="I237" i="1"/>
  <c r="D237" i="1" s="1"/>
  <c r="G238" i="1"/>
  <c r="H238" i="1"/>
  <c r="I238" i="1"/>
  <c r="D238" i="1" s="1"/>
  <c r="G239" i="1"/>
  <c r="H239" i="1"/>
  <c r="I239" i="1"/>
  <c r="D239" i="1" s="1"/>
  <c r="G240" i="1"/>
  <c r="H240" i="1"/>
  <c r="I240" i="1"/>
  <c r="D240" i="1" s="1"/>
  <c r="G241" i="1"/>
  <c r="H241" i="1"/>
  <c r="I241" i="1"/>
  <c r="D241" i="1" s="1"/>
  <c r="G242" i="1"/>
  <c r="H242" i="1"/>
  <c r="I242" i="1"/>
  <c r="D242" i="1" s="1"/>
  <c r="G243" i="1"/>
  <c r="H243" i="1"/>
  <c r="I243" i="1"/>
  <c r="D243" i="1" s="1"/>
  <c r="G244" i="1"/>
  <c r="H244" i="1"/>
  <c r="I244" i="1"/>
  <c r="G245" i="1"/>
  <c r="H245" i="1"/>
  <c r="I245" i="1"/>
  <c r="D245" i="1" s="1"/>
  <c r="G246" i="1"/>
  <c r="H246" i="1"/>
  <c r="I246" i="1"/>
  <c r="D246" i="1" s="1"/>
  <c r="G247" i="1"/>
  <c r="H247" i="1"/>
  <c r="I247" i="1"/>
  <c r="D247" i="1" s="1"/>
  <c r="G248" i="1"/>
  <c r="H248" i="1"/>
  <c r="I248" i="1"/>
  <c r="D248" i="1" s="1"/>
  <c r="G249" i="1"/>
  <c r="H249" i="1"/>
  <c r="I249" i="1"/>
  <c r="D249" i="1" s="1"/>
  <c r="G250" i="1"/>
  <c r="H250" i="1"/>
  <c r="I250" i="1"/>
  <c r="D250" i="1" s="1"/>
  <c r="G251" i="1"/>
  <c r="H251" i="1"/>
  <c r="I251" i="1"/>
  <c r="D251" i="1" s="1"/>
  <c r="G252" i="1"/>
  <c r="H252" i="1"/>
  <c r="I252" i="1"/>
  <c r="G253" i="1"/>
  <c r="H253" i="1"/>
  <c r="I253" i="1"/>
  <c r="D253" i="1" s="1"/>
  <c r="G254" i="1"/>
  <c r="H254" i="1"/>
  <c r="I254" i="1"/>
  <c r="D254" i="1" s="1"/>
  <c r="G255" i="1"/>
  <c r="H255" i="1"/>
  <c r="I255" i="1"/>
  <c r="D255" i="1" s="1"/>
  <c r="G256" i="1"/>
  <c r="H256" i="1"/>
  <c r="I256" i="1"/>
  <c r="D256" i="1" s="1"/>
  <c r="G257" i="1"/>
  <c r="H257" i="1"/>
  <c r="I257" i="1"/>
  <c r="D257" i="1" s="1"/>
  <c r="G258" i="1"/>
  <c r="H258" i="1"/>
  <c r="I258" i="1"/>
  <c r="D258" i="1" s="1"/>
  <c r="G259" i="1"/>
  <c r="H259" i="1"/>
  <c r="I259" i="1"/>
  <c r="D259" i="1" s="1"/>
  <c r="G260" i="1"/>
  <c r="H260" i="1"/>
  <c r="I260" i="1"/>
  <c r="D260" i="1" s="1"/>
  <c r="G261" i="1"/>
  <c r="H261" i="1"/>
  <c r="I261" i="1"/>
  <c r="D261" i="1" s="1"/>
  <c r="G262" i="1"/>
  <c r="H262" i="1"/>
  <c r="I262" i="1"/>
  <c r="D262" i="1" s="1"/>
  <c r="G263" i="1"/>
  <c r="H263" i="1"/>
  <c r="I263" i="1"/>
  <c r="D263" i="1" s="1"/>
  <c r="G264" i="1"/>
  <c r="H264" i="1"/>
  <c r="I264" i="1"/>
  <c r="D264" i="1" s="1"/>
  <c r="G265" i="1"/>
  <c r="H265" i="1"/>
  <c r="I265" i="1"/>
  <c r="G266" i="1"/>
  <c r="H266" i="1"/>
  <c r="I266" i="1"/>
  <c r="D266" i="1" s="1"/>
  <c r="G267" i="1"/>
  <c r="H267" i="1"/>
  <c r="I267" i="1"/>
  <c r="D267" i="1" s="1"/>
  <c r="G268" i="1"/>
  <c r="H268" i="1"/>
  <c r="I268" i="1"/>
  <c r="D268" i="1" s="1"/>
  <c r="G269" i="1"/>
  <c r="H269" i="1"/>
  <c r="I269" i="1"/>
  <c r="D269" i="1" s="1"/>
  <c r="G270" i="1"/>
  <c r="H270" i="1"/>
  <c r="I270" i="1"/>
  <c r="D270" i="1" s="1"/>
  <c r="G271" i="1"/>
  <c r="H271" i="1"/>
  <c r="I271" i="1"/>
  <c r="D271" i="1" s="1"/>
  <c r="G272" i="1"/>
  <c r="H272" i="1"/>
  <c r="I272" i="1"/>
  <c r="D272" i="1" s="1"/>
  <c r="G273" i="1"/>
  <c r="H273" i="1"/>
  <c r="I273" i="1"/>
  <c r="D273" i="1" s="1"/>
  <c r="G274" i="1"/>
  <c r="H274" i="1"/>
  <c r="I274" i="1"/>
  <c r="D274" i="1" s="1"/>
  <c r="G275" i="1"/>
  <c r="H275" i="1"/>
  <c r="I275" i="1"/>
  <c r="D275" i="1" s="1"/>
  <c r="G276" i="1"/>
  <c r="H276" i="1"/>
  <c r="I276" i="1"/>
  <c r="D276" i="1" s="1"/>
  <c r="G277" i="1"/>
  <c r="H277" i="1"/>
  <c r="I277" i="1"/>
  <c r="D277" i="1" s="1"/>
  <c r="G278" i="1"/>
  <c r="H278" i="1"/>
  <c r="I278" i="1"/>
  <c r="D278" i="1" s="1"/>
  <c r="G279" i="1"/>
  <c r="H279" i="1"/>
  <c r="I279" i="1"/>
  <c r="D279" i="1" s="1"/>
  <c r="G280" i="1"/>
  <c r="H280" i="1"/>
  <c r="I280" i="1"/>
  <c r="D280" i="1" s="1"/>
  <c r="G281" i="1"/>
  <c r="H281" i="1"/>
  <c r="I281" i="1"/>
  <c r="D281" i="1" s="1"/>
  <c r="G282" i="1"/>
  <c r="H282" i="1"/>
  <c r="I282" i="1"/>
  <c r="D282" i="1" s="1"/>
  <c r="G283" i="1"/>
  <c r="H283" i="1"/>
  <c r="I283" i="1"/>
  <c r="D283" i="1" s="1"/>
  <c r="G284" i="1"/>
  <c r="H284" i="1"/>
  <c r="I284" i="1"/>
  <c r="D284" i="1" s="1"/>
  <c r="G285" i="1"/>
  <c r="H285" i="1"/>
  <c r="I285" i="1"/>
  <c r="D285" i="1" s="1"/>
  <c r="G286" i="1"/>
  <c r="H286" i="1"/>
  <c r="I286" i="1"/>
  <c r="D286" i="1" s="1"/>
  <c r="G287" i="1"/>
  <c r="H287" i="1"/>
  <c r="I287" i="1"/>
  <c r="D287" i="1" s="1"/>
  <c r="G288" i="1"/>
  <c r="H288" i="1"/>
  <c r="I288" i="1"/>
  <c r="D288" i="1" s="1"/>
  <c r="G289" i="1"/>
  <c r="H289" i="1"/>
  <c r="I289" i="1"/>
  <c r="D289" i="1" s="1"/>
  <c r="G290" i="1"/>
  <c r="H290" i="1"/>
  <c r="I290" i="1"/>
  <c r="D290" i="1" s="1"/>
  <c r="G291" i="1"/>
  <c r="H291" i="1"/>
  <c r="I291" i="1"/>
  <c r="D291" i="1" s="1"/>
  <c r="G292" i="1"/>
  <c r="H292" i="1"/>
  <c r="I292" i="1"/>
  <c r="D292" i="1" s="1"/>
  <c r="G293" i="1"/>
  <c r="H293" i="1"/>
  <c r="I293" i="1"/>
  <c r="D293" i="1" s="1"/>
  <c r="I228" i="1"/>
  <c r="D228" i="1" s="1"/>
  <c r="H228" i="1"/>
  <c r="G228" i="1"/>
  <c r="F5" i="1"/>
  <c r="G5" i="1"/>
  <c r="D265" i="1"/>
  <c r="D252" i="1"/>
  <c r="D244" i="1"/>
  <c r="D233" i="1"/>
  <c r="D222" i="1"/>
  <c r="D221" i="1"/>
  <c r="D220" i="1"/>
  <c r="D218"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F217"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8" i="1"/>
  <c r="F219" i="1"/>
  <c r="F220" i="1"/>
  <c r="F221" i="1"/>
  <c r="F222" i="1"/>
  <c r="F185"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64"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G155" i="1"/>
  <c r="I155" i="1"/>
  <c r="D155" i="1" s="1"/>
  <c r="G156" i="1"/>
  <c r="I156" i="1"/>
  <c r="D156" i="1" s="1"/>
  <c r="G157" i="1"/>
  <c r="I157" i="1"/>
  <c r="D157" i="1" s="1"/>
  <c r="G158" i="1"/>
  <c r="I158" i="1"/>
  <c r="D158" i="1" s="1"/>
  <c r="G159" i="1"/>
  <c r="I159" i="1"/>
  <c r="D159" i="1" s="1"/>
  <c r="G160" i="1"/>
  <c r="I160" i="1"/>
  <c r="D160" i="1" s="1"/>
  <c r="G161" i="1"/>
  <c r="I161" i="1"/>
  <c r="D161" i="1" s="1"/>
  <c r="G162" i="1"/>
  <c r="I162" i="1"/>
  <c r="D162" i="1" s="1"/>
  <c r="G163" i="1"/>
  <c r="I163" i="1"/>
  <c r="D163" i="1" s="1"/>
  <c r="G164" i="1"/>
  <c r="I164" i="1"/>
  <c r="D164" i="1" s="1"/>
  <c r="G165" i="1"/>
  <c r="I165" i="1"/>
  <c r="D165" i="1" s="1"/>
  <c r="G166" i="1"/>
  <c r="I166" i="1"/>
  <c r="D166" i="1" s="1"/>
  <c r="G167" i="1"/>
  <c r="I167" i="1"/>
  <c r="D167" i="1" s="1"/>
  <c r="G168" i="1"/>
  <c r="I168" i="1"/>
  <c r="D168" i="1" s="1"/>
  <c r="G169" i="1"/>
  <c r="I169" i="1"/>
  <c r="D169" i="1" s="1"/>
  <c r="G170" i="1"/>
  <c r="I170" i="1"/>
  <c r="D170" i="1" s="1"/>
  <c r="G171" i="1"/>
  <c r="I171" i="1"/>
  <c r="D171" i="1" s="1"/>
  <c r="G172" i="1"/>
  <c r="I172" i="1"/>
  <c r="D172" i="1" s="1"/>
  <c r="G173" i="1"/>
  <c r="I173" i="1"/>
  <c r="D173" i="1" s="1"/>
  <c r="G174" i="1"/>
  <c r="I174" i="1"/>
  <c r="D174" i="1" s="1"/>
  <c r="G175" i="1"/>
  <c r="I175" i="1"/>
  <c r="D175" i="1" s="1"/>
  <c r="G176" i="1"/>
  <c r="I176" i="1"/>
  <c r="D176" i="1" s="1"/>
  <c r="G177" i="1"/>
  <c r="I177" i="1"/>
  <c r="D177" i="1" s="1"/>
  <c r="G178" i="1"/>
  <c r="I178" i="1"/>
  <c r="D178" i="1" s="1"/>
  <c r="G179" i="1"/>
  <c r="I179" i="1"/>
  <c r="D179" i="1" s="1"/>
  <c r="G180" i="1"/>
  <c r="I180" i="1"/>
  <c r="D180" i="1" s="1"/>
  <c r="G181" i="1"/>
  <c r="I181" i="1"/>
  <c r="D181" i="1" s="1"/>
  <c r="G136" i="1"/>
  <c r="H136" i="1"/>
  <c r="I136" i="1"/>
  <c r="D136" i="1" s="1"/>
  <c r="G137" i="1"/>
  <c r="H137" i="1"/>
  <c r="I137" i="1"/>
  <c r="D137" i="1" s="1"/>
  <c r="G138" i="1"/>
  <c r="H138" i="1"/>
  <c r="I138" i="1"/>
  <c r="D138" i="1" s="1"/>
  <c r="G139" i="1"/>
  <c r="H139" i="1"/>
  <c r="I139" i="1"/>
  <c r="D139" i="1" s="1"/>
  <c r="G140" i="1"/>
  <c r="H140" i="1"/>
  <c r="I140" i="1"/>
  <c r="D140" i="1" s="1"/>
  <c r="G141" i="1"/>
  <c r="H141" i="1"/>
  <c r="I141" i="1"/>
  <c r="D141" i="1" s="1"/>
  <c r="G142" i="1"/>
  <c r="I142" i="1"/>
  <c r="D142" i="1" s="1"/>
  <c r="G143" i="1"/>
  <c r="I143" i="1"/>
  <c r="D143" i="1" s="1"/>
  <c r="G144" i="1"/>
  <c r="I144" i="1"/>
  <c r="D144" i="1" s="1"/>
  <c r="G145" i="1"/>
  <c r="I145" i="1"/>
  <c r="D145" i="1" s="1"/>
  <c r="G146" i="1"/>
  <c r="I146" i="1"/>
  <c r="D146" i="1" s="1"/>
  <c r="G147" i="1"/>
  <c r="I147" i="1"/>
  <c r="D147" i="1" s="1"/>
  <c r="G148" i="1"/>
  <c r="I148" i="1"/>
  <c r="D148" i="1" s="1"/>
  <c r="G149" i="1"/>
  <c r="I149" i="1"/>
  <c r="D149" i="1" s="1"/>
  <c r="G150" i="1"/>
  <c r="I150" i="1"/>
  <c r="D150" i="1" s="1"/>
  <c r="G151" i="1"/>
  <c r="I151" i="1"/>
  <c r="D151" i="1" s="1"/>
  <c r="G152" i="1"/>
  <c r="I152" i="1"/>
  <c r="D152" i="1" s="1"/>
  <c r="G153" i="1"/>
  <c r="I153" i="1"/>
  <c r="D153" i="1" s="1"/>
  <c r="G154" i="1"/>
  <c r="I154" i="1"/>
  <c r="D154" i="1" s="1"/>
  <c r="G115" i="1"/>
  <c r="H115" i="1"/>
  <c r="I115" i="1"/>
  <c r="D115" i="1" s="1"/>
  <c r="G116" i="1"/>
  <c r="H116" i="1"/>
  <c r="I116" i="1"/>
  <c r="D116" i="1" s="1"/>
  <c r="G117" i="1"/>
  <c r="H117" i="1"/>
  <c r="I117" i="1"/>
  <c r="D117" i="1" s="1"/>
  <c r="G118" i="1"/>
  <c r="H118" i="1"/>
  <c r="I118" i="1"/>
  <c r="D118" i="1" s="1"/>
  <c r="G119" i="1"/>
  <c r="H119" i="1"/>
  <c r="I119" i="1"/>
  <c r="D119" i="1" s="1"/>
  <c r="G120" i="1"/>
  <c r="H120" i="1"/>
  <c r="I120" i="1"/>
  <c r="D120" i="1" s="1"/>
  <c r="G121" i="1"/>
  <c r="H121" i="1"/>
  <c r="I121" i="1"/>
  <c r="D121" i="1" s="1"/>
  <c r="G122" i="1"/>
  <c r="H122" i="1"/>
  <c r="I122" i="1"/>
  <c r="D122" i="1" s="1"/>
  <c r="G123" i="1"/>
  <c r="H123" i="1"/>
  <c r="I123" i="1"/>
  <c r="D123" i="1" s="1"/>
  <c r="G124" i="1"/>
  <c r="H124" i="1"/>
  <c r="I124" i="1"/>
  <c r="D124" i="1" s="1"/>
  <c r="G125" i="1"/>
  <c r="H125" i="1"/>
  <c r="I125" i="1"/>
  <c r="D125" i="1" s="1"/>
  <c r="G126" i="1"/>
  <c r="H126" i="1"/>
  <c r="I126" i="1"/>
  <c r="D126" i="1" s="1"/>
  <c r="G127" i="1"/>
  <c r="H127" i="1"/>
  <c r="I127" i="1"/>
  <c r="D127" i="1" s="1"/>
  <c r="G128" i="1"/>
  <c r="H128" i="1"/>
  <c r="I128" i="1"/>
  <c r="D128" i="1" s="1"/>
  <c r="G129" i="1"/>
  <c r="H129" i="1"/>
  <c r="I129" i="1"/>
  <c r="D129" i="1" s="1"/>
  <c r="G130" i="1"/>
  <c r="H130" i="1"/>
  <c r="I130" i="1"/>
  <c r="D130" i="1" s="1"/>
  <c r="G131" i="1"/>
  <c r="H131" i="1"/>
  <c r="I131" i="1"/>
  <c r="D131" i="1" s="1"/>
  <c r="G132" i="1"/>
  <c r="H132" i="1"/>
  <c r="I132" i="1"/>
  <c r="D132" i="1" s="1"/>
  <c r="G133" i="1"/>
  <c r="H133" i="1"/>
  <c r="I133" i="1"/>
  <c r="D133" i="1" s="1"/>
  <c r="G134" i="1"/>
  <c r="H134" i="1"/>
  <c r="I134" i="1"/>
  <c r="D134" i="1" s="1"/>
  <c r="G135" i="1"/>
  <c r="H135" i="1"/>
  <c r="I135" i="1"/>
  <c r="D135" i="1" s="1"/>
  <c r="G112" i="1"/>
  <c r="H112" i="1"/>
  <c r="I112" i="1"/>
  <c r="D112" i="1" s="1"/>
  <c r="G113" i="1"/>
  <c r="H113" i="1"/>
  <c r="I113" i="1"/>
  <c r="D113" i="1" s="1"/>
  <c r="G114" i="1"/>
  <c r="H114" i="1"/>
  <c r="I114" i="1"/>
  <c r="D114" i="1" s="1"/>
  <c r="G100" i="1"/>
  <c r="H100" i="1"/>
  <c r="I100" i="1"/>
  <c r="D100" i="1" s="1"/>
  <c r="G101" i="1"/>
  <c r="H101" i="1"/>
  <c r="I101" i="1"/>
  <c r="D101" i="1" s="1"/>
  <c r="G102" i="1"/>
  <c r="H102" i="1"/>
  <c r="I102" i="1"/>
  <c r="D102" i="1" s="1"/>
  <c r="G103" i="1"/>
  <c r="H103" i="1"/>
  <c r="I103" i="1"/>
  <c r="D103" i="1" s="1"/>
  <c r="G104" i="1"/>
  <c r="H104" i="1"/>
  <c r="I104" i="1"/>
  <c r="D104" i="1" s="1"/>
  <c r="G105" i="1"/>
  <c r="H105" i="1"/>
  <c r="I105" i="1"/>
  <c r="D105" i="1" s="1"/>
  <c r="I106" i="1"/>
  <c r="D106" i="1" s="1"/>
  <c r="I107" i="1"/>
  <c r="D107" i="1" s="1"/>
  <c r="I108" i="1"/>
  <c r="D108" i="1" s="1"/>
  <c r="G109" i="1"/>
  <c r="H109" i="1"/>
  <c r="I109" i="1"/>
  <c r="D109" i="1" s="1"/>
  <c r="G110" i="1"/>
  <c r="H110" i="1"/>
  <c r="I110" i="1"/>
  <c r="D110" i="1" s="1"/>
  <c r="G111" i="1"/>
  <c r="H111" i="1"/>
  <c r="I111" i="1"/>
  <c r="D111" i="1" s="1"/>
  <c r="I99" i="1"/>
  <c r="D99" i="1" s="1"/>
  <c r="G97" i="1"/>
  <c r="H97" i="1"/>
  <c r="I97" i="1"/>
  <c r="D97" i="1" s="1"/>
  <c r="G98" i="1"/>
  <c r="H98" i="1"/>
  <c r="I98" i="1"/>
  <c r="D98" i="1" s="1"/>
  <c r="G99" i="1"/>
  <c r="H99" i="1"/>
  <c r="I89" i="1"/>
  <c r="D89" i="1" s="1"/>
  <c r="G78" i="1"/>
  <c r="H78" i="1"/>
  <c r="I78" i="1"/>
  <c r="D78" i="1" s="1"/>
  <c r="G79" i="1"/>
  <c r="H79" i="1"/>
  <c r="I79" i="1"/>
  <c r="D79" i="1" s="1"/>
  <c r="G80" i="1"/>
  <c r="H80" i="1"/>
  <c r="I80" i="1"/>
  <c r="D80" i="1" s="1"/>
  <c r="G81" i="1"/>
  <c r="H81" i="1"/>
  <c r="I81" i="1"/>
  <c r="D81" i="1" s="1"/>
  <c r="G82" i="1"/>
  <c r="H82" i="1"/>
  <c r="I82" i="1"/>
  <c r="D82" i="1" s="1"/>
  <c r="G83" i="1"/>
  <c r="H83" i="1"/>
  <c r="I83" i="1"/>
  <c r="D83" i="1" s="1"/>
  <c r="G84" i="1"/>
  <c r="H84" i="1"/>
  <c r="I84" i="1"/>
  <c r="D84" i="1" s="1"/>
  <c r="G85" i="1"/>
  <c r="H85" i="1"/>
  <c r="I85" i="1"/>
  <c r="D85" i="1" s="1"/>
  <c r="G86" i="1"/>
  <c r="H86" i="1"/>
  <c r="I86" i="1"/>
  <c r="D86" i="1" s="1"/>
  <c r="G87" i="1"/>
  <c r="H87" i="1"/>
  <c r="I87" i="1"/>
  <c r="D87" i="1" s="1"/>
  <c r="G88" i="1"/>
  <c r="H88" i="1"/>
  <c r="I88" i="1"/>
  <c r="D88" i="1" s="1"/>
  <c r="G89" i="1"/>
  <c r="H89" i="1"/>
  <c r="G90" i="1"/>
  <c r="H90" i="1"/>
  <c r="I90" i="1"/>
  <c r="D90" i="1" s="1"/>
  <c r="G91" i="1"/>
  <c r="H91" i="1"/>
  <c r="I91" i="1"/>
  <c r="D91" i="1" s="1"/>
  <c r="G92" i="1"/>
  <c r="H92" i="1"/>
  <c r="I92" i="1"/>
  <c r="D92" i="1" s="1"/>
  <c r="G93" i="1"/>
  <c r="H93" i="1"/>
  <c r="I93" i="1"/>
  <c r="D93" i="1" s="1"/>
  <c r="G94" i="1"/>
  <c r="H94" i="1"/>
  <c r="I94" i="1"/>
  <c r="D94" i="1" s="1"/>
  <c r="G95" i="1"/>
  <c r="H95" i="1"/>
  <c r="I95" i="1"/>
  <c r="D95" i="1" s="1"/>
  <c r="G96" i="1"/>
  <c r="H96" i="1"/>
  <c r="I96" i="1"/>
  <c r="D96" i="1" s="1"/>
  <c r="G65" i="1"/>
  <c r="H67" i="1"/>
  <c r="H66" i="1"/>
  <c r="H65" i="1"/>
  <c r="H64" i="1"/>
  <c r="I65" i="1"/>
  <c r="D65" i="1" s="1"/>
  <c r="I66" i="1"/>
  <c r="D66" i="1" s="1"/>
  <c r="I67" i="1"/>
  <c r="D67" i="1" s="1"/>
  <c r="I68" i="1"/>
  <c r="D68" i="1" s="1"/>
  <c r="I69" i="1"/>
  <c r="D69" i="1" s="1"/>
  <c r="I70" i="1"/>
  <c r="D70" i="1" s="1"/>
  <c r="I71" i="1"/>
  <c r="D71" i="1" s="1"/>
  <c r="I72" i="1"/>
  <c r="D72" i="1" s="1"/>
  <c r="I73" i="1"/>
  <c r="D73" i="1" s="1"/>
  <c r="I74" i="1"/>
  <c r="D74" i="1" s="1"/>
  <c r="I75" i="1"/>
  <c r="D75" i="1" s="1"/>
  <c r="I76" i="1"/>
  <c r="D76" i="1" s="1"/>
  <c r="I77" i="1"/>
  <c r="D77" i="1" s="1"/>
  <c r="G67" i="1"/>
  <c r="G66" i="1"/>
  <c r="G68" i="1"/>
  <c r="H68" i="1"/>
  <c r="G69" i="1"/>
  <c r="H69" i="1"/>
  <c r="G70" i="1"/>
  <c r="H70" i="1"/>
  <c r="G71" i="1"/>
  <c r="H71" i="1"/>
  <c r="G72" i="1"/>
  <c r="H72" i="1"/>
  <c r="G73" i="1"/>
  <c r="H73" i="1"/>
  <c r="G74" i="1"/>
  <c r="H74" i="1"/>
  <c r="G75" i="1"/>
  <c r="H75" i="1"/>
  <c r="G76" i="1"/>
  <c r="H76" i="1"/>
  <c r="G77" i="1"/>
  <c r="H77" i="1"/>
  <c r="G64"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D59" i="1" l="1"/>
  <c r="D51" i="1"/>
  <c r="D43" i="1"/>
  <c r="D35" i="1"/>
  <c r="D27" i="1"/>
  <c r="D11" i="1"/>
  <c r="D48" i="1"/>
  <c r="D16" i="1"/>
  <c r="D55" i="1"/>
  <c r="D47" i="1"/>
  <c r="D39" i="1"/>
  <c r="D31" i="1"/>
  <c r="D23" i="1"/>
  <c r="D15" i="1"/>
  <c r="D7" i="1"/>
  <c r="D32" i="1"/>
  <c r="D6" i="1"/>
  <c r="D8" i="1"/>
  <c r="D40" i="1"/>
  <c r="D56" i="1"/>
  <c r="D24" i="1"/>
  <c r="D57" i="1"/>
  <c r="D49" i="1"/>
  <c r="D41" i="1"/>
  <c r="D33" i="1"/>
  <c r="D25" i="1"/>
  <c r="D9" i="1"/>
  <c r="D13" i="1"/>
  <c r="D52" i="1"/>
  <c r="D44" i="1"/>
  <c r="D36" i="1"/>
  <c r="D28" i="1"/>
  <c r="D12" i="1"/>
  <c r="D58" i="1"/>
  <c r="D50" i="1"/>
  <c r="D42" i="1"/>
  <c r="D34" i="1"/>
  <c r="D26" i="1"/>
  <c r="D10" i="1"/>
  <c r="D14" i="1"/>
  <c r="D19" i="1"/>
  <c r="D18" i="1"/>
  <c r="D17" i="1"/>
  <c r="D22" i="1"/>
  <c r="D54" i="1"/>
  <c r="D46" i="1"/>
  <c r="D38" i="1"/>
  <c r="D30" i="1"/>
  <c r="D53" i="1"/>
  <c r="D45" i="1"/>
  <c r="D37" i="1"/>
  <c r="D29" i="1"/>
  <c r="D21"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<sst xmlns="http://schemas.openxmlformats.org/spreadsheetml/2006/main" count="5462" uniqueCount="903">
  <si>
    <t>Código</t>
  </si>
  <si>
    <t>Perfil Profissional de Referência</t>
  </si>
  <si>
    <t>ARQSOF-01</t>
  </si>
  <si>
    <t>Arquiteto de Software - Pleno</t>
  </si>
  <si>
    <t>ARQSOF-02</t>
  </si>
  <si>
    <t>Arquiteto de Software - Sênior</t>
  </si>
  <si>
    <t>ATQ-01</t>
  </si>
  <si>
    <t>Analista de Testes/Qualidade - Junior</t>
  </si>
  <si>
    <t>ATQ-02</t>
  </si>
  <si>
    <t>Analista de Testes/Qualidade - Pleno</t>
  </si>
  <si>
    <t>ATQ-03</t>
  </si>
  <si>
    <t>Analista de Testes/Qualidade - Sênior</t>
  </si>
  <si>
    <t>DESENV-01</t>
  </si>
  <si>
    <t>Desenvolvedor de Software - Junior</t>
  </si>
  <si>
    <t>DESENV-02</t>
  </si>
  <si>
    <t>Desenvolvedor de Software - Pleno</t>
  </si>
  <si>
    <t>DESENV-03</t>
  </si>
  <si>
    <t>Desenvolvedor de Software - Sênior</t>
  </si>
  <si>
    <t>ANR-01</t>
  </si>
  <si>
    <t>Analista de Negócios/Requisitos Júnior</t>
  </si>
  <si>
    <t>ANR-02</t>
  </si>
  <si>
    <t>Analista de Negócios/Requisitos Pleno</t>
  </si>
  <si>
    <t>ANR-03</t>
  </si>
  <si>
    <t>Analista de Negócios/Requisitos Sênior</t>
  </si>
  <si>
    <t>ABI-01</t>
  </si>
  <si>
    <t>Analista de BI Júnior</t>
  </si>
  <si>
    <t>ABI-02</t>
  </si>
  <si>
    <t>Analista de BI Pleno</t>
  </si>
  <si>
    <t>ABI-03</t>
  </si>
  <si>
    <t>Analista de BI Sênior</t>
  </si>
  <si>
    <t>ADADOS-02</t>
  </si>
  <si>
    <t>Administrador de Dados Pleno</t>
  </si>
  <si>
    <t>ADADOS-03</t>
  </si>
  <si>
    <t>Administrador de Dados Sênior</t>
  </si>
  <si>
    <t>LDESENV</t>
  </si>
  <si>
    <t>Líder Técnico de Desenvolvimento</t>
  </si>
  <si>
    <t>SCRUM</t>
  </si>
  <si>
    <t>Scrum Master</t>
  </si>
  <si>
    <t>GERPRO</t>
  </si>
  <si>
    <t>Gerente de projetos de tecnologia da informação</t>
  </si>
  <si>
    <t>UX/UI-01</t>
  </si>
  <si>
    <t>Analista de UX/UI Pleno</t>
  </si>
  <si>
    <t>-</t>
  </si>
  <si>
    <t>UX/UI-02</t>
  </si>
  <si>
    <t>Analista de UX/UI Sênior</t>
  </si>
  <si>
    <t>Perfil</t>
  </si>
  <si>
    <t>Perfis Profissionais</t>
  </si>
  <si>
    <t>Guias Salariais 2023</t>
  </si>
  <si>
    <t>Contratações Governo</t>
  </si>
  <si>
    <t>PNAD</t>
  </si>
  <si>
    <t>CAGED</t>
  </si>
  <si>
    <t>Média</t>
  </si>
  <si>
    <t>Núm. FONTES:</t>
  </si>
  <si>
    <t>CV</t>
  </si>
  <si>
    <t>Q1</t>
  </si>
  <si>
    <t>Q3</t>
  </si>
  <si>
    <t>IRQ</t>
  </si>
  <si>
    <t>µT + σT (limite Sup.)</t>
  </si>
  <si>
    <t>µT - σT (limite Inf.)</t>
  </si>
  <si>
    <t>Salários CAGED - maio a outubro de 2022 (últimos 6 meses - agregados) - Empregados privados</t>
  </si>
  <si>
    <t>CBO</t>
  </si>
  <si>
    <t>Salário mensal</t>
  </si>
  <si>
    <t>Amostra</t>
  </si>
  <si>
    <t>Percentil 25</t>
  </si>
  <si>
    <t>Mediana</t>
  </si>
  <si>
    <t>Percentil 75</t>
  </si>
  <si>
    <t>Gerente de Rede</t>
  </si>
  <si>
    <t>Gerente de Desenvolvimento de Sistemas</t>
  </si>
  <si>
    <t>Gerente de Producao de Tecnologia da Informacao</t>
  </si>
  <si>
    <t>Gerente de Projetos de Tecnologia da Informacao</t>
  </si>
  <si>
    <t>Gerente de Seguranca de Tecnologia da Informacao</t>
  </si>
  <si>
    <t>Gerente de Suporte Tecnico de Tecnologia da Informacao</t>
  </si>
  <si>
    <t>Tecnólogo em Gestão da Tecnologia da Informação</t>
  </si>
  <si>
    <t>Gerente de Pesquisa e Desenvolvimento (P&amp;D)</t>
  </si>
  <si>
    <t>Gerente de Projetos e Servicos de Manutencao</t>
  </si>
  <si>
    <t>Engenheiro de Aplicativos em Computacao</t>
  </si>
  <si>
    <t>Engenheiro de Equipamentos em Computacao</t>
  </si>
  <si>
    <t>Engenheiros de Sistemas Operacionais em Computacao</t>
  </si>
  <si>
    <t>Administrador de Banco de Dados</t>
  </si>
  <si>
    <t>Administrador de Redes</t>
  </si>
  <si>
    <t>Administrador de Sistemas Operacionais</t>
  </si>
  <si>
    <t>Administrador em Segurança da Informação</t>
  </si>
  <si>
    <t>Analista de Desenvolvimento de Sistemas</t>
  </si>
  <si>
    <t>Analista de Redes e de Comunicacao de Dados</t>
  </si>
  <si>
    <t>Analista de Sistemas de Automacao</t>
  </si>
  <si>
    <t>Analista de Suporte Computacional</t>
  </si>
  <si>
    <t>Tecnico em Manutencao de Equipamentos de Informatica</t>
  </si>
  <si>
    <t>Tecnico de Comunicacao de Dados</t>
  </si>
  <si>
    <t>Tecnico de Rede (Telecomunicacoes)</t>
  </si>
  <si>
    <t>Programador de Internet</t>
  </si>
  <si>
    <t>Programador de Sistemas de Informacao</t>
  </si>
  <si>
    <t>Programador de Maquinas - Ferramenta com Comando Numer</t>
  </si>
  <si>
    <t>Programador de Multimidia</t>
  </si>
  <si>
    <t>Operador de Computador (Inclusive Microcomputador)</t>
  </si>
  <si>
    <t>Tecnico de Apoio ao Usuario de Informatica (Helpdesk)</t>
  </si>
  <si>
    <t>Salário mensal PNADC - 2o e 3o trimestres de 2022 (últimos 6 meses agregados) - Empregados privados</t>
  </si>
  <si>
    <t>Cargo</t>
  </si>
  <si>
    <t>Administradores de sistemas</t>
  </si>
  <si>
    <t>Analistas de sistemas</t>
  </si>
  <si>
    <t>Desenhistas e administradores de bases de dados</t>
  </si>
  <si>
    <t>Desenvolvedores de páginas de internet (web) e multimídia</t>
  </si>
  <si>
    <t>Desenvolvedores de programas e aplicativos (software)</t>
  </si>
  <si>
    <t>Desenvolvedores e analistas de programas e aplicativos (software) e multimídia não classificados anteriormen</t>
  </si>
  <si>
    <t>Especialistas em base de dados e em redes de computadores não classificados anteriormente</t>
  </si>
  <si>
    <t>Profissionais em rede de computadores</t>
  </si>
  <si>
    <t>Programadores de aplicações</t>
  </si>
  <si>
    <t>Técnicos da web</t>
  </si>
  <si>
    <t>Técnicos de redes e sistemas de computadores</t>
  </si>
  <si>
    <t>Técnicos em assistência ao usuário de tecnologia da informação e das comunicações</t>
  </si>
  <si>
    <t>Técnicos em operações de tecnologia da informação e das comunicações</t>
  </si>
  <si>
    <t>UASG</t>
  </si>
  <si>
    <t>Pregão</t>
  </si>
  <si>
    <t>Órgão</t>
  </si>
  <si>
    <t>Objeto</t>
  </si>
  <si>
    <t>Data da Proposta</t>
  </si>
  <si>
    <t>Categorização</t>
  </si>
  <si>
    <t>Remuneração</t>
  </si>
  <si>
    <t>Custo</t>
  </si>
  <si>
    <t>Quantitativo</t>
  </si>
  <si>
    <t>Remuneração Mensal</t>
  </si>
  <si>
    <t>Custo Mensal</t>
  </si>
  <si>
    <t>Total Remuneração Equipe</t>
  </si>
  <si>
    <t>Total Custo Equipe</t>
  </si>
  <si>
    <t>Fator-K por perfil</t>
  </si>
  <si>
    <t>070014</t>
  </si>
  <si>
    <t>TRE-TRIBUNAL REGIONAL ELEITORAL/MG</t>
  </si>
  <si>
    <t>Prestação dos serviços  na área de apoio ao desenvolvimento e à sustentação de sistemas transacionais e de inteligência de dados, bem como na área de análise de negócio, pelo modelo híbrido de contratação (NMS + UST)</t>
  </si>
  <si>
    <t>Analista Engenharia Software</t>
  </si>
  <si>
    <t>Analista Engenharia de Dados</t>
  </si>
  <si>
    <t xml:space="preserve">Analista de Negócio </t>
  </si>
  <si>
    <t>Gerente Técnico</t>
  </si>
  <si>
    <t>183038</t>
  </si>
  <si>
    <t>MICT-INPI-INST.NAC.DA PROPR.INDUSTRIAL/RJ</t>
  </si>
  <si>
    <t>Contratação de serviços especializados de desenvolvimento, implantação, documentação, manutenção de software e transferência de conhecimento, baseada nas ideias e práticas  ágeis  e de  software craftsmanship  mediante ordens de  serviço dimensionadas em Unidade de Serviço Técnico do INPI - UNI, totalizando UNI 24.092 UNI por ano, sem garantia de consumo mínimo, conforme condições, quantidades e exigências estabelecidas no Edital e seus anexos</t>
  </si>
  <si>
    <t>Gerente de Projetos de TI</t>
  </si>
  <si>
    <t>*</t>
  </si>
  <si>
    <t>Analista Sênior</t>
  </si>
  <si>
    <t>Analista-Programador Pleno</t>
  </si>
  <si>
    <t>Analista-Programador Junior</t>
  </si>
  <si>
    <t>Designer UI/UX</t>
  </si>
  <si>
    <t>Arquiteto Sênior</t>
  </si>
  <si>
    <t>323102</t>
  </si>
  <si>
    <t>AGENCIA NACIONAL DE MINERAÇÃO - DF</t>
  </si>
  <si>
    <t>O objeto da licitação é escolha da proposta mais vantajosa visando a contratação de empresa especializada na "Prestação de serviços técnicos especializados de desenvolvimento e manutenção de software utilizando metodologias e equipes ágeis", na área de Tecnologia da Informação, conforme condições, quantidades e exigências estabelecidas no Termo de Referência, sem garantia de consumo mínimo e objetivando atender as necessidades da ANM conforme previsto no Edital e seus anexos</t>
  </si>
  <si>
    <t>Desenvolvedor Sênior</t>
  </si>
  <si>
    <t>Desenvolvedor Pleno</t>
  </si>
  <si>
    <t>533013</t>
  </si>
  <si>
    <t>SUPERINTEND. DO DESENVOLVIMENTO DA AMAZONIA</t>
  </si>
  <si>
    <t>Contratação de empresa especializada em serviços de mão-de-obra especializada em desenvolvimento e manutenção de software e infraestrutura lógica e de segurança da informação baseados em práticas ágeis, ITIL v3. e de CobIT.</t>
  </si>
  <si>
    <t>Analista De Sistemas 2 Pleno - Desenvolvimento</t>
  </si>
  <si>
    <t>Analista De Sistemas 1 Junior - Desenvolvimento</t>
  </si>
  <si>
    <t xml:space="preserve">Analista De Sistemas 2 Senior - Infraestrutura De Redes </t>
  </si>
  <si>
    <t>Técnico Em Manutenção De Informática - Senior</t>
  </si>
  <si>
    <t>110792</t>
  </si>
  <si>
    <t>42022</t>
  </si>
  <si>
    <t>ADVOCACIA-GERAL DA UNIAO</t>
  </si>
  <si>
    <t>Contratação de serviços relativos ao ciclo de vida de software, englobando o desenvolvimento, a manutenção e a sustentação de soluções, na forma presencial ou remota (a critério da Administração) e aderente à Metodologia de Desenvolvimento de Software da AGU (MDS-AGU) que é baseada nas práticas ágeis, conforme condições, quantidades e exigências estabelecidas no Edital e seus anexos</t>
  </si>
  <si>
    <t xml:space="preserve">Analista Business Inteligence Sênior </t>
  </si>
  <si>
    <t>Analista Programador Pleno</t>
  </si>
  <si>
    <t>Analista Programador Sênior</t>
  </si>
  <si>
    <t xml:space="preserve">Desginer UI/UX Sênior </t>
  </si>
  <si>
    <t>BASE DE HIDROGRAFIA DA MARINHA EM NITEROI</t>
  </si>
  <si>
    <t>Contratação de serviços de Tecnologia da Informação e Comunicação (TIC) para serviço de manutenção corretiva, adaptativa e evolutiva de sistemas desenvolvidos com linguagem de programação Java, tecnologia Web e banco de dados PostgreSQL, conforme condições, quantidades e exigências estabelecidas neste Edital e seus anexos.</t>
  </si>
  <si>
    <t xml:space="preserve">Analista de Requisitos - Pleno </t>
  </si>
  <si>
    <t xml:space="preserve">Programador Java - Sênior </t>
  </si>
  <si>
    <t xml:space="preserve">Programador Java - Pleno </t>
  </si>
  <si>
    <t>Analista de Teste</t>
  </si>
  <si>
    <t xml:space="preserve">Testador </t>
  </si>
  <si>
    <t xml:space="preserve">Integrador - Pleno </t>
  </si>
  <si>
    <t>Gerente de Configuração e Mudança (GCM) - Pleno</t>
  </si>
  <si>
    <t xml:space="preserve">Analista de Infraestrutura - Pleno </t>
  </si>
  <si>
    <t xml:space="preserve">Administrador de Dados (AD) - Pleno </t>
  </si>
  <si>
    <t>Administrador de Banco de Dados (DBA) - Pleno</t>
  </si>
  <si>
    <t xml:space="preserve">Programador PL/SQL - Pleno </t>
  </si>
  <si>
    <t xml:space="preserve">Líder de Equipe - Sênior </t>
  </si>
  <si>
    <t>393001</t>
  </si>
  <si>
    <t>AGENCIA NACIONAL DE TRANSPORTES TERRESTRES</t>
  </si>
  <si>
    <t>Contratação de empresa especializada na prestação de serviços em regime de Fábrica de Qualidade e Testes, conforme condições, quantidades e especificações contidas no Termo de Referência, Anexo I do Edital.</t>
  </si>
  <si>
    <t>Analista de Teste e Qualidade</t>
  </si>
  <si>
    <t>Especialista de Teste e Qualidade</t>
  </si>
  <si>
    <t>Preposto</t>
  </si>
  <si>
    <t>154003</t>
  </si>
  <si>
    <t>MEC-FUCAPES-FUND.COORD.DE AP.NIV.SUPERIOR/DF</t>
  </si>
  <si>
    <t>Contratação de serviços técnicos de apoio à gestão de TIC e ao desenvolvimento sistemas de informação mediante modelo híbrido (postos de trabalho e níveis de serviço) conforme especificações técnicas presentes no Termo de Referência.</t>
  </si>
  <si>
    <t>Prof. Tipo 1 - Apoio ao PO Júnior</t>
  </si>
  <si>
    <t>Prof. Tipo 1 - Analista de Contratações e Apoio à Gestão Júnior</t>
  </si>
  <si>
    <t>Prof. Tipo 2 - Analista de Processos,</t>
  </si>
  <si>
    <t>Prof. Tipo 2- Apoio ao PO Pleno,</t>
  </si>
  <si>
    <t>Prof. Tipo 2- Designer UX e UI, e</t>
  </si>
  <si>
    <t>Prof. Tipo 2- Analista de Contratações e Apoio à Gestão Pleno</t>
  </si>
  <si>
    <t>Prof. Tipo 3 - Administrador de Dados</t>
  </si>
  <si>
    <t>Prof. Tipo 3 - Analista de BI</t>
  </si>
  <si>
    <t>Prof. Tipo 3 - Apoio ao PO Sênior</t>
  </si>
  <si>
    <t>Prof. Tipo 3 - Arquiteto de Automação</t>
  </si>
  <si>
    <t>Prof. Tipo 4 - Analista de Contratações e Apoio à Gestão Sênior</t>
  </si>
  <si>
    <t>Prof. Tipo 4 - Arquiteto de Soluções Pleno</t>
  </si>
  <si>
    <t>Prof. Tipo 4 - Cientista de Dados</t>
  </si>
  <si>
    <t>Prof. Tipo 4 - Especialista em Segurança da Informação</t>
  </si>
  <si>
    <t>Prof. Tipo 4 - Gerente de Produto Pleno</t>
  </si>
  <si>
    <t>Prof. Tipo 5 - Arquiteto de Soluções Sênior</t>
  </si>
  <si>
    <t>Prof. Tipo 5 - Especialista em Governança</t>
  </si>
  <si>
    <t>Prof. Tipo 5 - Especialista em Governança de Dados</t>
  </si>
  <si>
    <t>Prof. Tipo 5 - Gerente de Produto Sênior</t>
  </si>
  <si>
    <t>Prof. Tipo 5 - Gerente PMO</t>
  </si>
  <si>
    <t>155007</t>
  </si>
  <si>
    <t>EMPRESA BRASILEIRA DE SERVIÇOS HOSPITALARES</t>
  </si>
  <si>
    <t>Escolha da proposta mais vantajosa para contratação de serviço de desenvolvimento e sustentação de aplicações de software para a Empresa Brasileira de Serviços Hospitalares (Ebserh) e sua rede de Hospitais Universitários, de acordo com as métricas e as  exigências estabelecidas neste Edital e seus anexos.</t>
  </si>
  <si>
    <t>Administrador Dados</t>
  </si>
  <si>
    <t>Analista de BI</t>
  </si>
  <si>
    <t>Analista QA Testes</t>
  </si>
  <si>
    <t>Analista Requisitos</t>
  </si>
  <si>
    <t>Arquiteto Dados</t>
  </si>
  <si>
    <t>Arquiteto SW</t>
  </si>
  <si>
    <t>Engenheiro Aut Proc</t>
  </si>
  <si>
    <t>Cientista Dados</t>
  </si>
  <si>
    <t>Engenheiro de dados</t>
  </si>
  <si>
    <t>Analista de Sustentação - Pleno</t>
  </si>
  <si>
    <t>Engenheiro de Software - Pleno</t>
  </si>
  <si>
    <t>Administrador de Dados - Pleno</t>
  </si>
  <si>
    <t>Analista de Dados e BI</t>
  </si>
  <si>
    <t>Analista de Qualidade e Testes - Pleno</t>
  </si>
  <si>
    <t>Engenheiro de Automação de Processos - Pleno</t>
  </si>
  <si>
    <t>Analista de Sustentação - Sênior</t>
  </si>
  <si>
    <t>Engenheiro de Software - Sênior</t>
  </si>
  <si>
    <t>Administrador de Dados - Sênior</t>
  </si>
  <si>
    <t>Analista de Dados e BI - Sênior</t>
  </si>
  <si>
    <t>Analista de Qualidade e Testes - Sênior</t>
  </si>
  <si>
    <t>Engenheiro de Automação de Processos - Sênior</t>
  </si>
  <si>
    <t>Analista de Sustentação - Master</t>
  </si>
  <si>
    <t>Arquiteto de Software - Master</t>
  </si>
  <si>
    <t>Engenheiro de Software - Master</t>
  </si>
  <si>
    <t>Administrador de Dados - Master</t>
  </si>
  <si>
    <t>Analista de Dados e BI - Master</t>
  </si>
  <si>
    <t>Analista de Qualidade e Testes - Master</t>
  </si>
  <si>
    <t>Engenheiro de Automação de Processos - Master</t>
  </si>
  <si>
    <t>020001</t>
  </si>
  <si>
    <t>122022</t>
  </si>
  <si>
    <t>SENADO FEDERAL</t>
  </si>
  <si>
    <t>Contratação de empresa para a prestação de serviços desenvolvimento e manutenção de portais web para o Senado Federal, durante 12 (doze) meses consecutivos, de acordo com os termos e especificações do edital e seus anexos.</t>
  </si>
  <si>
    <t xml:space="preserve">Preposto e Product Owner </t>
  </si>
  <si>
    <t xml:space="preserve">Desenvolvedores Plenos </t>
  </si>
  <si>
    <t xml:space="preserve">Desenvolvedores Sênior </t>
  </si>
  <si>
    <t>173030</t>
  </si>
  <si>
    <t>MF-CVM-COMISSAO DE VALORES MOBILIARIOS/RJ</t>
  </si>
  <si>
    <t>Contratação de serviços de Tecnologia da Informação na modalidade Fábrica de Software compreendendo a sustentação, manutenção e o desenvolvimento de software, baseado em práticas e princípios ágeis, dimensionadas em Ponto de Função, de acordo com os termos e especificações no Edital e em seus anexos.</t>
  </si>
  <si>
    <t>Especialista em Métricas</t>
  </si>
  <si>
    <t>Arquiteto de Software</t>
  </si>
  <si>
    <t>Analista Desenvolvedor</t>
  </si>
  <si>
    <t>Designer de Interface</t>
  </si>
  <si>
    <t>Analista de Requisitos</t>
  </si>
  <si>
    <t>Scrum Master/Gerente</t>
  </si>
  <si>
    <t>Analista de Testes</t>
  </si>
  <si>
    <t>Administrador de dados</t>
  </si>
  <si>
    <t>090028</t>
  </si>
  <si>
    <t>042022</t>
  </si>
  <si>
    <t>TRIBUNAL REGIONAL FEDERAL DA 2A. REGIAO</t>
  </si>
  <si>
    <t>Contratação de empresa especializada na prestação presencial de serviços para projetos de desenvolvimento e de manutenção de software com práticas ágeis, para a Justiça Federal da 2ª Região.</t>
  </si>
  <si>
    <t>Analista Programador Java nível Sênior</t>
  </si>
  <si>
    <t>Analista Programador PHP nível Sênior</t>
  </si>
  <si>
    <t>070001</t>
  </si>
  <si>
    <t>492022</t>
  </si>
  <si>
    <t>TSE _ TRIBUNAL SUPERIOR ELEITORAL/SEC.ADM/DF</t>
  </si>
  <si>
    <t>Prestação de serviço técnico especializado em desenvolvimento de software seguro, mediante alocação de postos de trabalho nas dependências do Tribunal Superior Eleitoral, pelo período de 12 (doze) meses, podendo ser prorrogado nos termos da Lei, de acordo com as especificações, exigências, quantidades e prazos constantes do Termo de Referência - Anexo I do Edital.</t>
  </si>
  <si>
    <t>Engenharia de Desenvolvimento de Software Seguro - 40 h - CBO 2123-20</t>
  </si>
  <si>
    <t>Especialista em desenvolvimento de software seguro para sistemas embarcados e de plataforma nativa - 40 h - CBO 2123-20</t>
  </si>
  <si>
    <t>Engenharia de sistemas embarcados seguros - 40 h - CBO 2123-20</t>
  </si>
  <si>
    <t>Especialista em Arquitetura da Segurança de Software - 40 h - CBO 2123-20</t>
  </si>
  <si>
    <t>Especialista em gerenciamento e testes de desenvolvimento de software seguro - 40 h - CBO 2123-20</t>
  </si>
  <si>
    <t>200109</t>
  </si>
  <si>
    <t>522021</t>
  </si>
  <si>
    <t>MJ-DPRF-DEPART.DE POL.RODOVIARIA FEDERAL/DF</t>
  </si>
  <si>
    <t>Contratação de empresa especializada na prestação de Serviços Técnicos Especializados de Suporte a Análise e Gerenciamento de Dados na Área de Tecnologia da Informação para a Polícia Rodoviária Federal, conforme condições, quantidades e exigências estabelecidas no Edital e seus Anexos.</t>
  </si>
  <si>
    <t xml:space="preserve">Gerente de Projetos </t>
  </si>
  <si>
    <t xml:space="preserve">Administrador de Solução Analítica </t>
  </si>
  <si>
    <t xml:space="preserve">Administrador de Dados </t>
  </si>
  <si>
    <t xml:space="preserve">Administrador de Banco de Dados </t>
  </si>
  <si>
    <t xml:space="preserve">Analista de Dados ETL </t>
  </si>
  <si>
    <t xml:space="preserve">Analista de Dados OLAP </t>
  </si>
  <si>
    <t xml:space="preserve">Analista GED </t>
  </si>
  <si>
    <t>Técnico em Monitoramento da Informação</t>
  </si>
  <si>
    <t xml:space="preserve">Analista de Qualidade de Dados </t>
  </si>
  <si>
    <t xml:space="preserve">Arquiteto de Serviços </t>
  </si>
  <si>
    <t xml:space="preserve">Cientista de Dados </t>
  </si>
  <si>
    <t xml:space="preserve">Analista de Requisitos </t>
  </si>
  <si>
    <t xml:space="preserve">Analista de Desenvolvimento </t>
  </si>
  <si>
    <t xml:space="preserve">Gerente de Serviços </t>
  </si>
  <si>
    <t>155913</t>
  </si>
  <si>
    <t>EBSERH - H U PROF POLYDORO ERNANI DE S THIAGO</t>
  </si>
  <si>
    <t>Contratação de empresa especializada para a prestação de serviços técnicos de sustentação, desenvolvimento, codificação, manutenção preventiva, adaptativa, corretiva, incremental de sistemas de informação nas plataformas Java, PhP e Centura SQLWindows (Cliente/Servidor) incluindo codificação, testes, documentação, modelagem de dados (SGDBs padrão SQL) mediante Ordens de Serviço dimensionadas em Unidade de Serviço Técnico   UST para HU-UFSC/EBSERH</t>
  </si>
  <si>
    <t>Desenvolvedor Junior</t>
  </si>
  <si>
    <t>Desenvolvedor Sênior II</t>
  </si>
  <si>
    <t>Contratação de empresa para prestação de serviços de apoio técnico especializado no desenvolvimento e manutenção de software na plataforma Java e na linguagem PL/SQL, com utilização de práticas e princípios de métodos ágeis para o Senado Federal, durante 12 (doze) meses consecutivos, de acordo com as quantidades, periodicidade, especificações, obrigações e demais condições do edital e seus anexos.</t>
  </si>
  <si>
    <t>Desenvolvedor Java Pleno</t>
  </si>
  <si>
    <t>Desenvolvedor Java Sênior</t>
  </si>
  <si>
    <t>Desenvolvedor PL/SQL Sênior</t>
  </si>
  <si>
    <t>Arquiteto de Plataforma</t>
  </si>
  <si>
    <t>179085</t>
  </si>
  <si>
    <t>BANCO DO NORDESTE DO BRASIL S/A</t>
  </si>
  <si>
    <t>Contratação dos serviços de suporte especializado em produtos de software e em tecnologias relacionadas ao ambiente computacional e ao desenvolvimento de sistemas, em conformidade com as especificações constantes do Edital e seus anexos.</t>
  </si>
  <si>
    <t>TIPO II – Administração de dados e banco de dados</t>
  </si>
  <si>
    <t>TIPO III – Especialista em Testes</t>
  </si>
  <si>
    <t>TIPO IV – Arquitetura Microsoft</t>
  </si>
  <si>
    <t>TIPO V – Arquitetura Java</t>
  </si>
  <si>
    <t>TIPO VI – Arquitetura de integração</t>
  </si>
  <si>
    <t>TIPO VII – Arquitetura Mainframe</t>
  </si>
  <si>
    <t>TIPO VIII – Apoio metodológico</t>
  </si>
  <si>
    <t>TIPO IX – Suporte técnico em redes e conectividade</t>
  </si>
  <si>
    <t>TIPO X – Arquitetura de soluções móveis</t>
  </si>
  <si>
    <t>TIPO XI – Designer UX</t>
  </si>
  <si>
    <t>290002</t>
  </si>
  <si>
    <t>DEFENSORIA PUBLICA DA UNIAO</t>
  </si>
  <si>
    <t>Prestação de serviços técnicos especializados relativos ao ciclo de vida de software, por meio de práticas ágeis e, durante o período de 12 (doze) meses. Os serviços englobam o desenvolvimento, a manutenção e a sustentação de soluções de Software Sapiens,  sendo dimensionados por postos de trabalho e com pagamento vinculado aos resultados produzidos, segundo critérios e condições detalhadas no Termo de Referência.</t>
  </si>
  <si>
    <t xml:space="preserve">Analista- Programador Sênior </t>
  </si>
  <si>
    <t>250052</t>
  </si>
  <si>
    <t>INSTITUTO NACIONAL DO CANCER - RJ</t>
  </si>
  <si>
    <t>Contratação de  empresa especializada para a prestação de serviços de desenvolvimento e sustentação de sistemas institucionais do Instituto Nacional de Câncer   INCA/MS</t>
  </si>
  <si>
    <t>Analista de Dados e Business Intelligence - Master</t>
  </si>
  <si>
    <t>Analista de Qualidade e Testes de Software</t>
  </si>
  <si>
    <t>Analista de Requisitos de Software - Master</t>
  </si>
  <si>
    <t>Arquiteto de Dados - Master</t>
  </si>
  <si>
    <t>Cientista de Dados - Master</t>
  </si>
  <si>
    <t>Engenheiro de Dados - Master</t>
  </si>
  <si>
    <t>Analista Scrum Master - Master</t>
  </si>
  <si>
    <t>Administrador de dados - Pleno</t>
  </si>
  <si>
    <t>Administrador de dados - Sênior</t>
  </si>
  <si>
    <t>Administrador de dados - Master</t>
  </si>
  <si>
    <t>Analista de Dados e BI - Pleno</t>
  </si>
  <si>
    <t>Analista de Qualidade - Pleno</t>
  </si>
  <si>
    <t>Analista de Qualidade - Sênior</t>
  </si>
  <si>
    <t>Analista de Qualidade - Master</t>
  </si>
  <si>
    <t>Analista de Requisitos - Pleno</t>
  </si>
  <si>
    <t>Analista de Requisitos - Sênior</t>
  </si>
  <si>
    <t>Analista de Requisitos - Master</t>
  </si>
  <si>
    <t>Analista Scrum - Pleno</t>
  </si>
  <si>
    <t>Analista Scrum - Sênior</t>
  </si>
  <si>
    <t>Analista Scrum - Master</t>
  </si>
  <si>
    <t>Analista de Sistemas - Pleno</t>
  </si>
  <si>
    <t>Analista de Sistemas - Sênior</t>
  </si>
  <si>
    <t>Analista de Sistemas - Master</t>
  </si>
  <si>
    <t>120195</t>
  </si>
  <si>
    <t>CENTRO DE AQUISIÇÕES ESPECIFICAS
COMANDO DA AERONÁUTICA</t>
  </si>
  <si>
    <t>Contratação de empresa especializada em soluções de tecnologia da informação para implantação, sustentação, manutenção e evolução do  Sistema Integrado de Gestão de Pagamento de Pessoal (SIGPP) no âmbito do COMAER, conforme condições, quantidades e exigências estabelecidas neste Edital e seus anexos</t>
  </si>
  <si>
    <t>Analista de atendimento</t>
  </si>
  <si>
    <t>Analista de negócio</t>
  </si>
  <si>
    <t>Desenvolvedor</t>
  </si>
  <si>
    <t>Analista de cálculo</t>
  </si>
  <si>
    <t>Analista de folha de pagamento</t>
  </si>
  <si>
    <t>253003</t>
  </si>
  <si>
    <t>202022</t>
  </si>
  <si>
    <t>AGENCIA NACIONAL DE SAUDE SUPLEMENTAR/MS</t>
  </si>
  <si>
    <t>Objeto: Pregão Eletrônico -  Contratação de empresa especializada na prestação de Serviços de Outsourcing de Governança, que engloba a Governança em Segurança da Informação, Arquitetura de TI, Planejamento de TIC e Apoio a Processos e a Gestão de TI e a contratação de empresa especializada para prestação de serviço em sustentação de sistemas corporativos, pelo período de 12 meses.</t>
  </si>
  <si>
    <t xml:space="preserve">Coordenação </t>
  </si>
  <si>
    <t xml:space="preserve">Apoio a Gestao Senior </t>
  </si>
  <si>
    <t xml:space="preserve">Gerencia de Projetos Pleno </t>
  </si>
  <si>
    <t xml:space="preserve">Governança em Segurança de TIC Senior </t>
  </si>
  <si>
    <t xml:space="preserve">Arquiteto de solucao de TIC Senior </t>
  </si>
  <si>
    <t xml:space="preserve">Arquiteto de Inovação de TIC Senior </t>
  </si>
  <si>
    <t xml:space="preserve">Arquiteto de Integração Senior </t>
  </si>
  <si>
    <t xml:space="preserve">Arquiteto de Cloud Senior </t>
  </si>
  <si>
    <t xml:space="preserve">Arquiteto de Banco de Dados Senior </t>
  </si>
  <si>
    <t>Desenvolvedor de Software – Sênior (JAVA)</t>
  </si>
  <si>
    <t>Desenvolvedor de Software – Sênior  (OUTRAS)</t>
  </si>
  <si>
    <t>Analista de Testes/Qualidade</t>
  </si>
  <si>
    <t>582022</t>
  </si>
  <si>
    <t>Objeto: Pregão Eletrônico -  Contratação de empresa especializada para a prestação de serviços técnicos de sustentação, desenvolvimento, codificação, manutenção preventiva, adaptativa, corretiva, incremental de sistemas de informação nas plataformas Java, PhP e Centura SQLWindows (Cliente/Servidor) incluindo codificação, testes, documentação, modelagem de dados (SGDBs padrão SQL) mediante Ordens de Serviço dimensionadas em Unidade de Serviço Técnico   UST para HU-UFSC/EBSERH</t>
  </si>
  <si>
    <t>Desenvolvedor Sênior I</t>
  </si>
  <si>
    <t>Desenvolvedor Júnior</t>
  </si>
  <si>
    <t>070025</t>
  </si>
  <si>
    <t>000152022</t>
  </si>
  <si>
    <t>TRIBUNAL REGIONAL ELEITORAL DO D. FEDERAL</t>
  </si>
  <si>
    <t>Analista Programador Full-Stack Java nível Pleno</t>
  </si>
  <si>
    <t>Analista Programador Full-Stack Java nível Sênior</t>
  </si>
  <si>
    <t>Administrador de Banco de Dados nível Pleno</t>
  </si>
  <si>
    <t>Analista DevOps nível Pleno</t>
  </si>
  <si>
    <t>114702</t>
  </si>
  <si>
    <t>000142022</t>
  </si>
  <si>
    <t>ENAP-ESCOLA NACIONAL DE ADM.PUBLICA/DF</t>
  </si>
  <si>
    <t>Objeto: Pregão Eletrônico -  Contratação de serviços de desenvolvimento e sustentação de sistemas, portais e aplicativos, utilizando práticas ágeis, por posto de serviço, com desconto por níveis mínimos de serviço, sem garantia de consumo mínimo, conforme condições, quantidades e exigências estabelecidas no Edital e seus Anexos.</t>
  </si>
  <si>
    <t>Gerente de Projetos</t>
  </si>
  <si>
    <t>Analista de Qualidade</t>
  </si>
  <si>
    <t>Gerente de Configuração de Software</t>
  </si>
  <si>
    <t>Analista de Dados/BI</t>
  </si>
  <si>
    <t>153978</t>
  </si>
  <si>
    <t>000062022</t>
  </si>
  <si>
    <t>MEC/INEP/INST.NAC.DE EST.E PESQ.EDUCAC./DF</t>
  </si>
  <si>
    <t>Objeto: Pregão Eletrônico -  Contratação de serviços técnicos especializados de Business Intelligence, Administração de Dados e Ciência de Dados para apoio à Gestão Estratégica da Informação do Inep conforme condições, quantidades e exigências estabelecidas neste Edital e seus anexos.</t>
  </si>
  <si>
    <t>ARQUITETO</t>
  </si>
  <si>
    <t>ANALISTA DE NEGÓCIOS</t>
  </si>
  <si>
    <t>ANALISTA DE BI</t>
  </si>
  <si>
    <t>ADMINISTRADOR DE BD</t>
  </si>
  <si>
    <t>CIENTISTA DE DADOS</t>
  </si>
  <si>
    <t>ESPECIALISTA DE PROJETOS</t>
  </si>
  <si>
    <t>250110</t>
  </si>
  <si>
    <t>000212022</t>
  </si>
  <si>
    <t>MINISTERIO DA SAUDE</t>
  </si>
  <si>
    <t>Objeto: Pregão Eletrônico -  Contratação de serviços técnicos especializados visando à remodelagem e inovação dos serviços e políticas públicas por meio da transformação digital e orientação de dados, atendendo à estratégia da Cidadania Digital   Brasil Eficiente.</t>
  </si>
  <si>
    <t>Item 01 - Sprint de Descoberta - Especialista UX</t>
  </si>
  <si>
    <t>Item 01 - Sprint de Descoberta - Analista de Negócios</t>
  </si>
  <si>
    <t>Item 01 - Sprint de Descoberta - Especialista Tecnológico</t>
  </si>
  <si>
    <t>Item 01 - Sprint de Descoberta - Gerente de Projeto</t>
  </si>
  <si>
    <t>Item 02 - Sprint de Design - Especialista UX</t>
  </si>
  <si>
    <t>Item 02 - Sprint de Design - Analista de Negócios</t>
  </si>
  <si>
    <t>Item 02 - Sprint de Design - Especialista Tecnológico</t>
  </si>
  <si>
    <t>Item 02 - Sprint de Design - Arquitetura da Informação</t>
  </si>
  <si>
    <t>Item 02 - Sprint de Design - Gerente de Projeto</t>
  </si>
  <si>
    <t>Item 03 - Sprint de Arquitetura - Especialista Tecnológico</t>
  </si>
  <si>
    <t>Item 03 - Sprint de Arquitetura - Gerente de Projeto</t>
  </si>
  <si>
    <t>Item 04 - Sprint de Construção - Especialista UX</t>
  </si>
  <si>
    <t>Item 04 - Sprint de Construção - Analista de Negócios</t>
  </si>
  <si>
    <t>Item 04 - Sprint de Construção - Desenvolvedor</t>
  </si>
  <si>
    <t>Item 04 - Sprint de Construção - Scrum Master</t>
  </si>
  <si>
    <t>Item 04 - Sprint de Construção - Gerente de Projeto</t>
  </si>
  <si>
    <t>Item 05 - Sprint de Manutenção - Especialista UX</t>
  </si>
  <si>
    <t>Item 05 - Sprint de Manutenção - Analista de Negócios</t>
  </si>
  <si>
    <t>Item 05 - Sprint de Manutenção - Especialista Tecnológico</t>
  </si>
  <si>
    <t>Item 05 - Sprint de Manutenção - Gerente de Projeto</t>
  </si>
  <si>
    <t>Item 06 - Sprint de Monitoramento - Analista de Performance</t>
  </si>
  <si>
    <t>Item 06 - Sprint de Monitoramento - Consultor de Performance</t>
  </si>
  <si>
    <t>Item 06 - Sprint de Monitoramento - Especialista UX</t>
  </si>
  <si>
    <t>Item 06 - Sprint de Monitoramento - Gerente de Projeto</t>
  </si>
  <si>
    <t>152022</t>
  </si>
  <si>
    <t>Objeto: Pregão Eletrônico -  O objeto da presente licitação é a escolha da proposta mais vantajosa para a contratação de solução de tecnologia da informação e comunicação de de desenvolvimento e sustentação de soluções de Business Intelligence (BI) e Business Analytics, para atender as necessidades da Agência Nacional de Saúde Suplementar - ANS, conforme condições, quantidades e especificações estabelecidas no Edital e seus anexos. A licitação será realizada em único item.</t>
  </si>
  <si>
    <t>Perfil 1 - Coordenação - Coordenação e Gestão de Equipes</t>
  </si>
  <si>
    <t>Perfil 2 - Corrdenação - Atuvidades Administrativas</t>
  </si>
  <si>
    <t>Perfil 3 - Gerenciamento - Análise de Requisitos e Negócios</t>
  </si>
  <si>
    <t>Perfil 4 - Gerenciamento - Gerenciamento de Projetos</t>
  </si>
  <si>
    <t>Perfil 5 - Inteligência de Negócios - Desenvolvimento ou sustentação de soluções de BI</t>
  </si>
  <si>
    <t>Perfil 6 - Inteligência de Negócios - Desenvolvimento ou sustentação de soluções de BI</t>
  </si>
  <si>
    <t>Perfil 7 - Inteligência de Negócios - Desenvolvimento ou sustentação de soluções de BI</t>
  </si>
  <si>
    <t>Perfil 8 - Gestão e Arquitetura de Dados - Arquiteto de Soluções de BI ou BA</t>
  </si>
  <si>
    <t>Perfil 9 - Analytics - Cientista de Dados</t>
  </si>
  <si>
    <t>Perfil 10 - Analytics - Cientista de Dados</t>
  </si>
  <si>
    <t>323031</t>
  </si>
  <si>
    <t>000502022</t>
  </si>
  <si>
    <t>AGENCIA NACIONAL DO PETROLEO - ANP - RJ</t>
  </si>
  <si>
    <t>Objeto: Pregão Eletrônico -  Contratação de solução de tecnologia da informação e comunicação voltada à manutenção e sustentação de software pelo período de 12 (doze) meses</t>
  </si>
  <si>
    <t>Analista de Requisitos Sênior</t>
  </si>
  <si>
    <t>Analista de Teste Pleno</t>
  </si>
  <si>
    <t>Analista de Teste Sênior</t>
  </si>
  <si>
    <t>Desenvolvedor de Software (Web) Júnior</t>
  </si>
  <si>
    <t>Desenvolvedor de Software Sênior</t>
  </si>
  <si>
    <t>Desenvolvedor de Software (.NET) Sênior</t>
  </si>
  <si>
    <t>Desenvolvedor de Software (Java) Sênior</t>
  </si>
  <si>
    <t>Desenvolvedor de Software (VB/ASP) Sênior</t>
  </si>
  <si>
    <t>Gerente de Projetos de TI (Integração)</t>
  </si>
  <si>
    <t>Líder Técnico de Desenvolvimento (Coordenação)</t>
  </si>
  <si>
    <t>Líder Técnico de Desenvolvimento (Negócio)</t>
  </si>
  <si>
    <t>Fator-K (Mediana)</t>
  </si>
  <si>
    <t>Guia Salarial - Robert Half 2023</t>
  </si>
  <si>
    <t>Brasil</t>
  </si>
  <si>
    <t>Sudoeste</t>
  </si>
  <si>
    <t>Sul</t>
  </si>
  <si>
    <t>Centro-Oeste</t>
  </si>
  <si>
    <t>Nordeste</t>
  </si>
  <si>
    <t>Norte</t>
  </si>
  <si>
    <t>Área</t>
  </si>
  <si>
    <t>Salário de Referência</t>
  </si>
  <si>
    <t>Médias - Todas Cidades</t>
  </si>
  <si>
    <t>São Paulo</t>
  </si>
  <si>
    <t>Belo Horizonte</t>
  </si>
  <si>
    <t>Rio de Janeiro</t>
  </si>
  <si>
    <t>Campinas e Região</t>
  </si>
  <si>
    <t>Grande ABC</t>
  </si>
  <si>
    <t>Baixada Santista</t>
  </si>
  <si>
    <t>Porto Alegre</t>
  </si>
  <si>
    <t>Curitiba</t>
  </si>
  <si>
    <t>Florianópolis</t>
  </si>
  <si>
    <t>Brasília</t>
  </si>
  <si>
    <t>Goiânia</t>
  </si>
  <si>
    <t>Cuiabá</t>
  </si>
  <si>
    <t>Salvador</t>
  </si>
  <si>
    <t>Recife</t>
  </si>
  <si>
    <t>Manaus</t>
  </si>
  <si>
    <t>Belém</t>
  </si>
  <si>
    <t>25º</t>
  </si>
  <si>
    <t>50º</t>
  </si>
  <si>
    <t>75º</t>
  </si>
  <si>
    <t>Liderança Executiva</t>
  </si>
  <si>
    <t>CIO - Chief Information Officer</t>
  </si>
  <si>
    <t>CTO - Chief Technology Officer</t>
  </si>
  <si>
    <t>CSO - Chief Security Officer</t>
  </si>
  <si>
    <t>Gerente de TI Generalista</t>
  </si>
  <si>
    <t>Gerente de Desenvolvimento</t>
  </si>
  <si>
    <t>Gerente de Sistemas</t>
  </si>
  <si>
    <t>Gerente de Dados</t>
  </si>
  <si>
    <t>Gerente de BI</t>
  </si>
  <si>
    <t>Gerente de Segurança da Informação</t>
  </si>
  <si>
    <t>Gerente de Infraestrutura</t>
  </si>
  <si>
    <t>Desenvolvimento</t>
  </si>
  <si>
    <t>Desenvolvedor Mobile Sênior</t>
  </si>
  <si>
    <t>Desenvolvedor Mobile Pleno</t>
  </si>
  <si>
    <t>Desenvolvedor Mobile Júnior</t>
  </si>
  <si>
    <t>Desenvolvedor Front-End Sênior</t>
  </si>
  <si>
    <t>Desenvolvedor Front-End Pleno</t>
  </si>
  <si>
    <t>Desenvolvedor Front-End Junior</t>
  </si>
  <si>
    <t>Desenvolvedor Full-Stack Sênior</t>
  </si>
  <si>
    <t>Desenvolvedor Full-Stack Pleno</t>
  </si>
  <si>
    <t>Desenvolvedor Back-End Sênior</t>
  </si>
  <si>
    <t>Desenvolvedor Back-End Pleno</t>
  </si>
  <si>
    <t>Desenvolvedor Back-End Júnior</t>
  </si>
  <si>
    <t>Product Owner - PO</t>
  </si>
  <si>
    <t>Gerente de Produto</t>
  </si>
  <si>
    <t>Agile Coach</t>
  </si>
  <si>
    <t>Analista de Testes Sênior</t>
  </si>
  <si>
    <t>Analista de Testes Pleno</t>
  </si>
  <si>
    <t>Analista de Testes Júnior</t>
  </si>
  <si>
    <t>Aplicação e Integração de Sistemas</t>
  </si>
  <si>
    <t>Coordenador de Sistemas</t>
  </si>
  <si>
    <t>Analista de Negócios</t>
  </si>
  <si>
    <t>Analista de Sistemas Sênior</t>
  </si>
  <si>
    <t>Analista de Sistemas Pleno</t>
  </si>
  <si>
    <t>Analista de Sistemas Júnior</t>
  </si>
  <si>
    <t>Analista de Devops</t>
  </si>
  <si>
    <t>Big Data</t>
  </si>
  <si>
    <t>Especialista Cientista de dados</t>
  </si>
  <si>
    <t>Especialista de BI</t>
  </si>
  <si>
    <t>Segurança</t>
  </si>
  <si>
    <t>Coordenador de Segurança da Informação</t>
  </si>
  <si>
    <t>Analista de Segurança Sênior</t>
  </si>
  <si>
    <t>Analista de Segurança Pleno</t>
  </si>
  <si>
    <t>Analista de Segurança Júnior</t>
  </si>
  <si>
    <t>PenTester</t>
  </si>
  <si>
    <t>Infraestrutura/Cloud/Help Desk/Redes</t>
  </si>
  <si>
    <t>Especialista de Cloud</t>
  </si>
  <si>
    <t>Coordenador de Infraestrutura</t>
  </si>
  <si>
    <t>Analista de Infraestrutura Sênior</t>
  </si>
  <si>
    <t>Analista de Infraestrutura Pleno</t>
  </si>
  <si>
    <t>Analista de Infraestrutura Júnior</t>
  </si>
  <si>
    <t>Analista de Suporte Senior</t>
  </si>
  <si>
    <t>Analista de Suporte Pleno</t>
  </si>
  <si>
    <t>Analista de Suporte Júnior</t>
  </si>
  <si>
    <t>ERPsCRMs</t>
  </si>
  <si>
    <t>Consultor ERP</t>
  </si>
  <si>
    <t>Guia Salarial - Michael Page 2023</t>
  </si>
  <si>
    <t>Média Salarial por Porte</t>
  </si>
  <si>
    <t>Porte da Empresa</t>
  </si>
  <si>
    <t>Posições</t>
  </si>
  <si>
    <t>Pequeno</t>
  </si>
  <si>
    <t>Médio</t>
  </si>
  <si>
    <t>Grande</t>
  </si>
  <si>
    <t>Mínimo</t>
  </si>
  <si>
    <t>Máximo</t>
  </si>
  <si>
    <t>Business Parter de TI</t>
  </si>
  <si>
    <t>Arquiteto de Sistemas</t>
  </si>
  <si>
    <t>Diretor de Infraestrutura</t>
  </si>
  <si>
    <t>Diretor de Operações</t>
  </si>
  <si>
    <t>Diretor de Projetos</t>
  </si>
  <si>
    <t>Diretor de Sistemas</t>
  </si>
  <si>
    <t>Diretor de Engenharia de Software</t>
  </si>
  <si>
    <t>Diretor de Tecnologia (CIO)</t>
  </si>
  <si>
    <t>Diretor de Dados</t>
  </si>
  <si>
    <t>Diretor de Segurança da Informação</t>
  </si>
  <si>
    <t>Diretor de Tecnologia e Operações (COO)</t>
  </si>
  <si>
    <t>Especialista de Business Intelligence/CRM</t>
  </si>
  <si>
    <t>Especialista de Infraestrutura/Telecom</t>
  </si>
  <si>
    <t>Gerente de Auditoria em TI</t>
  </si>
  <si>
    <t>Gerente de Business Intelligence/CRM</t>
  </si>
  <si>
    <t>Gerente de Engenharia de Software</t>
  </si>
  <si>
    <t>Gerente de Desenvolvimento Web</t>
  </si>
  <si>
    <t>Gerente de Pré-vendas</t>
  </si>
  <si>
    <t>Gerente de Projetos (PMP)</t>
  </si>
  <si>
    <t>Gerente de Qualidade de Software</t>
  </si>
  <si>
    <t>Gerente de Segurança/Cyber</t>
  </si>
  <si>
    <t>Gerente de Tecnologia</t>
  </si>
  <si>
    <t>Gerente Executivo de Tecnologia</t>
  </si>
  <si>
    <t>Supervisor/Coordenador de Tecnologia</t>
  </si>
  <si>
    <t>Gerente de Data Science</t>
  </si>
  <si>
    <t>Gerente de Engenharia de Dados</t>
  </si>
  <si>
    <t>Product Owner</t>
  </si>
  <si>
    <t>Product Manager</t>
  </si>
  <si>
    <t>Diretor de Produtos</t>
  </si>
  <si>
    <t>Gerente de RPA</t>
  </si>
  <si>
    <t>DPO - Data Protection Officer</t>
  </si>
  <si>
    <t>Desenvolvedor/Programador Júnior</t>
  </si>
  <si>
    <t>Desenvolvedor/Programador Pleno</t>
  </si>
  <si>
    <t>Desenvolvedor/Programador Sênior</t>
  </si>
  <si>
    <t>Analista de Sistemas/Negócios Júnior</t>
  </si>
  <si>
    <t>Analista de Sistemas/Negócios Pleno</t>
  </si>
  <si>
    <t>Analista de Sistemas/Negócios Sênior</t>
  </si>
  <si>
    <t>DBA – Administrador de Banco de Dados Júnior</t>
  </si>
  <si>
    <t>DBA – Administrador de Banco de Dados Sênior</t>
  </si>
  <si>
    <t>DBA – Administrador de Banco de Dados Pleno</t>
  </si>
  <si>
    <t>Auditor de Sistemas Júnior</t>
  </si>
  <si>
    <t>Auditor de Sistemas Pleno</t>
  </si>
  <si>
    <t>Auditor de Sistemas Sênior</t>
  </si>
  <si>
    <t>Analista de Teste e Qualidade Júnior</t>
  </si>
  <si>
    <t>Analista de Teste e Qualidade Sênior</t>
  </si>
  <si>
    <t>Analista de Teste e Qualidade Pleno</t>
  </si>
  <si>
    <t>Analista de Suporte Júmior</t>
  </si>
  <si>
    <t>Analista de Suporte Sênior</t>
  </si>
  <si>
    <t>Administrador de Redes Júnior</t>
  </si>
  <si>
    <t>Administrador de Redes Pleno</t>
  </si>
  <si>
    <t>Administrador de Redes Sênior</t>
  </si>
  <si>
    <t>Analista de Segurança da Informação Júnior</t>
  </si>
  <si>
    <t>Analista de Segurança da Informação Pleno</t>
  </si>
  <si>
    <t>Analista de Segurança da Informação Sênio</t>
  </si>
  <si>
    <t>Anallista de BI Júnior</t>
  </si>
  <si>
    <t>Anallista de BI Pleno</t>
  </si>
  <si>
    <t>Anallista de BI Sênior</t>
  </si>
  <si>
    <t>Analista de Projetos Júnior</t>
  </si>
  <si>
    <t>Analista de Projetos Pleno</t>
  </si>
  <si>
    <t>Analista de Projetos Sênior</t>
  </si>
  <si>
    <t>Consultor SAP - (Funcional. ABAP. BASIS) Júnior</t>
  </si>
  <si>
    <t>Consultor SAP - (Funcional. ABAP. BASIS) Pleno</t>
  </si>
  <si>
    <t>Consultor SAP - (Funcional. ABAP. BASIS) Sênior</t>
  </si>
  <si>
    <t>Engenheiro Dados Júnior</t>
  </si>
  <si>
    <t>Engenheiro Dados Pleno</t>
  </si>
  <si>
    <t>Engenheiro Dados Sênior</t>
  </si>
  <si>
    <t>Cientista de Dados Júnior</t>
  </si>
  <si>
    <t>Cientista de Dados Pleno</t>
  </si>
  <si>
    <t>Cientista de Dados Sênior</t>
  </si>
  <si>
    <t>Especialista RPA Júnior</t>
  </si>
  <si>
    <t>Especialista RPA Pleno</t>
  </si>
  <si>
    <t>Especialista RPA Sênior</t>
  </si>
  <si>
    <t>Desenvolvedor Front-End Júnior</t>
  </si>
  <si>
    <t>Desenvolvedor Mobile(Android - IOS) Júnior</t>
  </si>
  <si>
    <t>Desenvolvedor Mobile(Android - IOS) Pleno</t>
  </si>
  <si>
    <t>Desenvolvedor Mobile(Android - IOS) Sênior</t>
  </si>
  <si>
    <t>Desenvolvedor JAVA Júnior</t>
  </si>
  <si>
    <t>Desenvolvedor JAVA Pleno</t>
  </si>
  <si>
    <t>Desenvolvedor JAVA Sênior</t>
  </si>
  <si>
    <t>Desenvolvedor .NET Júnior</t>
  </si>
  <si>
    <t>Desenvolvedor .NET Pleno</t>
  </si>
  <si>
    <t>Desenvolvedor .NET Sênior</t>
  </si>
  <si>
    <t>Desenvolvedor Phyton Júnior</t>
  </si>
  <si>
    <t>Desenvolvedor Phyton Pleno</t>
  </si>
  <si>
    <t>Desenvolvedor Phyton Sênior</t>
  </si>
  <si>
    <t>Desenvolvedor PHP Júnior</t>
  </si>
  <si>
    <t>Desenvolvedor PHP Pleno</t>
  </si>
  <si>
    <t>Desenvolvedor PHP Sênior</t>
  </si>
  <si>
    <t>Desenvolvedor Ruby Júnior</t>
  </si>
  <si>
    <t>Desenvolvedor Ruby Pleno</t>
  </si>
  <si>
    <t>Desenvolvedor Ruby Sênior</t>
  </si>
  <si>
    <t>Desenvolvedor React/Angular Júnior</t>
  </si>
  <si>
    <t>Desenvolvedor React/Angular Pleno</t>
  </si>
  <si>
    <t>Desenvolvedor React/Angular Sênior</t>
  </si>
  <si>
    <t>Desenvolvedor Node Júnior</t>
  </si>
  <si>
    <t>Desenvolvedor Node Pleno</t>
  </si>
  <si>
    <t>Desenvolvedor Node Sênior</t>
  </si>
  <si>
    <t>Scrum Master Júnior</t>
  </si>
  <si>
    <t>Scrum Master Pleno</t>
  </si>
  <si>
    <t>Scrum Master Sênior</t>
  </si>
  <si>
    <t>Desenvolvedor Mobile - React Native Júnior</t>
  </si>
  <si>
    <t>Desenvolvedor Mobile - React Native Pleno</t>
  </si>
  <si>
    <t>Desenvolvedor Mobile - React Native Sênior</t>
  </si>
  <si>
    <t>CISO (Chief Security Officer)</t>
  </si>
  <si>
    <t>Tech Lead</t>
  </si>
  <si>
    <t>Especialista Cloud/DevOps</t>
  </si>
  <si>
    <t>Engenheiro de Software</t>
  </si>
  <si>
    <t>Engenheiro de Big Data</t>
  </si>
  <si>
    <t>Guia Salarial Robert Walters 2023</t>
  </si>
  <si>
    <t>Salary Range 2022</t>
  </si>
  <si>
    <t>Salary Range 2023</t>
  </si>
  <si>
    <t>Job Group</t>
  </si>
  <si>
    <t>Job Title [Experience Level]</t>
  </si>
  <si>
    <t>Média Salarial</t>
  </si>
  <si>
    <t>Data</t>
  </si>
  <si>
    <t>BI Manager [8-12 Years]</t>
  </si>
  <si>
    <t>CDO [12+ Years]</t>
  </si>
  <si>
    <t>Data Analytics [4-8 Years]</t>
  </si>
  <si>
    <t>Data Analytics [8-12 Years]</t>
  </si>
  <si>
    <t>Data Engineer [4-8 Years]</t>
  </si>
  <si>
    <t>Data Scientist [4-8 Years]</t>
  </si>
  <si>
    <t>Scrum Master [4-8 Years]</t>
  </si>
  <si>
    <t>UX/UI [4-8 Years]</t>
  </si>
  <si>
    <t>UX/UI [8-12 Years]</t>
  </si>
  <si>
    <t>Development</t>
  </si>
  <si>
    <t>Developer [4-8 Years]</t>
  </si>
  <si>
    <t>Development Manager [8-12 Years]</t>
  </si>
  <si>
    <t>Tech Lead [8-12 Years]</t>
  </si>
  <si>
    <t>Infrastructure Manager [8-12 Years]</t>
  </si>
  <si>
    <t>Infrastructure Specialist [8-12 Years]</t>
  </si>
  <si>
    <t>CIO [12+ Years]</t>
  </si>
  <si>
    <t>CTO/IT Director [12+ Years]</t>
  </si>
  <si>
    <t>IT Manager [8-12 Years]</t>
  </si>
  <si>
    <t>Security Information</t>
  </si>
  <si>
    <t>CISO/CSO [12+ Years]</t>
  </si>
  <si>
    <t>Information Security Manager [8-12 Years]</t>
  </si>
  <si>
    <t>Information Security Specialist [4-8 Years]</t>
  </si>
  <si>
    <t>Systems</t>
  </si>
  <si>
    <t>Architect [4-8 Years]</t>
  </si>
  <si>
    <t>Architect [8-12 Years]</t>
  </si>
  <si>
    <t>Cloud Manager [4-8 Years]</t>
  </si>
  <si>
    <t>Cloud Manager [8-12 Years]</t>
  </si>
  <si>
    <t>Cloud Specialist [4-8 Years]</t>
  </si>
  <si>
    <t>Devops Manager [8-12 Years]</t>
  </si>
  <si>
    <t>Devops Specialist [4-8 Years]</t>
  </si>
  <si>
    <t>PMO [4-8 Years]</t>
  </si>
  <si>
    <t>PMO [8-12 Years]</t>
  </si>
  <si>
    <t>Project Manager [4-8 Years]</t>
  </si>
  <si>
    <t>Project Manager [8-12 Years]</t>
  </si>
  <si>
    <t>System Analyst [4-8 Years]</t>
  </si>
  <si>
    <t>System Analyst [8-12 Years]</t>
  </si>
  <si>
    <t>System Manager [8-12 Years]</t>
  </si>
  <si>
    <t>System Specialist [4-8 Years]</t>
  </si>
  <si>
    <t>System Specialist [8-12 Years]</t>
  </si>
  <si>
    <t>Tester [4-8 Years]</t>
  </si>
  <si>
    <t>Tester [8-12 Years]</t>
  </si>
  <si>
    <t>Guia Hays - Análise de Tendências e Salários - 2023</t>
  </si>
  <si>
    <t>Temporário</t>
  </si>
  <si>
    <t>Terceiro</t>
  </si>
  <si>
    <t>Campinas</t>
  </si>
  <si>
    <t>Service Desk</t>
  </si>
  <si>
    <t>Analista de Service Desk</t>
  </si>
  <si>
    <t xml:space="preserve">Coordenador de Service Desk </t>
  </si>
  <si>
    <t>Sistemas</t>
  </si>
  <si>
    <t xml:space="preserve">Analista de Sistemas </t>
  </si>
  <si>
    <t>Suporte</t>
  </si>
  <si>
    <t xml:space="preserve">Analista de Suporte </t>
  </si>
  <si>
    <t>Telecomunicações</t>
  </si>
  <si>
    <t xml:space="preserve">Analista de Telecomunicações </t>
  </si>
  <si>
    <t xml:space="preserve">Coordenador de Telecomunicações </t>
  </si>
  <si>
    <t xml:space="preserve">Engenheiro de Telecomunicação </t>
  </si>
  <si>
    <t xml:space="preserve">Especialista de Telecomunicações </t>
  </si>
  <si>
    <t>Gerente de Telecomunicações</t>
  </si>
  <si>
    <t>Agile</t>
  </si>
  <si>
    <t xml:space="preserve">Scrum Master  </t>
  </si>
  <si>
    <t>Analytics</t>
  </si>
  <si>
    <t xml:space="preserve">Data Science </t>
  </si>
  <si>
    <t xml:space="preserve">Data Science Manager </t>
  </si>
  <si>
    <t xml:space="preserve">Data Science Specialist </t>
  </si>
  <si>
    <t xml:space="preserve">Software Architect </t>
  </si>
  <si>
    <t>Architecture</t>
  </si>
  <si>
    <t xml:space="preserve">Solution Archtecture Manager </t>
  </si>
  <si>
    <t xml:space="preserve">System Archtect </t>
  </si>
  <si>
    <t>Business Inteligence</t>
  </si>
  <si>
    <t xml:space="preserve">Analista de BI  </t>
  </si>
  <si>
    <t xml:space="preserve">Líder/Especialista de BI  </t>
  </si>
  <si>
    <t>Cloud Computing</t>
  </si>
  <si>
    <t xml:space="preserve">Analista de Cloud Computing </t>
  </si>
  <si>
    <t xml:space="preserve">Arquiteto de Cloud Computing </t>
  </si>
  <si>
    <t xml:space="preserve">Especialista de Cloud Computing </t>
  </si>
  <si>
    <t xml:space="preserve">Desenvolvedor  </t>
  </si>
  <si>
    <t xml:space="preserve">Desenvolvedor Android </t>
  </si>
  <si>
    <t xml:space="preserve">Desenvolvedor Back-End .Net </t>
  </si>
  <si>
    <t xml:space="preserve">Desenvolvedor Back-End Java </t>
  </si>
  <si>
    <t xml:space="preserve">Desenvolvedor Back-End PHP </t>
  </si>
  <si>
    <t xml:space="preserve">Desenvolvedor Front-End Javascript </t>
  </si>
  <si>
    <t xml:space="preserve">Desenvolvedor Full-Stack Java </t>
  </si>
  <si>
    <t xml:space="preserve">Desenvolvedor iOS </t>
  </si>
  <si>
    <t xml:space="preserve">Engenheiro de Software </t>
  </si>
  <si>
    <t>Desenvolvedor ADVPL</t>
  </si>
  <si>
    <t>Desenvolvedor Back-End Python</t>
  </si>
  <si>
    <t>Desenvolvedor Back-End Ruby</t>
  </si>
  <si>
    <t>Desenvolvedor C</t>
  </si>
  <si>
    <t>Desenvolvedor Full-Stack PHP</t>
  </si>
  <si>
    <t>Enterprise</t>
  </si>
  <si>
    <t xml:space="preserve">SAP Analyst FI/CO </t>
  </si>
  <si>
    <t xml:space="preserve">SAP Analyst SD/MM </t>
  </si>
  <si>
    <t xml:space="preserve">SAP Consultant FI/CO </t>
  </si>
  <si>
    <t xml:space="preserve">SAP Consultant SD/MM </t>
  </si>
  <si>
    <t>SAP Project Manager</t>
  </si>
  <si>
    <t>Geral</t>
  </si>
  <si>
    <t xml:space="preserve">Analista de Tecnologia </t>
  </si>
  <si>
    <t xml:space="preserve">Business Analyst </t>
  </si>
  <si>
    <t xml:space="preserve">Business Partner de TI </t>
  </si>
  <si>
    <t xml:space="preserve">Coordenador de Tecnologia </t>
  </si>
  <si>
    <t xml:space="preserve">Gerente de TI </t>
  </si>
  <si>
    <t xml:space="preserve">Gerente Sênior de Tecnologia </t>
  </si>
  <si>
    <t>Infraestrutura</t>
  </si>
  <si>
    <t xml:space="preserve">Analista de Infraestrutura </t>
  </si>
  <si>
    <t xml:space="preserve">Arquiteto de Infraestrutura </t>
  </si>
  <si>
    <t xml:space="preserve">Coordenador de Infraestrutura </t>
  </si>
  <si>
    <t xml:space="preserve">Gerente de Infraestrutura </t>
  </si>
  <si>
    <t>Infraestrutura/Telecom</t>
  </si>
  <si>
    <t>Projetos SAP</t>
  </si>
  <si>
    <t xml:space="preserve">Gerente de Projetos SAP </t>
  </si>
  <si>
    <t>Redes</t>
  </si>
  <si>
    <t xml:space="preserve">Analista de Redes </t>
  </si>
  <si>
    <t xml:space="preserve">Arquiteto de Redes </t>
  </si>
  <si>
    <t xml:space="preserve">Coordenador de Redes </t>
  </si>
  <si>
    <t xml:space="preserve">Engenheiro de Redes </t>
  </si>
  <si>
    <t xml:space="preserve">Especialista de Redes </t>
  </si>
  <si>
    <t xml:space="preserve">Técnico de Redes </t>
  </si>
  <si>
    <t>Segurança da Informação</t>
  </si>
  <si>
    <t xml:space="preserve">Analista de Segurança da Informação </t>
  </si>
  <si>
    <t xml:space="preserve">Coordenador de Segurança da Informação </t>
  </si>
  <si>
    <t xml:space="preserve">Engenheiro de Segurança da Informação </t>
  </si>
  <si>
    <t xml:space="preserve">Especialista de Segurança da Informação </t>
  </si>
  <si>
    <t xml:space="preserve">Gerente de Segurança da Informação </t>
  </si>
  <si>
    <t>Guia Salarial Fox Tech</t>
  </si>
  <si>
    <t>CLT</t>
  </si>
  <si>
    <t>PJ</t>
  </si>
  <si>
    <t>Cargos</t>
  </si>
  <si>
    <t>PME</t>
  </si>
  <si>
    <t>Min</t>
  </si>
  <si>
    <t>Med</t>
  </si>
  <si>
    <t>Max</t>
  </si>
  <si>
    <t>C-LEVEL</t>
  </si>
  <si>
    <t>CEO</t>
  </si>
  <si>
    <t>CTO</t>
  </si>
  <si>
    <t>CIO</t>
  </si>
  <si>
    <t>CFO</t>
  </si>
  <si>
    <t>CHRO</t>
  </si>
  <si>
    <t>COO</t>
  </si>
  <si>
    <t>DIRETORES</t>
  </si>
  <si>
    <t>DIRETOR DE TECNOLOGIA</t>
  </si>
  <si>
    <t>DIRETOR DE ENGENHARIA</t>
  </si>
  <si>
    <t>DIRETOR DE INFRAESTRUTURA</t>
  </si>
  <si>
    <t>DIRETOR DE SEGURANÇA</t>
  </si>
  <si>
    <t>DIRETOR DE MARKETING</t>
  </si>
  <si>
    <t>DIRETOR DE RH</t>
  </si>
  <si>
    <t>DIRETOR FINANCEIRO</t>
  </si>
  <si>
    <t>DIRETOR COMERCIAL</t>
  </si>
  <si>
    <t>DIRETOR DE PRODUTO</t>
  </si>
  <si>
    <t>GERENTES E HEADS</t>
  </si>
  <si>
    <t>GER/HEAD DE DESENVOLVIMENTO</t>
  </si>
  <si>
    <t>GER/HEAD DE INFRAESTRUTURA</t>
  </si>
  <si>
    <t>GER/HEAD DE SEGURANÇA</t>
  </si>
  <si>
    <t>GER/HEAD DE DADOS</t>
  </si>
  <si>
    <t>GER/HEAD DE MARKETING</t>
  </si>
  <si>
    <t>GER/HEAD DE RH</t>
  </si>
  <si>
    <t>GER/HEAD FINANCEIRO</t>
  </si>
  <si>
    <t>GER/HEAD COMERCIAL</t>
  </si>
  <si>
    <t>HEAD DE PRODUTO</t>
  </si>
  <si>
    <t>TECH MANAGER / GERENTE DE TECNOLOGIA</t>
  </si>
  <si>
    <t>PRODUTO, DADOS, INFRA E QUALIDADE</t>
  </si>
  <si>
    <t>TECH LEAD</t>
  </si>
  <si>
    <t>PRODUCT MANAGER</t>
  </si>
  <si>
    <t>PRODUCT OWNER</t>
  </si>
  <si>
    <t>PRODUCT DESIGNER</t>
  </si>
  <si>
    <t>SRE / DEV OPS.</t>
  </si>
  <si>
    <t>ARQUITETO DE SOFTWARE</t>
  </si>
  <si>
    <t>AGILE COACH / SCRUM MASTER</t>
  </si>
  <si>
    <t>ENGENHEIRO DE QA</t>
  </si>
  <si>
    <t>ENGENHEIRO DE DADOS</t>
  </si>
  <si>
    <t>CIENTISTA DE DADOS / BI</t>
  </si>
  <si>
    <t>DESENVOLVEDORES</t>
  </si>
  <si>
    <t>UX / UI</t>
  </si>
  <si>
    <t>HRBP</t>
  </si>
  <si>
    <t>TECH RECRUITER</t>
  </si>
  <si>
    <t>DESENVOLVEDOR SENIOR FULL STACK</t>
  </si>
  <si>
    <t>DESENVOLVEDOR PLENO FULL STACK</t>
  </si>
  <si>
    <t>DESENVOLVEDOR JUNIOR FULL STACK</t>
  </si>
  <si>
    <t>DESENVOLVEDOR SENIOR FRONT END</t>
  </si>
  <si>
    <t>DESENVOLVEDOR PLENO FRONT END</t>
  </si>
  <si>
    <t>DESENVOLVEDOR JUNIOR FRONT END</t>
  </si>
  <si>
    <t>DESENVOLVEDOR SENIOR BACK END</t>
  </si>
  <si>
    <t>DESENVOLVEDOR PLENO BACK END</t>
  </si>
  <si>
    <t>DESENVOLVEDOR JUNIOR BACK END</t>
  </si>
  <si>
    <t>DESENVOLVEDOR MOBILE SENIOR</t>
  </si>
  <si>
    <t>DESENVOLVEDOR MOBILE PLENO</t>
  </si>
  <si>
    <t>DESENVOLVEDOR MOBILE JUNIOR</t>
  </si>
  <si>
    <t>BACK END</t>
  </si>
  <si>
    <t>JAVA SR</t>
  </si>
  <si>
    <t>JAVA PL</t>
  </si>
  <si>
    <t>JAVA JR</t>
  </si>
  <si>
    <t>PYTHON SR</t>
  </si>
  <si>
    <t>PYTHON PL</t>
  </si>
  <si>
    <t>PYTHON JR</t>
  </si>
  <si>
    <t>RUBY SR</t>
  </si>
  <si>
    <t>RUBY PL</t>
  </si>
  <si>
    <t>RUBY JR</t>
  </si>
  <si>
    <t>PHP SR</t>
  </si>
  <si>
    <t>PHP PL</t>
  </si>
  <si>
    <t>PHP JR</t>
  </si>
  <si>
    <t>C# / .NET SR</t>
  </si>
  <si>
    <t>C# / .NET PL</t>
  </si>
  <si>
    <t>C# / .NET JR</t>
  </si>
  <si>
    <t>NODE.JS SR</t>
  </si>
  <si>
    <t>NODE.JS PL</t>
  </si>
  <si>
    <t>NODE.JS JR</t>
  </si>
  <si>
    <t>FRONT END</t>
  </si>
  <si>
    <t>JAVASCRIPT + HTML + CSS SR</t>
  </si>
  <si>
    <t>JAVASCRIPT + HTML + CSS PL</t>
  </si>
  <si>
    <t>JAVASCRIPT + HTML + CSS JR</t>
  </si>
  <si>
    <t>ANGULAR SR</t>
  </si>
  <si>
    <t>ANGULAR PL</t>
  </si>
  <si>
    <t>ANGULAR JR</t>
  </si>
  <si>
    <t>REACT SR</t>
  </si>
  <si>
    <t>REACT PL</t>
  </si>
  <si>
    <t>REACT JR</t>
  </si>
  <si>
    <t>VUE SR</t>
  </si>
  <si>
    <t>VUE PL</t>
  </si>
  <si>
    <t>VUE JR</t>
  </si>
  <si>
    <t>MOBILE</t>
  </si>
  <si>
    <t>ANDROID SR</t>
  </si>
  <si>
    <t>ANDROID PL</t>
  </si>
  <si>
    <t>ANDROID JR</t>
  </si>
  <si>
    <t>IOS SR</t>
  </si>
  <si>
    <t>IOS PL</t>
  </si>
  <si>
    <t>IOS JR</t>
  </si>
  <si>
    <t>Sequência</t>
  </si>
  <si>
    <t>Analista - Programador Pleno</t>
  </si>
  <si>
    <t xml:space="preserve">Analista - Programador Sênior </t>
  </si>
  <si>
    <t>Analista de Qualidade de Software</t>
  </si>
  <si>
    <t xml:space="preserve">Analista de UX/UI </t>
  </si>
  <si>
    <t xml:space="preserve">DBA (DB2/SQL) </t>
  </si>
  <si>
    <t xml:space="preserve">Arquiteto de Soluções </t>
  </si>
  <si>
    <t xml:space="preserve">Gerente de Projeto </t>
  </si>
  <si>
    <t>Gerente de Projeto - Técnico</t>
  </si>
  <si>
    <t>Objeto: Pregão Eletrônico -  REGISTRO DE PREÇOS para contratação de outsourcing de desenvolvimento e manutenção de aplicações, utilizando práticas ágeis, por posto de serviço, conforme condições, quantidades e exigências estabelecidas neste Edital e seus anexos.</t>
  </si>
  <si>
    <t>389423</t>
  </si>
  <si>
    <t>00092022</t>
  </si>
  <si>
    <t>CONSELHO REG.DE ENG.ARQ.E AGRON. DE S.PAULO</t>
  </si>
  <si>
    <t>Contratações do Governo</t>
  </si>
  <si>
    <t>Quantidade de amostras</t>
  </si>
  <si>
    <r>
      <rPr>
        <b/>
        <sz val="11"/>
        <color rgb="FF000000"/>
        <rFont val="Calibri"/>
        <family val="2"/>
      </rPr>
      <t xml:space="preserve">Guias Salariais </t>
    </r>
    <r>
      <rPr>
        <b/>
        <i/>
        <sz val="11"/>
        <color rgb="FF000000"/>
        <rFont val="Calibri"/>
        <family val="2"/>
      </rPr>
      <t>(cada guia pesquisa centenas de profissionais)</t>
    </r>
  </si>
  <si>
    <t>AUX/UI-01</t>
  </si>
  <si>
    <t>AUX/UI-02</t>
  </si>
  <si>
    <t>Outliers</t>
  </si>
  <si>
    <t/>
  </si>
  <si>
    <t>Salário 2023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</si>
</sst>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 #,##0.00_-;\-&quot;R$&quot;\ * #,##0.00_-;_-&quot;R$&quot;\ * &quot;-&quot;??_-;_-@_-"/>
    <numFmt numFmtId="43" formatCode="_-* #,##0.00_-;\-* #,##0.00_-;_-* &quot;-&quot;??_-;_-@_-"/>
    <numFmt numFmtId="164" formatCode="[$R$ -416]#,##0.00"/>
    <numFmt numFmtId="165" formatCode="#,##0.0"/>
    <numFmt numFmtId="166" formatCode="0.0"/>
    <numFmt numFmtId="167" formatCode="_(&quot;R$ &quot;* #,##0.00_);_(&quot;R$ &quot;* \(#,##0.00\);_(&quot;R$ &quot;* &quot;-&quot;??_);_(@_)"/>
    <numFmt numFmtId="168" formatCode="_(* #,##0.00_);_(* \(#,##0.00\);_(* \-??_);_(@_)"/>
    <numFmt numFmtId="169" formatCode="_-[$R$-416]\ * #,##0.00_-;\-[$R$-416]\ * #,##0.00_-;_-[$R$-416]\ * &quot;-&quot;??_-;_-@_-"/>
    <numFmt numFmtId="170" formatCode="_-* #,##0_-;\-* #,##0_-;_-* &quot;-&quot;??_-;_-@_-"/>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0"/>
      <color rgb="FF000000"/>
      <name val="Arial"/>
      <family val="2"/>
    </font>
    <font>
      <b/>
      <sz val="10"/>
      <color rgb="FF000000"/>
      <name val="Arial"/>
      <family val="2"/>
    </font>
    <font>
      <b/>
      <sz val="11"/>
      <color rgb="FF000000"/>
      <name val="Calibri"/>
      <family val="2"/>
      <scheme val="minor"/>
    </font>
    <font>
      <b/>
      <sz val="11"/>
      <color rgb="FFFF0000"/>
      <name val="Calibri"/>
      <family val="2"/>
      <scheme val="minor"/>
    </font>
    <font>
      <sz val="11"/>
      <color rgb="FFFF0000"/>
      <name val="Calibri"/>
      <family val="2"/>
      <scheme val="minor"/>
    </font>
    <font>
      <b/>
      <sz val="11"/>
      <name val="Calibri"/>
      <family val="2"/>
      <scheme val="minor"/>
    </font>
    <font>
      <sz val="11"/>
      <color rgb="FF000000"/>
      <name val="Calibri"/>
      <family val="2"/>
      <scheme val="minor"/>
    </font>
    <font>
      <sz val="10"/>
      <name val="Arial"/>
      <family val="2"/>
    </font>
    <font>
      <sz val="11"/>
      <name val="Calibri"/>
      <family val="2"/>
      <scheme val="minor"/>
    </font>
    <font>
      <sz val="10"/>
      <color rgb="FF000000"/>
      <name val="Times New Roman"/>
      <family val="1"/>
    </font>
    <font>
      <b/>
      <sz val="11"/>
      <color theme="4"/>
      <name val="Calibri"/>
      <family val="2"/>
      <scheme val="minor"/>
    </font>
    <font>
      <sz val="11"/>
      <color theme="4"/>
      <name val="Calibri"/>
      <family val="2"/>
      <scheme val="minor"/>
    </font>
    <font>
      <sz val="11"/>
      <color rgb="FF264A60"/>
      <name val="Calibri"/>
      <family val="2"/>
      <scheme val="minor"/>
    </font>
    <font>
      <b/>
      <sz val="11"/>
      <color rgb="FF264A60"/>
      <name val="Calibri"/>
      <family val="2"/>
      <scheme val="minor"/>
    </font>
    <font>
      <sz val="11"/>
      <color rgb="FF010205"/>
      <name val="Calibri"/>
      <family val="2"/>
      <scheme val="minor"/>
    </font>
    <font>
      <b/>
      <sz val="11"/>
      <color rgb="FF010205"/>
      <name val="Calibri"/>
      <family val="2"/>
      <scheme val="minor"/>
    </font>
    <font>
      <b/>
      <sz val="11"/>
      <color rgb="FF000000"/>
      <name val="Calibri"/>
      <family val="2"/>
    </font>
    <font>
      <b/>
      <i/>
      <sz val="11"/>
      <color rgb="FF000000"/>
      <name val="Calibri"/>
      <family val="2"/>
    </font>
    <font>
      <strike/>
      <sz val="11"/>
      <color rgb="FF000000"/>
      <name val="Calibri"/>
      <family val="2"/>
      <scheme val="minor"/>
    </font>
    <font>
      <sz val="11"/>
      <color rgb="FF556D79"/>
      <name val="Calibri"/>
      <family val="2"/>
      <scheme val="minor"/>
    </font>
    <font>
      <u/>
      <sz val="11"/>
      <color rgb="FF0056B3"/>
      <name val="Calibri"/>
      <family val="2"/>
      <scheme val="minor"/>
    </font>
  </fonts>
  <fills count="28">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B7B7B7"/>
        <bgColor rgb="FFB7B7B7"/>
      </patternFill>
    </fill>
    <fill>
      <patternFill patternType="solid">
        <fgColor theme="2" tint="-9.9978637043366805E-2"/>
        <bgColor indexed="64"/>
      </patternFill>
    </fill>
    <fill>
      <patternFill patternType="solid">
        <fgColor theme="2"/>
        <bgColor indexed="64"/>
      </patternFill>
    </fill>
    <fill>
      <patternFill patternType="solid">
        <fgColor rgb="FF00FF00"/>
        <bgColor rgb="FF00FF00"/>
      </patternFill>
    </fill>
    <fill>
      <patternFill patternType="solid">
        <fgColor theme="0"/>
        <bgColor rgb="FFFFFFFF"/>
      </patternFill>
    </fill>
    <fill>
      <patternFill patternType="solid">
        <fgColor theme="9" tint="0.79998168889431442"/>
        <bgColor rgb="FFE0E0E0"/>
      </patternFill>
    </fill>
    <fill>
      <patternFill patternType="solid">
        <fgColor theme="8" tint="0.79998168889431442"/>
        <bgColor rgb="FFE0E0E0"/>
      </patternFill>
    </fill>
    <fill>
      <patternFill patternType="solid">
        <fgColor theme="7" tint="0.59999389629810485"/>
        <bgColor rgb="FFE0E0E0"/>
      </patternFill>
    </fill>
    <fill>
      <patternFill patternType="solid">
        <fgColor theme="7" tint="0.59999389629810485"/>
        <bgColor indexed="64"/>
      </patternFill>
    </fill>
    <fill>
      <patternFill patternType="solid">
        <fgColor theme="8" tint="0.59999389629810485"/>
        <bgColor indexed="64"/>
      </patternFill>
    </fill>
    <fill>
      <patternFill patternType="solid">
        <fgColor theme="8" tint="0.59999389629810485"/>
        <bgColor rgb="FFE0E0E0"/>
      </patternFill>
    </fill>
    <fill>
      <patternFill patternType="solid">
        <fgColor theme="5" tint="0.59999389629810485"/>
        <bgColor indexed="64"/>
      </patternFill>
    </fill>
    <fill>
      <patternFill patternType="solid">
        <fgColor theme="5" tint="0.59999389629810485"/>
        <bgColor rgb="FFE0E0E0"/>
      </patternFill>
    </fill>
    <fill>
      <patternFill patternType="solid">
        <fgColor rgb="FF92D050"/>
        <bgColor indexed="64"/>
      </patternFill>
    </fill>
    <fill>
      <patternFill patternType="solid">
        <fgColor rgb="FF92D050"/>
        <bgColor rgb="FFE0E0E0"/>
      </patternFill>
    </fill>
    <fill>
      <patternFill patternType="solid">
        <fgColor theme="3"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rgb="FF00B050"/>
        <bgColor indexed="64"/>
      </patternFill>
    </fill>
  </fills>
  <borders count="6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rgb="FF000000"/>
      </right>
      <top/>
      <bottom/>
      <diagonal/>
    </border>
    <border>
      <left style="thin">
        <color rgb="FF000000"/>
      </left>
      <right/>
      <top/>
      <bottom/>
      <diagonal/>
    </border>
    <border>
      <left style="thin">
        <color indexed="64"/>
      </left>
      <right style="thin">
        <color indexed="64"/>
      </right>
      <top/>
      <bottom style="thin">
        <color rgb="FF000000"/>
      </bottom>
      <diagonal/>
    </border>
    <border>
      <left style="thin">
        <color rgb="FF000000"/>
      </left>
      <right/>
      <top style="thin">
        <color rgb="FF000000"/>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style="medium">
        <color indexed="64"/>
      </top>
      <bottom/>
      <diagonal/>
    </border>
  </borders>
  <cellStyleXfs count="22">
    <xf numFmtId="0" fontId="0" fillId="0" borderId="0"/>
    <xf numFmtId="44" fontId="1" fillId="0" borderId="0" applyFont="0" applyFill="0" applyBorder="0" applyAlignment="0" applyProtection="0"/>
    <xf numFmtId="0" fontId="3" fillId="0" borderId="0"/>
    <xf numFmtId="44"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0" fillId="0" borderId="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12"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709">
    <xf numFmtId="0" fontId="0" fillId="0" borderId="0" xfId="0"/>
    <xf numFmtId="44" fontId="0" fillId="0" borderId="5" xfId="1" applyFont="1" applyBorder="1"/>
    <xf numFmtId="44" fontId="0" fillId="0" borderId="0" xfId="1" applyFont="1" applyBorder="1"/>
    <xf numFmtId="44" fontId="0" fillId="0" borderId="6" xfId="1" applyFont="1" applyBorder="1"/>
    <xf numFmtId="44" fontId="0" fillId="0" borderId="7" xfId="1" applyFont="1" applyBorder="1"/>
    <xf numFmtId="44" fontId="0" fillId="0" borderId="8" xfId="1" applyFont="1" applyBorder="1"/>
    <xf numFmtId="44" fontId="0" fillId="0" borderId="9" xfId="1" applyFont="1" applyBorder="1"/>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15" xfId="0" applyFont="1" applyFill="1" applyBorder="1" applyAlignment="1">
      <alignment horizontal="center" vertical="center"/>
    </xf>
    <xf numFmtId="44" fontId="0" fillId="0" borderId="2" xfId="1" applyFont="1" applyBorder="1" applyAlignment="1">
      <alignment horizontal="center" vertical="center"/>
    </xf>
    <xf numFmtId="44" fontId="0" fillId="0" borderId="5" xfId="1" applyFont="1" applyBorder="1" applyAlignment="1">
      <alignment horizontal="center" vertical="center"/>
    </xf>
    <xf numFmtId="44" fontId="0" fillId="0" borderId="7" xfId="1" applyFont="1" applyBorder="1" applyAlignment="1">
      <alignment horizontal="center" vertical="center"/>
    </xf>
    <xf numFmtId="44" fontId="0" fillId="0" borderId="3" xfId="1" applyFont="1" applyBorder="1" applyAlignment="1">
      <alignment horizontal="center" vertical="center"/>
    </xf>
    <xf numFmtId="44" fontId="0" fillId="0" borderId="4" xfId="1" applyFont="1" applyBorder="1" applyAlignment="1">
      <alignment horizontal="center" vertical="center"/>
    </xf>
    <xf numFmtId="44" fontId="0" fillId="0" borderId="0" xfId="1" applyFont="1" applyBorder="1" applyAlignment="1">
      <alignment horizontal="center" vertical="center"/>
    </xf>
    <xf numFmtId="44" fontId="0" fillId="0" borderId="6" xfId="1" applyFont="1" applyBorder="1" applyAlignment="1">
      <alignment horizontal="center" vertical="center"/>
    </xf>
    <xf numFmtId="44" fontId="0" fillId="0" borderId="8" xfId="1" applyFont="1" applyBorder="1" applyAlignment="1">
      <alignment horizontal="center" vertical="center"/>
    </xf>
    <xf numFmtId="44" fontId="0" fillId="0" borderId="9" xfId="1" applyFont="1" applyBorder="1" applyAlignment="1">
      <alignment horizontal="center" vertical="center"/>
    </xf>
    <xf numFmtId="44" fontId="0" fillId="8" borderId="2" xfId="1" applyFont="1" applyFill="1" applyBorder="1" applyAlignment="1">
      <alignment horizontal="center" vertical="center"/>
    </xf>
    <xf numFmtId="44" fontId="0" fillId="8" borderId="3" xfId="1" applyFont="1" applyFill="1" applyBorder="1" applyAlignment="1">
      <alignment horizontal="center" vertical="center"/>
    </xf>
    <xf numFmtId="44" fontId="0" fillId="8" borderId="4" xfId="1" applyFont="1" applyFill="1" applyBorder="1" applyAlignment="1">
      <alignment horizontal="center" vertical="center"/>
    </xf>
    <xf numFmtId="44" fontId="0" fillId="8" borderId="5" xfId="1" applyFont="1" applyFill="1" applyBorder="1" applyAlignment="1">
      <alignment horizontal="center" vertical="center"/>
    </xf>
    <xf numFmtId="44" fontId="0" fillId="8" borderId="0" xfId="1" applyFont="1" applyFill="1" applyBorder="1" applyAlignment="1">
      <alignment horizontal="center" vertical="center"/>
    </xf>
    <xf numFmtId="44" fontId="0" fillId="8" borderId="6" xfId="1" applyFont="1" applyFill="1" applyBorder="1" applyAlignment="1">
      <alignment horizontal="center" vertical="center"/>
    </xf>
    <xf numFmtId="44" fontId="0" fillId="8" borderId="7" xfId="1" applyFont="1" applyFill="1" applyBorder="1" applyAlignment="1">
      <alignment horizontal="center" vertical="center"/>
    </xf>
    <xf numFmtId="44" fontId="0" fillId="8" borderId="8" xfId="1" applyFont="1" applyFill="1" applyBorder="1" applyAlignment="1">
      <alignment horizontal="center" vertical="center"/>
    </xf>
    <xf numFmtId="44" fontId="0" fillId="8" borderId="9" xfId="1" applyFont="1" applyFill="1" applyBorder="1" applyAlignment="1">
      <alignment horizontal="center" vertical="center"/>
    </xf>
    <xf numFmtId="44" fontId="0" fillId="7" borderId="5" xfId="1" applyFont="1" applyFill="1" applyBorder="1" applyAlignment="1">
      <alignment horizontal="center" vertical="center"/>
    </xf>
    <xf numFmtId="44" fontId="0" fillId="7" borderId="0" xfId="1" applyFont="1" applyFill="1" applyBorder="1" applyAlignment="1">
      <alignment horizontal="center" vertical="center"/>
    </xf>
    <xf numFmtId="44" fontId="0" fillId="7" borderId="6" xfId="1" applyFont="1" applyFill="1" applyBorder="1" applyAlignment="1">
      <alignment horizontal="center" vertical="center"/>
    </xf>
    <xf numFmtId="0" fontId="2" fillId="8" borderId="0" xfId="0" applyFont="1" applyFill="1" applyAlignment="1">
      <alignment horizontal="center" vertical="center"/>
    </xf>
    <xf numFmtId="0" fontId="2" fillId="8" borderId="0" xfId="0" applyFont="1" applyFill="1" applyAlignment="1">
      <alignment horizontal="center" vertical="center" wrapText="1"/>
    </xf>
    <xf numFmtId="0" fontId="0" fillId="8" borderId="0" xfId="0" applyFill="1"/>
    <xf numFmtId="0" fontId="0" fillId="0" borderId="20" xfId="0" applyBorder="1"/>
    <xf numFmtId="0" fontId="0" fillId="7" borderId="21" xfId="0" applyFill="1" applyBorder="1"/>
    <xf numFmtId="0" fontId="0" fillId="0" borderId="21" xfId="0" applyBorder="1"/>
    <xf numFmtId="0" fontId="0" fillId="0" borderId="22" xfId="0" applyBorder="1"/>
    <xf numFmtId="0" fontId="0" fillId="0" borderId="0" xfId="0" applyAlignment="1">
      <alignment horizontal="center" vertical="center"/>
    </xf>
    <xf numFmtId="0" fontId="0" fillId="0" borderId="20" xfId="0" applyBorder="1" applyAlignment="1">
      <alignment horizontal="center" vertical="center"/>
    </xf>
    <xf numFmtId="0" fontId="0" fillId="7" borderId="21" xfId="0" applyFill="1" applyBorder="1" applyAlignment="1">
      <alignment horizontal="center" vertical="center"/>
    </xf>
    <xf numFmtId="0" fontId="0" fillId="0" borderId="21" xfId="0" applyBorder="1" applyAlignment="1">
      <alignment horizontal="center" vertical="center"/>
    </xf>
    <xf numFmtId="0" fontId="0" fillId="8" borderId="21" xfId="0" applyFill="1" applyBorder="1" applyAlignment="1">
      <alignment horizontal="center" vertical="center"/>
    </xf>
    <xf numFmtId="0" fontId="0" fillId="0" borderId="22" xfId="0" applyBorder="1" applyAlignment="1">
      <alignment horizontal="center" vertical="center"/>
    </xf>
    <xf numFmtId="0" fontId="0" fillId="0" borderId="2" xfId="0" applyBorder="1"/>
    <xf numFmtId="0" fontId="0" fillId="0" borderId="5" xfId="0" applyBorder="1"/>
    <xf numFmtId="0" fontId="0" fillId="0" borderId="7" xfId="0" applyBorder="1"/>
    <xf numFmtId="0" fontId="2" fillId="8" borderId="8" xfId="0" applyFont="1" applyFill="1" applyBorder="1" applyAlignment="1">
      <alignment vertical="center"/>
    </xf>
    <xf numFmtId="0" fontId="0" fillId="8" borderId="0" xfId="0" applyFill="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7" borderId="5" xfId="0" applyFill="1" applyBorder="1"/>
    <xf numFmtId="0" fontId="0" fillId="8" borderId="5" xfId="0" applyFill="1" applyBorder="1"/>
    <xf numFmtId="0" fontId="0" fillId="7" borderId="7" xfId="0" applyFill="1" applyBorder="1"/>
    <xf numFmtId="0" fontId="0" fillId="7" borderId="22" xfId="0" applyFill="1" applyBorder="1" applyAlignment="1">
      <alignment horizontal="center" vertical="center"/>
    </xf>
    <xf numFmtId="0" fontId="0" fillId="8" borderId="2" xfId="0" applyFill="1" applyBorder="1"/>
    <xf numFmtId="0" fontId="0" fillId="8" borderId="20" xfId="0" applyFill="1" applyBorder="1" applyAlignment="1">
      <alignment horizontal="center" vertical="center"/>
    </xf>
    <xf numFmtId="1" fontId="0" fillId="0" borderId="20" xfId="1" applyNumberFormat="1" applyFont="1" applyBorder="1" applyAlignment="1">
      <alignment horizontal="center" vertical="center"/>
    </xf>
    <xf numFmtId="1" fontId="0" fillId="7" borderId="21" xfId="1" applyNumberFormat="1" applyFont="1" applyFill="1" applyBorder="1" applyAlignment="1">
      <alignment horizontal="center" vertical="center"/>
    </xf>
    <xf numFmtId="1" fontId="0" fillId="0" borderId="21" xfId="1" applyNumberFormat="1" applyFont="1" applyBorder="1" applyAlignment="1">
      <alignment horizontal="center" vertical="center"/>
    </xf>
    <xf numFmtId="1" fontId="0" fillId="8" borderId="21" xfId="1" applyNumberFormat="1" applyFont="1" applyFill="1" applyBorder="1" applyAlignment="1">
      <alignment horizontal="center" vertical="center"/>
    </xf>
    <xf numFmtId="1" fontId="0" fillId="0" borderId="22" xfId="1" applyNumberFormat="1" applyFont="1" applyBorder="1" applyAlignment="1">
      <alignment horizontal="center" vertical="center"/>
    </xf>
    <xf numFmtId="0" fontId="0" fillId="7" borderId="2" xfId="0" applyFill="1" applyBorder="1"/>
    <xf numFmtId="0" fontId="0" fillId="7" borderId="20" xfId="0" applyFill="1" applyBorder="1" applyAlignment="1">
      <alignment horizontal="center" vertical="center"/>
    </xf>
    <xf numFmtId="0" fontId="0" fillId="8" borderId="7" xfId="0" applyFill="1" applyBorder="1"/>
    <xf numFmtId="0" fontId="0" fillId="8" borderId="22" xfId="0" applyFill="1" applyBorder="1" applyAlignment="1">
      <alignment horizontal="center" vertical="center"/>
    </xf>
    <xf numFmtId="44" fontId="0" fillId="7" borderId="7" xfId="1" applyFont="1" applyFill="1" applyBorder="1" applyAlignment="1">
      <alignment horizontal="center" vertical="center"/>
    </xf>
    <xf numFmtId="44" fontId="0" fillId="7" borderId="8" xfId="1" applyFont="1" applyFill="1" applyBorder="1" applyAlignment="1">
      <alignment horizontal="center" vertical="center"/>
    </xf>
    <xf numFmtId="44" fontId="0" fillId="7" borderId="9" xfId="1" applyFont="1" applyFill="1" applyBorder="1" applyAlignment="1">
      <alignment horizontal="center" vertical="center"/>
    </xf>
    <xf numFmtId="44" fontId="0" fillId="7" borderId="3" xfId="1" applyFont="1" applyFill="1" applyBorder="1" applyAlignment="1">
      <alignment horizontal="center" vertical="center"/>
    </xf>
    <xf numFmtId="44" fontId="0" fillId="7" borderId="4" xfId="1" applyFont="1" applyFill="1" applyBorder="1" applyAlignment="1">
      <alignment horizontal="center" vertical="center"/>
    </xf>
    <xf numFmtId="1" fontId="0" fillId="7" borderId="22" xfId="1" applyNumberFormat="1" applyFont="1" applyFill="1" applyBorder="1" applyAlignment="1">
      <alignment horizontal="center" vertical="center"/>
    </xf>
    <xf numFmtId="0" fontId="0" fillId="7" borderId="5" xfId="0" applyFill="1" applyBorder="1" applyAlignment="1">
      <alignment horizontal="center" vertical="center"/>
    </xf>
    <xf numFmtId="0" fontId="2" fillId="7" borderId="29" xfId="0" applyFont="1" applyFill="1" applyBorder="1" applyAlignment="1">
      <alignment horizontal="center" vertical="center"/>
    </xf>
    <xf numFmtId="0" fontId="2" fillId="7" borderId="30" xfId="0" applyFont="1" applyFill="1" applyBorder="1" applyAlignment="1">
      <alignment horizontal="center" vertical="center"/>
    </xf>
    <xf numFmtId="0" fontId="2" fillId="7" borderId="31" xfId="0" applyFont="1" applyFill="1" applyBorder="1" applyAlignment="1">
      <alignment horizontal="center" vertical="center"/>
    </xf>
    <xf numFmtId="1" fontId="0" fillId="8" borderId="20" xfId="1" applyNumberFormat="1" applyFont="1" applyFill="1" applyBorder="1" applyAlignment="1">
      <alignment horizontal="center" vertical="center"/>
    </xf>
    <xf numFmtId="1" fontId="0" fillId="8" borderId="22" xfId="1" applyNumberFormat="1" applyFont="1" applyFill="1" applyBorder="1" applyAlignment="1">
      <alignment horizontal="center" vertical="center"/>
    </xf>
    <xf numFmtId="1" fontId="0" fillId="7" borderId="20" xfId="1" applyNumberFormat="1" applyFont="1" applyFill="1" applyBorder="1" applyAlignment="1">
      <alignment horizontal="center" vertical="center"/>
    </xf>
    <xf numFmtId="44" fontId="0" fillId="7" borderId="2" xfId="1" applyFont="1" applyFill="1" applyBorder="1" applyAlignment="1">
      <alignment horizontal="center" vertical="center"/>
    </xf>
    <xf numFmtId="0" fontId="0" fillId="8" borderId="0" xfId="0" applyFill="1" applyAlignment="1">
      <alignment vertical="center" wrapText="1"/>
    </xf>
    <xf numFmtId="44" fontId="0" fillId="0" borderId="0" xfId="1" applyFont="1" applyFill="1" applyBorder="1" applyAlignment="1">
      <alignment horizontal="center" vertical="center"/>
    </xf>
    <xf numFmtId="0" fontId="0" fillId="0" borderId="1" xfId="0" applyBorder="1" applyAlignment="1">
      <alignment horizontal="center" vertical="center"/>
    </xf>
    <xf numFmtId="0" fontId="2" fillId="8" borderId="8" xfId="0" applyFont="1" applyFill="1" applyBorder="1" applyAlignment="1">
      <alignment horizontal="center" vertical="center" wrapText="1"/>
    </xf>
    <xf numFmtId="0" fontId="0" fillId="8" borderId="0" xfId="0" applyFill="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6" xfId="0" applyBorder="1"/>
    <xf numFmtId="44" fontId="0" fillId="0" borderId="2" xfId="1" applyFont="1" applyBorder="1"/>
    <xf numFmtId="44" fontId="0" fillId="0" borderId="3" xfId="1" applyFont="1" applyBorder="1"/>
    <xf numFmtId="44" fontId="0" fillId="0" borderId="4" xfId="1" applyFont="1" applyBorder="1"/>
    <xf numFmtId="44" fontId="0" fillId="0" borderId="2" xfId="0" applyNumberFormat="1" applyBorder="1" applyAlignment="1">
      <alignment horizontal="center" vertical="center"/>
    </xf>
    <xf numFmtId="44" fontId="0" fillId="0" borderId="3" xfId="0" applyNumberFormat="1" applyBorder="1" applyAlignment="1">
      <alignment horizontal="center" vertical="center"/>
    </xf>
    <xf numFmtId="44" fontId="0" fillId="0" borderId="5" xfId="0" applyNumberFormat="1" applyBorder="1" applyAlignment="1">
      <alignment horizontal="center" vertical="center"/>
    </xf>
    <xf numFmtId="44" fontId="0" fillId="0" borderId="0" xfId="0" applyNumberFormat="1" applyAlignment="1">
      <alignment horizontal="center" vertical="center"/>
    </xf>
    <xf numFmtId="0" fontId="2" fillId="8" borderId="0" xfId="0" applyFont="1" applyFill="1"/>
    <xf numFmtId="0" fontId="2" fillId="9" borderId="33" xfId="0" applyFont="1" applyFill="1" applyBorder="1" applyAlignment="1">
      <alignment horizontal="center" vertical="center" wrapText="1"/>
    </xf>
    <xf numFmtId="49" fontId="2" fillId="9" borderId="32" xfId="0" applyNumberFormat="1" applyFont="1" applyFill="1" applyBorder="1" applyAlignment="1">
      <alignment horizontal="center" vertical="center" wrapText="1"/>
    </xf>
    <xf numFmtId="0" fontId="0" fillId="0" borderId="0" xfId="0" applyAlignment="1">
      <alignment horizontal="left" vertical="center" wrapText="1"/>
    </xf>
    <xf numFmtId="0" fontId="0" fillId="0" borderId="8" xfId="0" applyBorder="1" applyAlignment="1">
      <alignment horizontal="center" vertical="center"/>
    </xf>
    <xf numFmtId="0" fontId="0" fillId="0" borderId="8" xfId="0" applyBorder="1" applyAlignment="1">
      <alignment horizontal="left" vertical="center" wrapText="1"/>
    </xf>
    <xf numFmtId="0" fontId="0" fillId="0" borderId="3" xfId="0" applyBorder="1" applyAlignment="1">
      <alignment horizontal="center" vertical="center"/>
    </xf>
    <xf numFmtId="0" fontId="0" fillId="0" borderId="3" xfId="0" applyBorder="1" applyAlignment="1">
      <alignment horizontal="left"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49" fontId="5" fillId="9" borderId="33" xfId="0" applyNumberFormat="1" applyFont="1" applyFill="1" applyBorder="1" applyAlignment="1">
      <alignment horizontal="center" vertical="center" wrapText="1"/>
    </xf>
    <xf numFmtId="0" fontId="5" fillId="9" borderId="33" xfId="0" applyFont="1" applyFill="1" applyBorder="1" applyAlignment="1">
      <alignment horizontal="center" vertical="center" wrapText="1"/>
    </xf>
    <xf numFmtId="44" fontId="5" fillId="9" borderId="33" xfId="1" applyFont="1" applyFill="1" applyBorder="1" applyAlignment="1">
      <alignment horizontal="center" vertical="center" wrapText="1"/>
    </xf>
    <xf numFmtId="165" fontId="5" fillId="9" borderId="33" xfId="0" applyNumberFormat="1" applyFont="1" applyFill="1" applyBorder="1" applyAlignment="1">
      <alignment horizontal="center" vertical="center" wrapText="1"/>
    </xf>
    <xf numFmtId="164" fontId="5" fillId="9" borderId="33" xfId="0" applyNumberFormat="1" applyFont="1" applyFill="1" applyBorder="1" applyAlignment="1">
      <alignment horizontal="center" vertical="center" wrapText="1"/>
    </xf>
    <xf numFmtId="49" fontId="0" fillId="0" borderId="2" xfId="0" applyNumberFormat="1" applyBorder="1" applyAlignment="1">
      <alignment horizontal="center" vertical="center" wrapText="1"/>
    </xf>
    <xf numFmtId="44" fontId="0" fillId="0" borderId="17" xfId="1" applyFont="1" applyBorder="1" applyAlignment="1">
      <alignment horizontal="center" vertical="center"/>
    </xf>
    <xf numFmtId="0" fontId="7" fillId="0" borderId="0" xfId="0" applyFont="1" applyAlignment="1">
      <alignment horizontal="left" vertical="center" wrapText="1"/>
    </xf>
    <xf numFmtId="0" fontId="0" fillId="10" borderId="5" xfId="0" applyFill="1" applyBorder="1"/>
    <xf numFmtId="0" fontId="0" fillId="10" borderId="5" xfId="0" applyFill="1" applyBorder="1" applyAlignment="1">
      <alignment horizontal="center" vertical="center"/>
    </xf>
    <xf numFmtId="0" fontId="0" fillId="10" borderId="0" xfId="0" applyFill="1"/>
    <xf numFmtId="0" fontId="0" fillId="10" borderId="21" xfId="0" applyFill="1" applyBorder="1" applyAlignment="1">
      <alignment horizontal="center" vertical="center"/>
    </xf>
    <xf numFmtId="44" fontId="0" fillId="10" borderId="5" xfId="1" applyFont="1" applyFill="1" applyBorder="1" applyAlignment="1">
      <alignment horizontal="center" vertical="center"/>
    </xf>
    <xf numFmtId="44" fontId="0" fillId="10" borderId="0" xfId="1" applyFont="1" applyFill="1" applyBorder="1" applyAlignment="1">
      <alignment horizontal="center" vertical="center"/>
    </xf>
    <xf numFmtId="44" fontId="0" fillId="10" borderId="6" xfId="1" applyFont="1" applyFill="1" applyBorder="1" applyAlignment="1">
      <alignment horizontal="center" vertical="center"/>
    </xf>
    <xf numFmtId="44" fontId="0" fillId="10" borderId="5" xfId="1" applyFont="1" applyFill="1" applyBorder="1"/>
    <xf numFmtId="44" fontId="0" fillId="10" borderId="0" xfId="1" applyFont="1" applyFill="1" applyBorder="1"/>
    <xf numFmtId="44" fontId="0" fillId="10" borderId="6" xfId="1" applyFont="1" applyFill="1" applyBorder="1"/>
    <xf numFmtId="0" fontId="0" fillId="10" borderId="7" xfId="0" applyFill="1" applyBorder="1"/>
    <xf numFmtId="0" fontId="0" fillId="10" borderId="7" xfId="0" applyFill="1" applyBorder="1" applyAlignment="1">
      <alignment horizontal="center" vertical="center"/>
    </xf>
    <xf numFmtId="0" fontId="0" fillId="10" borderId="22" xfId="0" applyFill="1" applyBorder="1" applyAlignment="1">
      <alignment horizontal="center" vertical="center"/>
    </xf>
    <xf numFmtId="44" fontId="0" fillId="10" borderId="7" xfId="1" applyFont="1" applyFill="1" applyBorder="1" applyAlignment="1">
      <alignment horizontal="center" vertical="center"/>
    </xf>
    <xf numFmtId="44" fontId="0" fillId="10" borderId="8" xfId="1" applyFont="1" applyFill="1" applyBorder="1" applyAlignment="1">
      <alignment horizontal="center" vertical="center"/>
    </xf>
    <xf numFmtId="44" fontId="0" fillId="10" borderId="7" xfId="1" applyFont="1" applyFill="1" applyBorder="1"/>
    <xf numFmtId="44" fontId="0" fillId="10" borderId="8" xfId="1" applyFont="1" applyFill="1" applyBorder="1"/>
    <xf numFmtId="44" fontId="0" fillId="10" borderId="9" xfId="1" applyFont="1" applyFill="1" applyBorder="1"/>
    <xf numFmtId="44" fontId="13" fillId="0" borderId="20" xfId="1" applyFont="1" applyBorder="1"/>
    <xf numFmtId="44" fontId="13" fillId="7" borderId="21" xfId="1" applyFont="1" applyFill="1" applyBorder="1"/>
    <xf numFmtId="44" fontId="13" fillId="0" borderId="21" xfId="1" applyFont="1" applyBorder="1"/>
    <xf numFmtId="44" fontId="13" fillId="0" borderId="20" xfId="1" applyFont="1" applyBorder="1" applyAlignment="1">
      <alignment horizontal="center" vertical="center"/>
    </xf>
    <xf numFmtId="44" fontId="13" fillId="7" borderId="21" xfId="1" applyFont="1" applyFill="1" applyBorder="1" applyAlignment="1">
      <alignment horizontal="center" vertical="center"/>
    </xf>
    <xf numFmtId="44" fontId="13" fillId="0" borderId="21" xfId="1" applyFont="1" applyBorder="1" applyAlignment="1">
      <alignment horizontal="center" vertical="center"/>
    </xf>
    <xf numFmtId="44" fontId="13" fillId="8" borderId="21" xfId="1" applyFont="1" applyFill="1" applyBorder="1" applyAlignment="1">
      <alignment horizontal="center" vertical="center"/>
    </xf>
    <xf numFmtId="44" fontId="13" fillId="7" borderId="22" xfId="1" applyFont="1" applyFill="1" applyBorder="1" applyAlignment="1">
      <alignment horizontal="center" vertical="center"/>
    </xf>
    <xf numFmtId="44" fontId="13" fillId="8" borderId="20" xfId="1" applyFont="1" applyFill="1" applyBorder="1" applyAlignment="1">
      <alignment horizontal="center" vertical="center"/>
    </xf>
    <xf numFmtId="44" fontId="13" fillId="8" borderId="22" xfId="1" applyFont="1" applyFill="1" applyBorder="1" applyAlignment="1">
      <alignment horizontal="center" vertical="center"/>
    </xf>
    <xf numFmtId="44" fontId="13" fillId="7" borderId="20" xfId="1" applyFont="1" applyFill="1" applyBorder="1" applyAlignment="1">
      <alignment horizontal="center" vertical="center"/>
    </xf>
    <xf numFmtId="44" fontId="13" fillId="0" borderId="22" xfId="1" applyFont="1" applyBorder="1" applyAlignment="1">
      <alignment horizontal="center" vertical="center"/>
    </xf>
    <xf numFmtId="44" fontId="14" fillId="0" borderId="3" xfId="1" applyFont="1" applyBorder="1" applyAlignment="1">
      <alignment horizontal="center" vertical="center"/>
    </xf>
    <xf numFmtId="44" fontId="14" fillId="0" borderId="4" xfId="1" applyFont="1" applyBorder="1" applyAlignment="1">
      <alignment horizontal="center" vertical="center"/>
    </xf>
    <xf numFmtId="44" fontId="14" fillId="7" borderId="0" xfId="1" applyFont="1" applyFill="1" applyBorder="1" applyAlignment="1">
      <alignment horizontal="center" vertical="center"/>
    </xf>
    <xf numFmtId="44" fontId="14" fillId="7" borderId="6" xfId="1" applyFont="1" applyFill="1" applyBorder="1" applyAlignment="1">
      <alignment horizontal="center" vertical="center"/>
    </xf>
    <xf numFmtId="44" fontId="14" fillId="0" borderId="0" xfId="1" applyFont="1" applyBorder="1" applyAlignment="1">
      <alignment horizontal="center" vertical="center"/>
    </xf>
    <xf numFmtId="44" fontId="14" fillId="0" borderId="6" xfId="1" applyFont="1" applyBorder="1" applyAlignment="1">
      <alignment horizontal="center" vertical="center"/>
    </xf>
    <xf numFmtId="44" fontId="14" fillId="7" borderId="8" xfId="1" applyFont="1" applyFill="1" applyBorder="1" applyAlignment="1">
      <alignment horizontal="center" vertical="center"/>
    </xf>
    <xf numFmtId="44" fontId="14" fillId="7" borderId="9" xfId="1" applyFont="1" applyFill="1" applyBorder="1" applyAlignment="1">
      <alignment horizontal="center" vertical="center"/>
    </xf>
    <xf numFmtId="44" fontId="14" fillId="8" borderId="0" xfId="1" applyFont="1" applyFill="1" applyBorder="1" applyAlignment="1">
      <alignment horizontal="center" vertical="center"/>
    </xf>
    <xf numFmtId="44" fontId="14" fillId="8" borderId="6" xfId="1" applyFont="1" applyFill="1" applyBorder="1" applyAlignment="1">
      <alignment horizontal="center" vertical="center"/>
    </xf>
    <xf numFmtId="44" fontId="14" fillId="8" borderId="3" xfId="1" applyFont="1" applyFill="1" applyBorder="1" applyAlignment="1">
      <alignment horizontal="center" vertical="center"/>
    </xf>
    <xf numFmtId="44" fontId="14" fillId="8" borderId="4" xfId="1" applyFont="1" applyFill="1" applyBorder="1" applyAlignment="1">
      <alignment horizontal="center" vertical="center"/>
    </xf>
    <xf numFmtId="44" fontId="14" fillId="8" borderId="8" xfId="1" applyFont="1" applyFill="1" applyBorder="1" applyAlignment="1">
      <alignment horizontal="center" vertical="center"/>
    </xf>
    <xf numFmtId="44" fontId="14" fillId="8" borderId="9" xfId="1" applyFont="1" applyFill="1" applyBorder="1" applyAlignment="1">
      <alignment horizontal="center" vertical="center"/>
    </xf>
    <xf numFmtId="44" fontId="14" fillId="7" borderId="3" xfId="1" applyFont="1" applyFill="1" applyBorder="1" applyAlignment="1">
      <alignment horizontal="center" vertical="center"/>
    </xf>
    <xf numFmtId="44" fontId="14" fillId="7" borderId="4" xfId="1" applyFont="1" applyFill="1" applyBorder="1" applyAlignment="1">
      <alignment horizontal="center" vertical="center"/>
    </xf>
    <xf numFmtId="44" fontId="14" fillId="0" borderId="8" xfId="1" applyFont="1" applyBorder="1" applyAlignment="1">
      <alignment horizontal="center" vertical="center"/>
    </xf>
    <xf numFmtId="44" fontId="14" fillId="0" borderId="9" xfId="1" applyFont="1" applyBorder="1" applyAlignment="1">
      <alignment horizontal="center" vertical="center"/>
    </xf>
    <xf numFmtId="44" fontId="14" fillId="10" borderId="0" xfId="1" applyFont="1" applyFill="1" applyBorder="1" applyAlignment="1">
      <alignment horizontal="center" vertical="center"/>
    </xf>
    <xf numFmtId="44" fontId="14" fillId="10" borderId="8" xfId="1" applyFont="1" applyFill="1" applyBorder="1" applyAlignment="1">
      <alignment horizontal="center" vertical="center"/>
    </xf>
    <xf numFmtId="44" fontId="13" fillId="0" borderId="20" xfId="0" applyNumberFormat="1" applyFont="1" applyBorder="1"/>
    <xf numFmtId="44" fontId="13" fillId="10" borderId="21" xfId="0" applyNumberFormat="1" applyFont="1" applyFill="1" applyBorder="1"/>
    <xf numFmtId="44" fontId="13" fillId="0" borderId="21" xfId="0" applyNumberFormat="1" applyFont="1" applyBorder="1"/>
    <xf numFmtId="44" fontId="13" fillId="10" borderId="22" xfId="0" applyNumberFormat="1" applyFont="1" applyFill="1" applyBorder="1"/>
    <xf numFmtId="0" fontId="11" fillId="0" borderId="5" xfId="0" applyFont="1" applyBorder="1"/>
    <xf numFmtId="0" fontId="11" fillId="10" borderId="5" xfId="0" applyFont="1" applyFill="1" applyBorder="1"/>
    <xf numFmtId="0" fontId="8" fillId="4" borderId="16" xfId="0" applyFont="1" applyFill="1" applyBorder="1" applyAlignment="1">
      <alignment horizontal="center" vertical="center"/>
    </xf>
    <xf numFmtId="0" fontId="8" fillId="4" borderId="16" xfId="0" applyFont="1" applyFill="1" applyBorder="1" applyAlignment="1">
      <alignment horizontal="center" vertical="center" wrapText="1"/>
    </xf>
    <xf numFmtId="0" fontId="8" fillId="4" borderId="1" xfId="0" applyFont="1" applyFill="1" applyBorder="1" applyAlignment="1">
      <alignment horizontal="center" vertical="center"/>
    </xf>
    <xf numFmtId="0" fontId="0" fillId="10" borderId="21" xfId="0" applyFill="1" applyBorder="1"/>
    <xf numFmtId="0" fontId="0" fillId="10" borderId="20" xfId="0" applyFill="1" applyBorder="1"/>
    <xf numFmtId="0" fontId="0" fillId="10" borderId="20" xfId="0" applyFill="1" applyBorder="1" applyAlignment="1">
      <alignment horizontal="center" vertical="center"/>
    </xf>
    <xf numFmtId="0" fontId="0" fillId="10" borderId="22" xfId="0" applyFill="1" applyBorder="1"/>
    <xf numFmtId="44" fontId="0" fillId="10" borderId="9" xfId="1" applyFont="1" applyFill="1" applyBorder="1" applyAlignment="1">
      <alignment horizontal="center" vertical="center"/>
    </xf>
    <xf numFmtId="164" fontId="5" fillId="8" borderId="0" xfId="0" applyNumberFormat="1" applyFont="1" applyFill="1" applyAlignment="1">
      <alignment horizontal="center" vertical="center"/>
    </xf>
    <xf numFmtId="3" fontId="0" fillId="8" borderId="0" xfId="0" applyNumberFormat="1" applyFill="1"/>
    <xf numFmtId="44" fontId="13" fillId="0" borderId="20" xfId="0" applyNumberFormat="1" applyFont="1" applyBorder="1" applyAlignment="1">
      <alignment horizontal="center" vertical="center"/>
    </xf>
    <xf numFmtId="44" fontId="13" fillId="10" borderId="21" xfId="1" applyFont="1" applyFill="1" applyBorder="1" applyAlignment="1">
      <alignment horizontal="center" vertical="center"/>
    </xf>
    <xf numFmtId="44" fontId="13" fillId="10" borderId="20" xfId="1" applyFont="1" applyFill="1" applyBorder="1" applyAlignment="1">
      <alignment horizontal="center" vertical="center"/>
    </xf>
    <xf numFmtId="44" fontId="13" fillId="10" borderId="22" xfId="1" applyFont="1" applyFill="1" applyBorder="1" applyAlignment="1">
      <alignment horizontal="center" vertical="center"/>
    </xf>
    <xf numFmtId="44" fontId="14" fillId="0" borderId="2" xfId="1" applyFont="1" applyBorder="1" applyAlignment="1">
      <alignment horizontal="center" vertical="center"/>
    </xf>
    <xf numFmtId="44" fontId="14" fillId="10" borderId="5" xfId="1" applyFont="1" applyFill="1" applyBorder="1" applyAlignment="1">
      <alignment horizontal="center" vertical="center"/>
    </xf>
    <xf numFmtId="44" fontId="14" fillId="10" borderId="6" xfId="1" applyFont="1" applyFill="1" applyBorder="1" applyAlignment="1">
      <alignment horizontal="center" vertical="center"/>
    </xf>
    <xf numFmtId="44" fontId="14" fillId="0" borderId="5" xfId="1" applyFont="1" applyBorder="1" applyAlignment="1">
      <alignment horizontal="center" vertical="center"/>
    </xf>
    <xf numFmtId="44" fontId="14" fillId="10" borderId="7" xfId="1" applyFont="1" applyFill="1" applyBorder="1" applyAlignment="1">
      <alignment horizontal="center" vertical="center"/>
    </xf>
    <xf numFmtId="44" fontId="14" fillId="10" borderId="9" xfId="1" applyFont="1" applyFill="1" applyBorder="1" applyAlignment="1">
      <alignment horizontal="center" vertical="center"/>
    </xf>
    <xf numFmtId="0" fontId="3" fillId="11" borderId="25" xfId="2" applyFill="1" applyBorder="1" applyAlignment="1">
      <alignment horizontal="center"/>
    </xf>
    <xf numFmtId="0" fontId="3" fillId="11" borderId="25" xfId="2" applyFill="1" applyBorder="1"/>
    <xf numFmtId="0" fontId="3" fillId="0" borderId="25" xfId="2" applyBorder="1" applyAlignment="1">
      <alignment horizontal="center"/>
    </xf>
    <xf numFmtId="0" fontId="3" fillId="0" borderId="25" xfId="2" applyBorder="1"/>
    <xf numFmtId="0" fontId="3" fillId="0" borderId="24" xfId="2" applyBorder="1" applyAlignment="1">
      <alignment horizontal="center"/>
    </xf>
    <xf numFmtId="0" fontId="3" fillId="0" borderId="24" xfId="2" applyBorder="1"/>
    <xf numFmtId="0" fontId="0" fillId="10" borderId="16" xfId="0" applyFill="1" applyBorder="1"/>
    <xf numFmtId="0" fontId="0" fillId="10" borderId="16" xfId="0" applyFill="1" applyBorder="1" applyAlignment="1">
      <alignment horizontal="center" vertical="center"/>
    </xf>
    <xf numFmtId="0" fontId="0" fillId="10" borderId="2" xfId="0" applyFill="1" applyBorder="1"/>
    <xf numFmtId="0" fontId="0" fillId="10" borderId="2" xfId="0" applyFill="1" applyBorder="1" applyAlignment="1">
      <alignment horizontal="center" vertical="center"/>
    </xf>
    <xf numFmtId="0" fontId="0" fillId="8" borderId="1" xfId="0" applyFill="1" applyBorder="1" applyAlignment="1">
      <alignment horizontal="center" vertical="center" wrapText="1"/>
    </xf>
    <xf numFmtId="44" fontId="14" fillId="0" borderId="7" xfId="1" applyFont="1" applyBorder="1" applyAlignment="1">
      <alignment horizontal="center" vertical="center"/>
    </xf>
    <xf numFmtId="44" fontId="0" fillId="10" borderId="2" xfId="1" applyFont="1" applyFill="1" applyBorder="1" applyAlignment="1">
      <alignment horizontal="center" vertical="center"/>
    </xf>
    <xf numFmtId="44" fontId="0" fillId="10" borderId="3" xfId="1" applyFont="1" applyFill="1" applyBorder="1" applyAlignment="1">
      <alignment horizontal="center" vertical="center"/>
    </xf>
    <xf numFmtId="44" fontId="14" fillId="10" borderId="2" xfId="1" applyFont="1" applyFill="1" applyBorder="1" applyAlignment="1">
      <alignment horizontal="center" vertical="center"/>
    </xf>
    <xf numFmtId="44" fontId="14" fillId="10" borderId="4" xfId="1" applyFont="1" applyFill="1" applyBorder="1" applyAlignment="1">
      <alignment horizontal="center" vertical="center"/>
    </xf>
    <xf numFmtId="44" fontId="0" fillId="0" borderId="16" xfId="1" applyFont="1" applyBorder="1" applyAlignment="1">
      <alignment horizontal="center" vertical="center"/>
    </xf>
    <xf numFmtId="44" fontId="0" fillId="0" borderId="18" xfId="1" applyFont="1" applyBorder="1" applyAlignment="1">
      <alignment horizontal="center" vertical="center"/>
    </xf>
    <xf numFmtId="0" fontId="0" fillId="10" borderId="1" xfId="0" applyFill="1" applyBorder="1" applyAlignment="1">
      <alignment horizontal="center" vertical="center"/>
    </xf>
    <xf numFmtId="44" fontId="0" fillId="10" borderId="16" xfId="1" applyFont="1" applyFill="1" applyBorder="1" applyAlignment="1">
      <alignment horizontal="center" vertical="center"/>
    </xf>
    <xf numFmtId="44" fontId="0" fillId="10" borderId="17" xfId="1" applyFont="1" applyFill="1" applyBorder="1" applyAlignment="1">
      <alignment horizontal="center" vertical="center"/>
    </xf>
    <xf numFmtId="44" fontId="0" fillId="10" borderId="18" xfId="1" applyFont="1" applyFill="1" applyBorder="1" applyAlignment="1">
      <alignment horizontal="center" vertical="center"/>
    </xf>
    <xf numFmtId="44" fontId="0" fillId="10" borderId="2" xfId="1" applyFont="1" applyFill="1" applyBorder="1"/>
    <xf numFmtId="44" fontId="0" fillId="10" borderId="3" xfId="1" applyFont="1" applyFill="1" applyBorder="1"/>
    <xf numFmtId="44" fontId="0" fillId="10" borderId="4" xfId="1" applyFont="1" applyFill="1" applyBorder="1"/>
    <xf numFmtId="44" fontId="0" fillId="0" borderId="16" xfId="1" applyFont="1" applyBorder="1"/>
    <xf numFmtId="44" fontId="0" fillId="0" borderId="17" xfId="1" applyFont="1" applyBorder="1"/>
    <xf numFmtId="44" fontId="0" fillId="0" borderId="18" xfId="1" applyFont="1" applyBorder="1"/>
    <xf numFmtId="44" fontId="14" fillId="0" borderId="20" xfId="1" applyFont="1" applyBorder="1" applyAlignment="1">
      <alignment horizontal="center" vertical="center"/>
    </xf>
    <xf numFmtId="44" fontId="14" fillId="10" borderId="21" xfId="1" applyFont="1" applyFill="1" applyBorder="1" applyAlignment="1">
      <alignment horizontal="center" vertical="center"/>
    </xf>
    <xf numFmtId="44" fontId="14" fillId="0" borderId="1" xfId="1" applyFont="1" applyBorder="1" applyAlignment="1">
      <alignment horizontal="center" vertical="center"/>
    </xf>
    <xf numFmtId="44" fontId="14" fillId="10" borderId="1" xfId="1" applyFont="1" applyFill="1" applyBorder="1" applyAlignment="1">
      <alignment horizontal="center" vertical="center"/>
    </xf>
    <xf numFmtId="44" fontId="14" fillId="0" borderId="21" xfId="1" applyFont="1" applyBorder="1" applyAlignment="1">
      <alignment horizontal="center" vertical="center"/>
    </xf>
    <xf numFmtId="44" fontId="14" fillId="10" borderId="22" xfId="1" applyFont="1" applyFill="1" applyBorder="1" applyAlignment="1">
      <alignment horizontal="center" vertical="center"/>
    </xf>
    <xf numFmtId="44" fontId="14" fillId="0" borderId="22" xfId="1" applyFont="1" applyBorder="1" applyAlignment="1">
      <alignment horizontal="center" vertical="center"/>
    </xf>
    <xf numFmtId="44" fontId="14" fillId="10" borderId="20" xfId="1" applyFont="1" applyFill="1" applyBorder="1" applyAlignment="1">
      <alignment horizontal="center" vertical="center"/>
    </xf>
    <xf numFmtId="44" fontId="13" fillId="10" borderId="1" xfId="0" applyNumberFormat="1" applyFont="1" applyFill="1" applyBorder="1"/>
    <xf numFmtId="44" fontId="13" fillId="0" borderId="22" xfId="0" applyNumberFormat="1" applyFont="1" applyBorder="1"/>
    <xf numFmtId="44" fontId="13" fillId="10" borderId="20" xfId="0" applyNumberFormat="1" applyFont="1" applyFill="1" applyBorder="1"/>
    <xf numFmtId="44" fontId="0" fillId="10" borderId="5" xfId="0" applyNumberFormat="1" applyFill="1" applyBorder="1" applyAlignment="1">
      <alignment horizontal="center" vertical="center"/>
    </xf>
    <xf numFmtId="44" fontId="0" fillId="10" borderId="0" xfId="0" applyNumberFormat="1" applyFill="1" applyAlignment="1">
      <alignment horizontal="center" vertical="center"/>
    </xf>
    <xf numFmtId="0" fontId="0" fillId="10" borderId="6" xfId="0" applyFill="1" applyBorder="1"/>
    <xf numFmtId="0" fontId="0" fillId="10" borderId="9" xfId="0" applyFill="1" applyBorder="1"/>
    <xf numFmtId="44" fontId="0" fillId="10" borderId="7" xfId="0" applyNumberFormat="1" applyFill="1" applyBorder="1" applyAlignment="1">
      <alignment horizontal="center" vertical="center"/>
    </xf>
    <xf numFmtId="44" fontId="0" fillId="10" borderId="8" xfId="0" applyNumberFormat="1" applyFill="1" applyBorder="1" applyAlignment="1">
      <alignment horizontal="center" vertical="center"/>
    </xf>
    <xf numFmtId="44" fontId="14" fillId="0" borderId="4" xfId="0" applyNumberFormat="1" applyFont="1" applyBorder="1" applyAlignment="1">
      <alignment horizontal="center" vertical="center"/>
    </xf>
    <xf numFmtId="44" fontId="14" fillId="10" borderId="6" xfId="0" applyNumberFormat="1" applyFont="1" applyFill="1" applyBorder="1" applyAlignment="1">
      <alignment horizontal="center" vertical="center"/>
    </xf>
    <xf numFmtId="44" fontId="14" fillId="0" borderId="6" xfId="0" applyNumberFormat="1" applyFont="1" applyBorder="1" applyAlignment="1">
      <alignment horizontal="center" vertical="center"/>
    </xf>
    <xf numFmtId="44" fontId="14" fillId="10" borderId="9" xfId="0" applyNumberFormat="1" applyFont="1" applyFill="1" applyBorder="1" applyAlignment="1">
      <alignment horizontal="center" vertical="center"/>
    </xf>
    <xf numFmtId="0" fontId="0" fillId="10" borderId="0" xfId="0" applyFill="1" applyAlignment="1">
      <alignment horizontal="center" vertical="center"/>
    </xf>
    <xf numFmtId="0" fontId="7" fillId="10" borderId="0" xfId="0" applyFont="1" applyFill="1" applyAlignment="1">
      <alignment horizontal="left" vertical="center" wrapText="1"/>
    </xf>
    <xf numFmtId="0" fontId="0" fillId="10" borderId="0" xfId="0" applyFill="1" applyAlignment="1">
      <alignment horizontal="left" vertical="center" wrapText="1"/>
    </xf>
    <xf numFmtId="0" fontId="0" fillId="10" borderId="8" xfId="0" applyFill="1" applyBorder="1" applyAlignment="1">
      <alignment horizontal="center" vertical="center"/>
    </xf>
    <xf numFmtId="0" fontId="0" fillId="10" borderId="8" xfId="0" applyFill="1" applyBorder="1" applyAlignment="1">
      <alignment horizontal="left" vertical="center" wrapText="1"/>
    </xf>
    <xf numFmtId="0" fontId="5" fillId="9" borderId="35" xfId="0" applyFont="1" applyFill="1" applyBorder="1" applyAlignment="1">
      <alignment horizontal="center" vertical="center" wrapText="1"/>
    </xf>
    <xf numFmtId="0" fontId="5" fillId="9" borderId="34" xfId="0" applyFont="1" applyFill="1" applyBorder="1" applyAlignment="1">
      <alignment horizontal="center" vertical="center" wrapText="1"/>
    </xf>
    <xf numFmtId="14" fontId="0" fillId="0" borderId="4" xfId="0" applyNumberFormat="1" applyBorder="1" applyAlignment="1">
      <alignment horizontal="center" vertical="center" wrapText="1"/>
    </xf>
    <xf numFmtId="0" fontId="0" fillId="10" borderId="3" xfId="0" applyFill="1" applyBorder="1" applyAlignment="1">
      <alignment horizontal="center" vertical="center"/>
    </xf>
    <xf numFmtId="0" fontId="0" fillId="10" borderId="3" xfId="0" applyFill="1" applyBorder="1" applyAlignment="1">
      <alignment horizontal="left" vertical="center" wrapText="1"/>
    </xf>
    <xf numFmtId="0" fontId="7" fillId="10" borderId="3" xfId="0" applyFont="1" applyFill="1" applyBorder="1" applyAlignment="1">
      <alignment horizontal="left" vertical="center" wrapText="1"/>
    </xf>
    <xf numFmtId="166" fontId="0" fillId="10" borderId="0" xfId="0" applyNumberFormat="1" applyFill="1" applyAlignment="1">
      <alignment horizontal="center" vertical="center"/>
    </xf>
    <xf numFmtId="0" fontId="15" fillId="0" borderId="39" xfId="2" applyFont="1" applyBorder="1" applyAlignment="1">
      <alignment horizontal="left" vertical="top"/>
    </xf>
    <xf numFmtId="0" fontId="15" fillId="0" borderId="27" xfId="2" applyFont="1" applyBorder="1" applyAlignment="1">
      <alignment horizontal="center" vertical="center"/>
    </xf>
    <xf numFmtId="0" fontId="17" fillId="0" borderId="40" xfId="2" applyFont="1" applyBorder="1" applyAlignment="1">
      <alignment horizontal="right" vertical="top"/>
    </xf>
    <xf numFmtId="0" fontId="17" fillId="0" borderId="39" xfId="2" applyFont="1" applyBorder="1" applyAlignment="1">
      <alignment horizontal="right" vertical="top"/>
    </xf>
    <xf numFmtId="0" fontId="17" fillId="12" borderId="40" xfId="2" applyFont="1" applyFill="1" applyBorder="1" applyAlignment="1">
      <alignment horizontal="right" vertical="top"/>
    </xf>
    <xf numFmtId="0" fontId="17" fillId="12" borderId="39" xfId="2" applyFont="1" applyFill="1" applyBorder="1" applyAlignment="1">
      <alignment horizontal="right" vertical="top"/>
    </xf>
    <xf numFmtId="170" fontId="17" fillId="0" borderId="0" xfId="15" applyNumberFormat="1" applyFont="1" applyAlignment="1">
      <alignment horizontal="right" vertical="top"/>
    </xf>
    <xf numFmtId="170" fontId="18" fillId="0" borderId="0" xfId="15" applyNumberFormat="1" applyFont="1" applyAlignment="1">
      <alignment horizontal="right" vertical="top"/>
    </xf>
    <xf numFmtId="0" fontId="15" fillId="12" borderId="39" xfId="2" applyFont="1" applyFill="1" applyBorder="1" applyAlignment="1">
      <alignment horizontal="left" vertical="top"/>
    </xf>
    <xf numFmtId="170" fontId="18" fillId="12" borderId="0" xfId="15" applyNumberFormat="1" applyFont="1" applyFill="1" applyAlignment="1">
      <alignment horizontal="right" vertical="top"/>
    </xf>
    <xf numFmtId="0" fontId="15" fillId="0" borderId="36" xfId="20" applyFont="1" applyBorder="1" applyAlignment="1">
      <alignment horizontal="center" wrapText="1"/>
    </xf>
    <xf numFmtId="0" fontId="15" fillId="0" borderId="36" xfId="21" applyFont="1" applyBorder="1" applyAlignment="1">
      <alignment horizontal="center" wrapText="1"/>
    </xf>
    <xf numFmtId="169" fontId="0" fillId="10" borderId="0" xfId="0" applyNumberFormat="1" applyFill="1" applyAlignment="1">
      <alignment vertical="center"/>
    </xf>
    <xf numFmtId="169" fontId="0" fillId="10" borderId="8" xfId="0" applyNumberFormat="1" applyFill="1" applyBorder="1" applyAlignment="1">
      <alignment vertical="center"/>
    </xf>
    <xf numFmtId="44" fontId="0" fillId="10" borderId="0" xfId="1" applyFont="1" applyFill="1" applyBorder="1" applyAlignment="1">
      <alignment vertical="center"/>
    </xf>
    <xf numFmtId="44" fontId="0" fillId="10" borderId="0" xfId="0" applyNumberFormat="1" applyFill="1" applyAlignment="1">
      <alignment vertical="center"/>
    </xf>
    <xf numFmtId="0" fontId="0" fillId="10" borderId="0" xfId="0" applyFill="1" applyAlignment="1">
      <alignment vertical="center"/>
    </xf>
    <xf numFmtId="0" fontId="2" fillId="8" borderId="0" xfId="0" applyFont="1" applyFill="1" applyAlignment="1">
      <alignment vertical="center" wrapText="1"/>
    </xf>
    <xf numFmtId="169" fontId="0" fillId="8" borderId="0" xfId="0" applyNumberFormat="1" applyFill="1" applyAlignment="1">
      <alignment vertical="center"/>
    </xf>
    <xf numFmtId="0" fontId="2" fillId="8" borderId="37" xfId="0" applyFont="1" applyFill="1" applyBorder="1" applyAlignment="1">
      <alignment vertical="center" wrapText="1"/>
    </xf>
    <xf numFmtId="169" fontId="0" fillId="8" borderId="8" xfId="0" applyNumberFormat="1" applyFill="1" applyBorder="1" applyAlignment="1">
      <alignment vertical="center"/>
    </xf>
    <xf numFmtId="0" fontId="0" fillId="8" borderId="8" xfId="0" applyFill="1" applyBorder="1" applyAlignment="1">
      <alignment horizontal="center" vertical="center"/>
    </xf>
    <xf numFmtId="44" fontId="0" fillId="8" borderId="0" xfId="1" applyFont="1" applyFill="1" applyBorder="1" applyAlignment="1">
      <alignment vertical="center"/>
    </xf>
    <xf numFmtId="44" fontId="0" fillId="8" borderId="0" xfId="0" applyNumberFormat="1" applyFill="1" applyAlignment="1">
      <alignment vertical="center"/>
    </xf>
    <xf numFmtId="0" fontId="0" fillId="8" borderId="0" xfId="0" applyFill="1" applyAlignment="1">
      <alignment vertical="center"/>
    </xf>
    <xf numFmtId="169" fontId="7" fillId="10" borderId="3" xfId="0" applyNumberFormat="1" applyFont="1" applyFill="1" applyBorder="1" applyAlignment="1">
      <alignment vertical="center"/>
    </xf>
    <xf numFmtId="44" fontId="3" fillId="0" borderId="25" xfId="1" applyFont="1" applyBorder="1"/>
    <xf numFmtId="44" fontId="3" fillId="11" borderId="25" xfId="1" applyFont="1" applyFill="1" applyBorder="1"/>
    <xf numFmtId="0" fontId="11" fillId="7" borderId="21" xfId="0" applyFont="1" applyFill="1" applyBorder="1"/>
    <xf numFmtId="0" fontId="11" fillId="0" borderId="21" xfId="0" applyFont="1" applyBorder="1"/>
    <xf numFmtId="0" fontId="11" fillId="8" borderId="2" xfId="0" applyFont="1" applyFill="1" applyBorder="1"/>
    <xf numFmtId="0" fontId="11" fillId="8" borderId="5" xfId="0" applyFont="1" applyFill="1" applyBorder="1"/>
    <xf numFmtId="0" fontId="11" fillId="7" borderId="2" xfId="0" applyFont="1" applyFill="1" applyBorder="1"/>
    <xf numFmtId="0" fontId="11" fillId="10" borderId="7" xfId="0" applyFont="1" applyFill="1" applyBorder="1"/>
    <xf numFmtId="0" fontId="11" fillId="10" borderId="21" xfId="0" applyFont="1" applyFill="1" applyBorder="1"/>
    <xf numFmtId="0" fontId="11" fillId="0" borderId="2" xfId="0" applyFont="1" applyBorder="1"/>
    <xf numFmtId="0" fontId="11" fillId="10" borderId="6" xfId="0" applyFont="1" applyFill="1" applyBorder="1"/>
    <xf numFmtId="0" fontId="11" fillId="0" borderId="6" xfId="0" applyFont="1" applyBorder="1"/>
    <xf numFmtId="0" fontId="11" fillId="10" borderId="0" xfId="0" applyFont="1" applyFill="1" applyAlignment="1">
      <alignment horizontal="left" vertical="center" wrapText="1"/>
    </xf>
    <xf numFmtId="0" fontId="11" fillId="0" borderId="0" xfId="0" applyFont="1" applyAlignment="1">
      <alignment horizontal="left" vertical="center" wrapText="1"/>
    </xf>
    <xf numFmtId="0" fontId="11" fillId="10" borderId="3" xfId="0" applyFont="1" applyFill="1" applyBorder="1" applyAlignment="1">
      <alignment horizontal="left" vertical="center" wrapText="1"/>
    </xf>
    <xf numFmtId="0" fontId="11" fillId="10" borderId="8" xfId="0" applyFont="1" applyFill="1" applyBorder="1" applyAlignment="1">
      <alignment horizontal="left" vertical="center" wrapText="1"/>
    </xf>
    <xf numFmtId="0" fontId="11" fillId="0" borderId="0" xfId="0" applyFont="1" applyAlignment="1">
      <alignment horizontal="center" vertical="center"/>
    </xf>
    <xf numFmtId="44" fontId="11" fillId="0" borderId="0" xfId="1" applyFont="1" applyBorder="1" applyAlignment="1">
      <alignment horizontal="center" vertical="center"/>
    </xf>
    <xf numFmtId="0" fontId="11" fillId="0" borderId="8" xfId="0" applyFont="1" applyBorder="1" applyAlignment="1">
      <alignment horizontal="center" vertical="center"/>
    </xf>
    <xf numFmtId="0" fontId="11" fillId="0" borderId="8" xfId="0" applyFont="1" applyBorder="1" applyAlignment="1">
      <alignment horizontal="left" vertical="center" wrapText="1"/>
    </xf>
    <xf numFmtId="44" fontId="11" fillId="0" borderId="8" xfId="1"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10" borderId="2" xfId="0" applyFont="1" applyFill="1" applyBorder="1" applyAlignment="1">
      <alignment horizontal="center" vertical="center"/>
    </xf>
    <xf numFmtId="44" fontId="11" fillId="10" borderId="3" xfId="1" applyFont="1" applyFill="1" applyBorder="1" applyAlignment="1">
      <alignment horizontal="center" vertical="center"/>
    </xf>
    <xf numFmtId="0" fontId="11" fillId="10" borderId="3" xfId="0" applyFont="1" applyFill="1" applyBorder="1" applyAlignment="1">
      <alignment horizontal="center" vertical="center"/>
    </xf>
    <xf numFmtId="0" fontId="11" fillId="10" borderId="0" xfId="0" applyFont="1" applyFill="1" applyAlignment="1">
      <alignment horizontal="center" vertical="center"/>
    </xf>
    <xf numFmtId="0" fontId="11" fillId="10" borderId="5" xfId="0" applyFont="1" applyFill="1" applyBorder="1" applyAlignment="1">
      <alignment horizontal="center" vertical="center"/>
    </xf>
    <xf numFmtId="44" fontId="11" fillId="10" borderId="0" xfId="1" applyFont="1" applyFill="1" applyBorder="1" applyAlignment="1">
      <alignment horizontal="center" vertical="center"/>
    </xf>
    <xf numFmtId="2" fontId="0" fillId="0" borderId="20" xfId="0" applyNumberFormat="1" applyBorder="1" applyAlignment="1">
      <alignment horizontal="center" vertical="center"/>
    </xf>
    <xf numFmtId="169" fontId="11" fillId="8" borderId="3" xfId="0" applyNumberFormat="1" applyFont="1" applyFill="1" applyBorder="1" applyAlignment="1">
      <alignment vertical="center"/>
    </xf>
    <xf numFmtId="169" fontId="11" fillId="10" borderId="3" xfId="0" applyNumberFormat="1" applyFont="1" applyFill="1" applyBorder="1" applyAlignment="1">
      <alignment vertical="center"/>
    </xf>
    <xf numFmtId="169" fontId="11" fillId="8" borderId="2" xfId="0" applyNumberFormat="1" applyFont="1" applyFill="1" applyBorder="1" applyAlignment="1">
      <alignment vertical="center"/>
    </xf>
    <xf numFmtId="169" fontId="11" fillId="8" borderId="5" xfId="0" applyNumberFormat="1" applyFont="1" applyFill="1" applyBorder="1" applyAlignment="1">
      <alignment vertical="center"/>
    </xf>
    <xf numFmtId="169" fontId="11" fillId="8" borderId="7" xfId="0" applyNumberFormat="1" applyFont="1" applyFill="1" applyBorder="1" applyAlignment="1">
      <alignment vertical="center"/>
    </xf>
    <xf numFmtId="169" fontId="11" fillId="10" borderId="8" xfId="0" applyNumberFormat="1" applyFont="1" applyFill="1" applyBorder="1" applyAlignment="1">
      <alignment vertical="center"/>
    </xf>
    <xf numFmtId="169" fontId="11" fillId="8" borderId="8" xfId="0" applyNumberFormat="1" applyFont="1" applyFill="1" applyBorder="1" applyAlignment="1">
      <alignment vertical="center"/>
    </xf>
    <xf numFmtId="44" fontId="3" fillId="0" borderId="24" xfId="1" applyFont="1" applyBorder="1"/>
    <xf numFmtId="0" fontId="0" fillId="0" borderId="8" xfId="0" applyBorder="1"/>
    <xf numFmtId="0" fontId="11" fillId="0" borderId="2" xfId="0" applyFont="1" applyBorder="1" applyAlignment="1">
      <alignment horizontal="center" vertical="center"/>
    </xf>
    <xf numFmtId="2" fontId="0" fillId="0" borderId="21" xfId="0" applyNumberFormat="1" applyBorder="1" applyAlignment="1">
      <alignment horizontal="center" vertical="center"/>
    </xf>
    <xf numFmtId="2" fontId="11" fillId="0" borderId="21" xfId="0" applyNumberFormat="1" applyFont="1" applyBorder="1" applyAlignment="1">
      <alignment horizontal="center" vertical="center"/>
    </xf>
    <xf numFmtId="2" fontId="11" fillId="0" borderId="22" xfId="0" applyNumberFormat="1" applyFont="1" applyBorder="1" applyAlignment="1">
      <alignment horizontal="center" vertical="center"/>
    </xf>
    <xf numFmtId="2" fontId="0" fillId="0" borderId="22" xfId="0" applyNumberFormat="1" applyBorder="1" applyAlignment="1">
      <alignment horizontal="center" vertical="center"/>
    </xf>
    <xf numFmtId="169" fontId="7" fillId="8" borderId="5" xfId="0" applyNumberFormat="1" applyFont="1" applyFill="1" applyBorder="1" applyAlignment="1">
      <alignment vertical="center"/>
    </xf>
    <xf numFmtId="169" fontId="7" fillId="8" borderId="3" xfId="0" applyNumberFormat="1" applyFont="1" applyFill="1" applyBorder="1" applyAlignment="1">
      <alignment vertical="center"/>
    </xf>
    <xf numFmtId="44" fontId="0" fillId="0" borderId="37" xfId="1" applyFont="1" applyBorder="1"/>
    <xf numFmtId="1" fontId="3" fillId="0" borderId="47" xfId="1" applyNumberFormat="1" applyFont="1" applyBorder="1" applyAlignment="1">
      <alignment horizontal="center" vertical="center"/>
    </xf>
    <xf numFmtId="1" fontId="3" fillId="11" borderId="47" xfId="1" applyNumberFormat="1" applyFont="1" applyFill="1" applyBorder="1" applyAlignment="1">
      <alignment horizontal="center" vertical="center"/>
    </xf>
    <xf numFmtId="1" fontId="3" fillId="0" borderId="25" xfId="2" applyNumberFormat="1" applyBorder="1" applyAlignment="1">
      <alignment horizontal="center" vertical="center"/>
    </xf>
    <xf numFmtId="1" fontId="0" fillId="0" borderId="38" xfId="1" applyNumberFormat="1" applyFont="1" applyBorder="1" applyAlignment="1">
      <alignment horizontal="center" vertical="center"/>
    </xf>
    <xf numFmtId="1" fontId="3" fillId="11" borderId="25" xfId="2" applyNumberFormat="1" applyFill="1" applyBorder="1" applyAlignment="1">
      <alignment horizontal="center" vertical="center"/>
    </xf>
    <xf numFmtId="1" fontId="3" fillId="0" borderId="24" xfId="2" applyNumberFormat="1" applyBorder="1" applyAlignment="1">
      <alignment horizontal="center" vertical="center"/>
    </xf>
    <xf numFmtId="1" fontId="3" fillId="0" borderId="48" xfId="1" applyNumberFormat="1" applyFont="1" applyBorder="1" applyAlignment="1">
      <alignment horizontal="center" vertical="center"/>
    </xf>
    <xf numFmtId="0" fontId="8" fillId="0" borderId="0" xfId="2" applyFont="1" applyAlignment="1">
      <alignment vertical="center" wrapText="1"/>
    </xf>
    <xf numFmtId="0" fontId="11" fillId="0" borderId="0" xfId="2" applyFont="1"/>
    <xf numFmtId="0" fontId="8" fillId="0" borderId="0" xfId="2" applyFont="1" applyAlignment="1">
      <alignment horizontal="center"/>
    </xf>
    <xf numFmtId="170" fontId="17" fillId="0" borderId="54" xfId="15" applyNumberFormat="1" applyFont="1" applyBorder="1" applyAlignment="1">
      <alignment horizontal="right" vertical="top"/>
    </xf>
    <xf numFmtId="170" fontId="17" fillId="0" borderId="55" xfId="15" applyNumberFormat="1" applyFont="1" applyBorder="1" applyAlignment="1">
      <alignment horizontal="right" vertical="top"/>
    </xf>
    <xf numFmtId="170" fontId="17" fillId="0" borderId="56" xfId="15" applyNumberFormat="1" applyFont="1" applyBorder="1" applyAlignment="1">
      <alignment horizontal="right" vertical="top"/>
    </xf>
    <xf numFmtId="0" fontId="8" fillId="0" borderId="0" xfId="2" applyFont="1" applyAlignment="1">
      <alignment horizontal="center" vertical="center" wrapText="1"/>
    </xf>
    <xf numFmtId="0" fontId="17" fillId="0" borderId="0" xfId="2" applyFont="1" applyAlignment="1">
      <alignment horizontal="right" vertical="top"/>
    </xf>
    <xf numFmtId="0" fontId="16" fillId="0" borderId="53" xfId="2" applyFont="1" applyBorder="1" applyAlignment="1">
      <alignment horizontal="left" vertical="top"/>
    </xf>
    <xf numFmtId="0" fontId="5" fillId="0" borderId="49" xfId="2" applyFont="1" applyBorder="1" applyAlignment="1">
      <alignment horizontal="center" vertical="center" wrapText="1"/>
    </xf>
    <xf numFmtId="0" fontId="5" fillId="0" borderId="44" xfId="2" applyFont="1" applyBorder="1" applyAlignment="1">
      <alignment horizontal="center" vertical="center" wrapText="1"/>
    </xf>
    <xf numFmtId="0" fontId="5" fillId="0" borderId="58" xfId="2" applyFont="1" applyBorder="1" applyAlignment="1">
      <alignment horizontal="center" vertical="center" wrapText="1"/>
    </xf>
    <xf numFmtId="0" fontId="15" fillId="0" borderId="59" xfId="2" applyFont="1" applyBorder="1" applyAlignment="1">
      <alignment horizontal="left" vertical="top"/>
    </xf>
    <xf numFmtId="0" fontId="5" fillId="0" borderId="45" xfId="2" applyFont="1" applyBorder="1" applyAlignment="1">
      <alignment horizontal="center" vertical="center" wrapText="1"/>
    </xf>
    <xf numFmtId="0" fontId="16" fillId="12" borderId="59" xfId="2" applyFont="1" applyFill="1" applyBorder="1" applyAlignment="1">
      <alignment horizontal="left" vertical="top"/>
    </xf>
    <xf numFmtId="0" fontId="17" fillId="12" borderId="0" xfId="2" applyFont="1" applyFill="1" applyAlignment="1">
      <alignment horizontal="right" vertical="top"/>
    </xf>
    <xf numFmtId="0" fontId="15" fillId="0" borderId="60" xfId="2" applyFont="1" applyBorder="1" applyAlignment="1">
      <alignment horizontal="left" vertical="top"/>
    </xf>
    <xf numFmtId="0" fontId="17" fillId="0" borderId="61" xfId="2" applyFont="1" applyBorder="1" applyAlignment="1">
      <alignment horizontal="right" vertical="top"/>
    </xf>
    <xf numFmtId="0" fontId="17" fillId="0" borderId="43" xfId="2" applyFont="1" applyBorder="1" applyAlignment="1">
      <alignment horizontal="right" vertical="top"/>
    </xf>
    <xf numFmtId="0" fontId="17" fillId="0" borderId="62" xfId="2" applyFont="1" applyBorder="1" applyAlignment="1">
      <alignment horizontal="right" vertical="top"/>
    </xf>
    <xf numFmtId="0" fontId="5" fillId="0" borderId="46" xfId="2" applyFont="1" applyBorder="1" applyAlignment="1">
      <alignment horizontal="center" vertical="center" wrapText="1"/>
    </xf>
    <xf numFmtId="2" fontId="5" fillId="9" borderId="63" xfId="0" applyNumberFormat="1" applyFont="1" applyFill="1" applyBorder="1" applyAlignment="1">
      <alignment horizontal="center" vertical="center"/>
    </xf>
    <xf numFmtId="2" fontId="0" fillId="10" borderId="20" xfId="0" applyNumberFormat="1" applyFill="1" applyBorder="1" applyAlignment="1">
      <alignment horizontal="center" vertical="center"/>
    </xf>
    <xf numFmtId="2" fontId="0" fillId="10" borderId="21" xfId="0" applyNumberFormat="1" applyFill="1" applyBorder="1" applyAlignment="1">
      <alignment horizontal="center" vertical="center"/>
    </xf>
    <xf numFmtId="2" fontId="0" fillId="10" borderId="22" xfId="0" applyNumberFormat="1" applyFill="1" applyBorder="1" applyAlignment="1">
      <alignment horizontal="center" vertical="center"/>
    </xf>
    <xf numFmtId="2" fontId="11" fillId="10" borderId="20" xfId="0" applyNumberFormat="1" applyFont="1" applyFill="1" applyBorder="1" applyAlignment="1">
      <alignment horizontal="center" vertical="center"/>
    </xf>
    <xf numFmtId="2" fontId="11" fillId="10" borderId="21"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6" borderId="19" xfId="0" applyFont="1" applyFill="1" applyBorder="1" applyAlignment="1">
      <alignment horizontal="center" vertical="center"/>
    </xf>
    <xf numFmtId="44" fontId="0" fillId="8" borderId="0" xfId="0" applyNumberFormat="1" applyFill="1"/>
    <xf numFmtId="44" fontId="0" fillId="8" borderId="0" xfId="1" applyFont="1" applyFill="1"/>
    <xf numFmtId="0" fontId="11" fillId="8" borderId="0" xfId="0" applyFont="1" applyFill="1"/>
    <xf numFmtId="44" fontId="11" fillId="8" borderId="0" xfId="1" applyFont="1" applyFill="1" applyBorder="1"/>
    <xf numFmtId="44" fontId="11" fillId="8" borderId="0" xfId="0" applyNumberFormat="1" applyFont="1" applyFill="1"/>
    <xf numFmtId="0" fontId="8" fillId="8" borderId="0" xfId="0" applyFont="1" applyFill="1"/>
    <xf numFmtId="0" fontId="8" fillId="8" borderId="0" xfId="0" applyFont="1" applyFill="1" applyAlignment="1">
      <alignment horizontal="center"/>
    </xf>
    <xf numFmtId="0" fontId="8" fillId="8" borderId="0" xfId="0" applyFont="1" applyFill="1" applyAlignment="1">
      <alignment horizontal="center" wrapText="1"/>
    </xf>
    <xf numFmtId="0" fontId="11" fillId="8" borderId="0" xfId="0" applyFont="1" applyFill="1" applyAlignment="1">
      <alignment horizontal="center"/>
    </xf>
    <xf numFmtId="10" fontId="8" fillId="8" borderId="0" xfId="16" applyNumberFormat="1" applyFont="1" applyFill="1" applyBorder="1" applyAlignment="1">
      <alignment horizontal="center"/>
    </xf>
    <xf numFmtId="0" fontId="10" fillId="8" borderId="0" xfId="2" applyFont="1" applyFill="1"/>
    <xf numFmtId="10" fontId="11" fillId="8" borderId="0" xfId="16" applyNumberFormat="1" applyFont="1" applyFill="1" applyBorder="1"/>
    <xf numFmtId="10" fontId="11" fillId="8" borderId="0" xfId="16" applyNumberFormat="1" applyFont="1" applyFill="1" applyBorder="1" applyAlignment="1">
      <alignment horizontal="center"/>
    </xf>
    <xf numFmtId="10" fontId="8" fillId="8" borderId="0" xfId="0" applyNumberFormat="1" applyFont="1" applyFill="1"/>
    <xf numFmtId="0" fontId="2" fillId="8" borderId="20" xfId="0" applyFont="1" applyFill="1" applyBorder="1" applyAlignment="1">
      <alignment vertical="center" wrapText="1"/>
    </xf>
    <xf numFmtId="0" fontId="2" fillId="8" borderId="22" xfId="0" applyFont="1" applyFill="1" applyBorder="1" applyAlignment="1">
      <alignment vertical="center" wrapText="1"/>
    </xf>
    <xf numFmtId="0" fontId="2" fillId="8" borderId="21" xfId="0" applyFont="1" applyFill="1" applyBorder="1" applyAlignment="1">
      <alignment vertical="center" wrapText="1"/>
    </xf>
    <xf numFmtId="0" fontId="2" fillId="8" borderId="21" xfId="0" applyFont="1" applyFill="1" applyBorder="1"/>
    <xf numFmtId="0" fontId="2" fillId="8" borderId="22" xfId="0" applyFont="1" applyFill="1" applyBorder="1"/>
    <xf numFmtId="0" fontId="5" fillId="0" borderId="27" xfId="2" applyFont="1" applyBorder="1" applyAlignment="1">
      <alignment horizontal="center"/>
    </xf>
    <xf numFmtId="0" fontId="9" fillId="0" borderId="25" xfId="2" applyFont="1" applyBorder="1" applyAlignment="1">
      <alignment horizontal="center"/>
    </xf>
    <xf numFmtId="0" fontId="9" fillId="0" borderId="25" xfId="2" applyFont="1" applyBorder="1"/>
    <xf numFmtId="0" fontId="9" fillId="11" borderId="25" xfId="2" applyFont="1" applyFill="1" applyBorder="1" applyAlignment="1">
      <alignment horizontal="center"/>
    </xf>
    <xf numFmtId="0" fontId="9" fillId="11" borderId="25" xfId="2" applyFont="1" applyFill="1" applyBorder="1"/>
    <xf numFmtId="0" fontId="9" fillId="0" borderId="24" xfId="2" applyFont="1" applyBorder="1" applyAlignment="1">
      <alignment horizontal="center"/>
    </xf>
    <xf numFmtId="0" fontId="9" fillId="0" borderId="24" xfId="2" applyFont="1" applyBorder="1"/>
    <xf numFmtId="0" fontId="9" fillId="8" borderId="0" xfId="2" applyFont="1" applyFill="1"/>
    <xf numFmtId="49" fontId="6" fillId="8" borderId="26" xfId="2" applyNumberFormat="1" applyFont="1" applyFill="1" applyBorder="1"/>
    <xf numFmtId="49" fontId="7" fillId="8" borderId="0" xfId="2" applyNumberFormat="1" applyFont="1" applyFill="1" applyAlignment="1">
      <alignment horizontal="left"/>
    </xf>
    <xf numFmtId="49" fontId="7" fillId="8" borderId="0" xfId="2" applyNumberFormat="1" applyFont="1" applyFill="1"/>
    <xf numFmtId="0" fontId="7" fillId="8" borderId="0" xfId="2" applyFont="1" applyFill="1"/>
    <xf numFmtId="0" fontId="22" fillId="8" borderId="0" xfId="2" applyFont="1" applyFill="1"/>
    <xf numFmtId="0" fontId="23" fillId="8" borderId="0" xfId="2" applyFont="1" applyFill="1"/>
    <xf numFmtId="49" fontId="9" fillId="13" borderId="0" xfId="2" applyNumberFormat="1" applyFont="1" applyFill="1" applyAlignment="1">
      <alignment horizontal="left"/>
    </xf>
    <xf numFmtId="0" fontId="21" fillId="8" borderId="0" xfId="2" applyFont="1" applyFill="1" applyAlignment="1">
      <alignment horizontal="left"/>
    </xf>
    <xf numFmtId="0" fontId="9" fillId="8" borderId="0" xfId="2" applyFont="1" applyFill="1" applyAlignment="1">
      <alignment horizontal="left"/>
    </xf>
    <xf numFmtId="44" fontId="0" fillId="8" borderId="0" xfId="1" applyFont="1" applyFill="1" applyAlignment="1">
      <alignment horizontal="center" vertical="center"/>
    </xf>
    <xf numFmtId="164" fontId="5" fillId="14" borderId="19" xfId="0" applyNumberFormat="1" applyFont="1" applyFill="1" applyBorder="1" applyAlignment="1">
      <alignment horizontal="center" vertical="center"/>
    </xf>
    <xf numFmtId="164" fontId="5" fillId="14" borderId="23" xfId="0" applyNumberFormat="1" applyFont="1" applyFill="1" applyBorder="1" applyAlignment="1">
      <alignment horizontal="center" vertical="center"/>
    </xf>
    <xf numFmtId="164" fontId="5" fillId="15" borderId="19" xfId="0" applyNumberFormat="1" applyFont="1" applyFill="1" applyBorder="1" applyAlignment="1">
      <alignment horizontal="center" vertical="center"/>
    </xf>
    <xf numFmtId="164" fontId="5" fillId="15" borderId="15" xfId="0" applyNumberFormat="1" applyFont="1" applyFill="1" applyBorder="1" applyAlignment="1">
      <alignment horizontal="center" vertical="center"/>
    </xf>
    <xf numFmtId="164" fontId="5" fillId="16" borderId="13" xfId="0" applyNumberFormat="1" applyFont="1" applyFill="1" applyBorder="1" applyAlignment="1">
      <alignment horizontal="center" vertical="center"/>
    </xf>
    <xf numFmtId="164" fontId="5" fillId="16" borderId="15" xfId="0" applyNumberFormat="1" applyFont="1" applyFill="1" applyBorder="1" applyAlignment="1">
      <alignment horizontal="center" vertical="center"/>
    </xf>
    <xf numFmtId="0" fontId="2" fillId="17" borderId="23" xfId="0" applyFont="1" applyFill="1" applyBorder="1" applyAlignment="1">
      <alignment horizontal="center" vertical="center"/>
    </xf>
    <xf numFmtId="0" fontId="2" fillId="11" borderId="18" xfId="0" applyFont="1" applyFill="1" applyBorder="1" applyAlignment="1">
      <alignment horizontal="center" vertical="center"/>
    </xf>
    <xf numFmtId="0" fontId="11" fillId="0" borderId="22" xfId="0" applyFont="1" applyBorder="1"/>
    <xf numFmtId="164" fontId="5" fillId="14" borderId="15" xfId="0" applyNumberFormat="1" applyFont="1" applyFill="1" applyBorder="1" applyAlignment="1">
      <alignment horizontal="center" vertical="center"/>
    </xf>
    <xf numFmtId="164" fontId="5" fillId="14" borderId="13" xfId="0" applyNumberFormat="1" applyFont="1" applyFill="1" applyBorder="1" applyAlignment="1">
      <alignment horizontal="center" vertical="center"/>
    </xf>
    <xf numFmtId="164" fontId="5" fillId="15" borderId="23" xfId="0" applyNumberFormat="1" applyFont="1" applyFill="1" applyBorder="1" applyAlignment="1">
      <alignment horizontal="center" vertical="center"/>
    </xf>
    <xf numFmtId="164" fontId="5" fillId="15" borderId="13" xfId="0" applyNumberFormat="1" applyFont="1" applyFill="1" applyBorder="1" applyAlignment="1">
      <alignment horizontal="center" vertical="center"/>
    </xf>
    <xf numFmtId="164" fontId="5" fillId="19" borderId="19" xfId="0" applyNumberFormat="1" applyFont="1" applyFill="1" applyBorder="1" applyAlignment="1">
      <alignment horizontal="center" vertical="center"/>
    </xf>
    <xf numFmtId="164" fontId="5" fillId="19" borderId="23" xfId="0" applyNumberFormat="1" applyFont="1" applyFill="1" applyBorder="1" applyAlignment="1">
      <alignment horizontal="center" vertical="center"/>
    </xf>
    <xf numFmtId="164" fontId="5" fillId="19" borderId="15" xfId="0" applyNumberFormat="1" applyFont="1" applyFill="1" applyBorder="1" applyAlignment="1">
      <alignment horizontal="center" vertical="center"/>
    </xf>
    <xf numFmtId="164" fontId="5" fillId="19" borderId="13" xfId="0" applyNumberFormat="1" applyFont="1" applyFill="1" applyBorder="1" applyAlignment="1">
      <alignment horizontal="center" vertical="center"/>
    </xf>
    <xf numFmtId="164" fontId="5" fillId="21" borderId="19" xfId="0" applyNumberFormat="1" applyFont="1" applyFill="1" applyBorder="1" applyAlignment="1">
      <alignment horizontal="center" vertical="center"/>
    </xf>
    <xf numFmtId="164" fontId="5" fillId="21" borderId="23" xfId="0" applyNumberFormat="1" applyFont="1" applyFill="1" applyBorder="1" applyAlignment="1">
      <alignment horizontal="center" vertical="center"/>
    </xf>
    <xf numFmtId="164" fontId="5" fillId="21" borderId="15" xfId="0" applyNumberFormat="1" applyFont="1" applyFill="1" applyBorder="1" applyAlignment="1">
      <alignment horizontal="center" vertical="center"/>
    </xf>
    <xf numFmtId="164" fontId="5" fillId="21" borderId="13" xfId="0" applyNumberFormat="1" applyFont="1" applyFill="1" applyBorder="1" applyAlignment="1">
      <alignment horizontal="center" vertical="center"/>
    </xf>
    <xf numFmtId="164" fontId="5" fillId="23" borderId="19" xfId="0" applyNumberFormat="1" applyFont="1" applyFill="1" applyBorder="1" applyAlignment="1">
      <alignment horizontal="center" vertical="center"/>
    </xf>
    <xf numFmtId="164" fontId="5" fillId="23" borderId="23" xfId="0" applyNumberFormat="1" applyFont="1" applyFill="1" applyBorder="1" applyAlignment="1">
      <alignment horizontal="center" vertical="center"/>
    </xf>
    <xf numFmtId="164" fontId="5" fillId="23" borderId="15" xfId="0" applyNumberFormat="1" applyFont="1" applyFill="1" applyBorder="1" applyAlignment="1">
      <alignment horizontal="center" vertical="center"/>
    </xf>
    <xf numFmtId="164" fontId="5" fillId="23" borderId="13" xfId="0" applyNumberFormat="1" applyFont="1" applyFill="1" applyBorder="1" applyAlignment="1">
      <alignment horizontal="center" vertical="center"/>
    </xf>
    <xf numFmtId="0" fontId="2" fillId="24" borderId="19" xfId="0" applyFont="1" applyFill="1" applyBorder="1" applyAlignment="1">
      <alignment horizontal="center" vertical="center"/>
    </xf>
    <xf numFmtId="0" fontId="2" fillId="24" borderId="14" xfId="0" applyFont="1" applyFill="1" applyBorder="1" applyAlignment="1">
      <alignment horizontal="center" vertical="center"/>
    </xf>
    <xf numFmtId="0" fontId="2" fillId="24" borderId="23" xfId="0" applyFont="1" applyFill="1" applyBorder="1" applyAlignment="1">
      <alignment horizontal="center" vertical="center"/>
    </xf>
    <xf numFmtId="0" fontId="2" fillId="25" borderId="1" xfId="0" applyFont="1" applyFill="1" applyBorder="1" applyAlignment="1">
      <alignment horizontal="center" vertical="center"/>
    </xf>
    <xf numFmtId="0" fontId="2" fillId="25" borderId="8" xfId="0" applyFont="1" applyFill="1" applyBorder="1" applyAlignment="1">
      <alignment horizontal="center" vertical="center"/>
    </xf>
    <xf numFmtId="0" fontId="2" fillId="6" borderId="1" xfId="0" applyFont="1" applyFill="1" applyBorder="1" applyAlignment="1">
      <alignment horizontal="center" vertical="center"/>
    </xf>
    <xf numFmtId="0" fontId="2" fillId="6" borderId="9" xfId="0" applyFont="1" applyFill="1" applyBorder="1" applyAlignment="1">
      <alignment horizontal="center" vertical="center"/>
    </xf>
    <xf numFmtId="0" fontId="2" fillId="11" borderId="1" xfId="0" applyFont="1" applyFill="1" applyBorder="1" applyAlignment="1">
      <alignment horizontal="center" vertical="center"/>
    </xf>
    <xf numFmtId="0" fontId="11" fillId="0" borderId="20" xfId="0" applyFont="1" applyBorder="1"/>
    <xf numFmtId="0" fontId="11" fillId="10" borderId="22" xfId="0" applyFont="1" applyFill="1" applyBorder="1"/>
    <xf numFmtId="0" fontId="11" fillId="10" borderId="20" xfId="0" applyFont="1" applyFill="1" applyBorder="1"/>
    <xf numFmtId="49" fontId="0" fillId="8" borderId="0" xfId="0" applyNumberFormat="1" applyFill="1" applyAlignment="1">
      <alignment horizontal="center" vertical="center" wrapText="1"/>
    </xf>
    <xf numFmtId="0" fontId="0" fillId="8" borderId="0" xfId="0" applyFill="1" applyAlignment="1">
      <alignment horizontal="left" vertical="center" wrapText="1"/>
    </xf>
    <xf numFmtId="0" fontId="11" fillId="8" borderId="0" xfId="0" applyFont="1" applyFill="1" applyAlignment="1">
      <alignment vertical="center"/>
    </xf>
    <xf numFmtId="2" fontId="0" fillId="8" borderId="0" xfId="0" applyNumberFormat="1" applyFill="1" applyAlignment="1">
      <alignment horizontal="center" vertical="center"/>
    </xf>
    <xf numFmtId="2" fontId="0" fillId="8" borderId="1" xfId="0" applyNumberFormat="1" applyFill="1" applyBorder="1" applyAlignment="1">
      <alignment horizontal="center" vertical="center"/>
    </xf>
    <xf numFmtId="0" fontId="11" fillId="8" borderId="0" xfId="0" applyFont="1" applyFill="1" applyAlignment="1">
      <alignment horizontal="center" vertical="center"/>
    </xf>
    <xf numFmtId="0" fontId="8" fillId="8" borderId="0" xfId="2" applyFont="1" applyFill="1" applyAlignment="1">
      <alignment horizontal="center" vertical="center" wrapText="1"/>
    </xf>
    <xf numFmtId="0" fontId="11" fillId="8" borderId="0" xfId="2" applyFont="1" applyFill="1"/>
    <xf numFmtId="0" fontId="8" fillId="8" borderId="0" xfId="2" applyFont="1" applyFill="1"/>
    <xf numFmtId="0" fontId="8" fillId="8" borderId="0" xfId="2" applyFont="1" applyFill="1" applyAlignment="1">
      <alignment vertical="center" wrapText="1"/>
    </xf>
    <xf numFmtId="0" fontId="5" fillId="13" borderId="42" xfId="2" applyFont="1" applyFill="1" applyBorder="1" applyAlignment="1">
      <alignment vertical="center" wrapText="1"/>
    </xf>
    <xf numFmtId="0" fontId="5" fillId="13" borderId="26" xfId="2" applyFont="1" applyFill="1" applyBorder="1" applyAlignment="1">
      <alignment vertical="center" wrapText="1"/>
    </xf>
    <xf numFmtId="0" fontId="9" fillId="13" borderId="26" xfId="2" applyFont="1" applyFill="1" applyBorder="1" applyAlignment="1">
      <alignment vertical="center" wrapText="1"/>
    </xf>
    <xf numFmtId="0" fontId="8" fillId="8" borderId="0" xfId="2" applyFont="1" applyFill="1" applyAlignment="1">
      <alignment horizontal="center"/>
    </xf>
    <xf numFmtId="169" fontId="11" fillId="8" borderId="0" xfId="0" applyNumberFormat="1" applyFont="1" applyFill="1" applyAlignment="1">
      <alignment vertical="center"/>
    </xf>
    <xf numFmtId="169" fontId="11" fillId="10" borderId="0" xfId="0" applyNumberFormat="1" applyFont="1" applyFill="1" applyAlignment="1">
      <alignment vertical="center"/>
    </xf>
    <xf numFmtId="0" fontId="3" fillId="8" borderId="16" xfId="2" applyFill="1" applyBorder="1" applyAlignment="1">
      <alignment horizontal="center" vertical="center" wrapText="1"/>
    </xf>
    <xf numFmtId="0" fontId="3" fillId="10" borderId="17" xfId="2" applyFill="1" applyBorder="1" applyAlignment="1">
      <alignment horizontal="center" vertical="center" wrapText="1"/>
    </xf>
    <xf numFmtId="0" fontId="3" fillId="8" borderId="17" xfId="2" applyFill="1" applyBorder="1" applyAlignment="1">
      <alignment horizontal="center" vertical="center" wrapText="1"/>
    </xf>
    <xf numFmtId="169" fontId="2" fillId="8" borderId="3" xfId="0" applyNumberFormat="1" applyFont="1" applyFill="1" applyBorder="1" applyAlignment="1">
      <alignment vertical="center"/>
    </xf>
    <xf numFmtId="169" fontId="2" fillId="10" borderId="3" xfId="0" applyNumberFormat="1" applyFont="1" applyFill="1" applyBorder="1" applyAlignment="1">
      <alignment vertical="center"/>
    </xf>
    <xf numFmtId="10" fontId="2" fillId="8" borderId="3" xfId="16" applyNumberFormat="1" applyFont="1" applyFill="1" applyBorder="1" applyAlignment="1">
      <alignment horizontal="center" vertical="center"/>
    </xf>
    <xf numFmtId="10" fontId="2" fillId="10" borderId="3" xfId="16" applyNumberFormat="1" applyFont="1" applyFill="1" applyBorder="1" applyAlignment="1">
      <alignment horizontal="center" vertical="center"/>
    </xf>
    <xf numFmtId="169" fontId="7" fillId="8" borderId="0" xfId="0" applyNumberFormat="1" applyFont="1" applyFill="1" applyAlignment="1">
      <alignment vertical="center"/>
    </xf>
    <xf numFmtId="169" fontId="7" fillId="10" borderId="0" xfId="0" applyNumberFormat="1" applyFont="1" applyFill="1" applyAlignment="1">
      <alignment vertical="center"/>
    </xf>
    <xf numFmtId="169" fontId="0" fillId="25" borderId="0" xfId="0" applyNumberFormat="1" applyFill="1" applyAlignment="1">
      <alignment vertical="center"/>
    </xf>
    <xf numFmtId="169" fontId="2" fillId="25" borderId="3" xfId="0" applyNumberFormat="1" applyFont="1" applyFill="1" applyBorder="1" applyAlignment="1">
      <alignment vertical="center"/>
    </xf>
    <xf numFmtId="0" fontId="0" fillId="25" borderId="8" xfId="0" applyFill="1" applyBorder="1" applyAlignment="1">
      <alignment horizontal="center" vertical="center"/>
    </xf>
    <xf numFmtId="10" fontId="2" fillId="25" borderId="3" xfId="16" applyNumberFormat="1" applyFont="1" applyFill="1" applyBorder="1" applyAlignment="1">
      <alignment horizontal="center" vertical="center"/>
    </xf>
    <xf numFmtId="44" fontId="0" fillId="25" borderId="0" xfId="1" applyFont="1" applyFill="1" applyBorder="1" applyAlignment="1">
      <alignment vertical="center"/>
    </xf>
    <xf numFmtId="44" fontId="0" fillId="25" borderId="0" xfId="0" applyNumberFormat="1" applyFill="1" applyAlignment="1">
      <alignment vertical="center"/>
    </xf>
    <xf numFmtId="169" fontId="0" fillId="25" borderId="8" xfId="0" applyNumberFormat="1" applyFill="1" applyBorder="1" applyAlignment="1">
      <alignment vertical="center"/>
    </xf>
    <xf numFmtId="0" fontId="0" fillId="25" borderId="0" xfId="0" applyFill="1" applyAlignment="1">
      <alignment vertical="center"/>
    </xf>
    <xf numFmtId="169" fontId="0" fillId="25" borderId="3" xfId="0" applyNumberFormat="1" applyFill="1" applyBorder="1" applyAlignment="1">
      <alignment vertical="center"/>
    </xf>
    <xf numFmtId="0" fontId="3" fillId="25" borderId="17" xfId="2" applyFill="1" applyBorder="1" applyAlignment="1">
      <alignment horizontal="center" vertical="center" textRotation="90" wrapText="1"/>
    </xf>
    <xf numFmtId="0" fontId="3" fillId="25" borderId="18" xfId="2" applyFill="1" applyBorder="1" applyAlignment="1">
      <alignment horizontal="center" vertical="center" textRotation="90" wrapText="1"/>
    </xf>
    <xf numFmtId="169" fontId="0" fillId="25" borderId="4" xfId="0" applyNumberFormat="1" applyFill="1" applyBorder="1" applyAlignment="1">
      <alignment vertical="center"/>
    </xf>
    <xf numFmtId="169" fontId="0" fillId="25" borderId="6" xfId="0" applyNumberFormat="1" applyFill="1" applyBorder="1" applyAlignment="1">
      <alignment vertical="center"/>
    </xf>
    <xf numFmtId="169" fontId="0" fillId="25" borderId="9" xfId="0" applyNumberFormat="1" applyFill="1" applyBorder="1" applyAlignment="1">
      <alignment vertical="center"/>
    </xf>
    <xf numFmtId="169" fontId="2" fillId="25" borderId="4" xfId="0" applyNumberFormat="1" applyFont="1" applyFill="1" applyBorder="1" applyAlignment="1">
      <alignment vertical="center"/>
    </xf>
    <xf numFmtId="0" fontId="0" fillId="25" borderId="9" xfId="0" applyFill="1" applyBorder="1" applyAlignment="1">
      <alignment horizontal="center" vertical="center"/>
    </xf>
    <xf numFmtId="169" fontId="0" fillId="8" borderId="17" xfId="0" applyNumberFormat="1" applyFill="1" applyBorder="1" applyAlignment="1">
      <alignment vertical="center"/>
    </xf>
    <xf numFmtId="10" fontId="2" fillId="25" borderId="4" xfId="16" applyNumberFormat="1" applyFont="1" applyFill="1" applyBorder="1" applyAlignment="1">
      <alignment horizontal="center" vertical="center"/>
    </xf>
    <xf numFmtId="44" fontId="0" fillId="25" borderId="6" xfId="1" applyFont="1" applyFill="1" applyBorder="1" applyAlignment="1">
      <alignment vertical="center"/>
    </xf>
    <xf numFmtId="44" fontId="0" fillId="25" borderId="6" xfId="0" applyNumberFormat="1" applyFill="1" applyBorder="1" applyAlignment="1">
      <alignment vertical="center"/>
    </xf>
    <xf numFmtId="0" fontId="2" fillId="8" borderId="1" xfId="0" applyFont="1" applyFill="1" applyBorder="1" applyAlignment="1">
      <alignment vertical="center" wrapText="1"/>
    </xf>
    <xf numFmtId="10" fontId="2" fillId="8" borderId="17" xfId="16" applyNumberFormat="1" applyFont="1" applyFill="1" applyBorder="1" applyAlignment="1">
      <alignment horizontal="center" vertical="center"/>
    </xf>
    <xf numFmtId="10" fontId="2" fillId="25" borderId="17" xfId="16" applyNumberFormat="1" applyFont="1" applyFill="1" applyBorder="1" applyAlignment="1">
      <alignment horizontal="center" vertical="center"/>
    </xf>
    <xf numFmtId="10" fontId="2" fillId="10" borderId="17" xfId="16" applyNumberFormat="1" applyFont="1" applyFill="1" applyBorder="1" applyAlignment="1">
      <alignment horizontal="center" vertical="center"/>
    </xf>
    <xf numFmtId="10" fontId="2" fillId="25" borderId="18" xfId="16" applyNumberFormat="1" applyFont="1" applyFill="1" applyBorder="1" applyAlignment="1">
      <alignment horizontal="center" vertical="center"/>
    </xf>
    <xf numFmtId="169" fontId="7" fillId="4" borderId="0" xfId="0" applyNumberFormat="1" applyFont="1" applyFill="1" applyAlignment="1">
      <alignment vertical="center"/>
    </xf>
    <xf numFmtId="169" fontId="7" fillId="4" borderId="5" xfId="0" applyNumberFormat="1" applyFont="1" applyFill="1" applyBorder="1" applyAlignment="1">
      <alignment vertical="center"/>
    </xf>
    <xf numFmtId="169" fontId="7" fillId="4" borderId="3" xfId="0" applyNumberFormat="1" applyFont="1" applyFill="1" applyBorder="1" applyAlignment="1">
      <alignment vertical="center"/>
    </xf>
    <xf numFmtId="0" fontId="2" fillId="3" borderId="36" xfId="0" applyFont="1" applyFill="1" applyBorder="1" applyAlignment="1">
      <alignment horizontal="center" vertical="center" wrapText="1"/>
    </xf>
    <xf numFmtId="0" fontId="2" fillId="26" borderId="36" xfId="0" applyFont="1" applyFill="1" applyBorder="1" applyAlignment="1">
      <alignment horizontal="center" vertical="center" wrapText="1"/>
    </xf>
    <xf numFmtId="0" fontId="2" fillId="27" borderId="36" xfId="0" applyFont="1" applyFill="1" applyBorder="1" applyAlignment="1">
      <alignment horizontal="center" vertical="center" wrapText="1"/>
    </xf>
    <xf numFmtId="0" fontId="19" fillId="4" borderId="36" xfId="0" applyFont="1" applyFill="1" applyBorder="1" applyAlignment="1">
      <alignment horizontal="center" vertical="center" wrapText="1"/>
    </xf>
    <xf numFmtId="0" fontId="4" fillId="7" borderId="36" xfId="2" applyFont="1" applyFill="1" applyBorder="1" applyAlignment="1">
      <alignment horizontal="center" vertical="center" wrapText="1"/>
    </xf>
    <xf numFmtId="0" fontId="2" fillId="7" borderId="36" xfId="0" applyFont="1" applyFill="1" applyBorder="1" applyAlignment="1">
      <alignment horizontal="center" vertical="center" wrapText="1"/>
    </xf>
    <xf numFmtId="1" fontId="3" fillId="0" borderId="47" xfId="1" applyNumberFormat="1" applyFont="1" applyBorder="1" applyAlignment="1">
      <alignment horizontal="center" vertical="center"/>
    </xf>
    <xf numFmtId="1" fontId="3" fillId="11" borderId="47" xfId="1" applyNumberFormat="1" applyFont="1" applyFill="1" applyBorder="1" applyAlignment="1">
      <alignment horizontal="center" vertical="center"/>
    </xf>
    <xf numFmtId="0" fontId="2" fillId="8" borderId="50" xfId="0" applyFont="1" applyFill="1" applyBorder="1" applyAlignment="1">
      <alignment horizontal="center"/>
    </xf>
    <xf numFmtId="0" fontId="2" fillId="8" borderId="51" xfId="0" applyFont="1" applyFill="1" applyBorder="1" applyAlignment="1">
      <alignment horizontal="center"/>
    </xf>
    <xf numFmtId="0" fontId="2" fillId="8" borderId="52" xfId="0" applyFont="1" applyFill="1" applyBorder="1" applyAlignment="1">
      <alignment horizontal="center"/>
    </xf>
    <xf numFmtId="0" fontId="2" fillId="8" borderId="2"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5" fillId="8" borderId="0" xfId="2" applyFont="1" applyFill="1" applyAlignment="1">
      <alignment horizontal="center" vertical="center"/>
    </xf>
    <xf numFmtId="0" fontId="16" fillId="0" borderId="27" xfId="2" applyFont="1" applyBorder="1" applyAlignment="1">
      <alignment horizontal="center" vertical="center" wrapText="1"/>
    </xf>
    <xf numFmtId="0" fontId="15" fillId="0" borderId="36" xfId="17" applyFont="1" applyBorder="1" applyAlignment="1">
      <alignment horizontal="center" wrapText="1"/>
    </xf>
    <xf numFmtId="0" fontId="15" fillId="0" borderId="36" xfId="18" applyFont="1" applyBorder="1" applyAlignment="1">
      <alignment horizontal="center" wrapText="1"/>
    </xf>
    <xf numFmtId="0" fontId="15" fillId="0" borderId="38" xfId="19" applyFont="1" applyBorder="1" applyAlignment="1">
      <alignment horizontal="center" vertical="center" wrapText="1"/>
    </xf>
    <xf numFmtId="0" fontId="15" fillId="0" borderId="41" xfId="19" applyFont="1" applyBorder="1" applyAlignment="1">
      <alignment horizontal="center" vertical="center" wrapText="1"/>
    </xf>
    <xf numFmtId="0" fontId="16" fillId="0" borderId="57" xfId="2" applyFont="1" applyBorder="1" applyAlignment="1">
      <alignment horizontal="center" vertical="center" wrapText="1"/>
    </xf>
    <xf numFmtId="0" fontId="5" fillId="0" borderId="27" xfId="2" applyFont="1" applyBorder="1" applyAlignment="1">
      <alignment horizontal="center" vertical="center" wrapText="1"/>
    </xf>
    <xf numFmtId="14" fontId="0" fillId="0" borderId="3" xfId="0" applyNumberFormat="1"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8"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11" fillId="0" borderId="2"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0" borderId="6" xfId="0" applyNumberFormat="1" applyFont="1" applyBorder="1" applyAlignment="1">
      <alignment horizontal="center" vertical="center" wrapText="1"/>
    </xf>
    <xf numFmtId="44" fontId="11" fillId="0" borderId="0" xfId="0" applyNumberFormat="1" applyFont="1" applyAlignment="1">
      <alignment horizontal="center" vertical="center"/>
    </xf>
    <xf numFmtId="0" fontId="11" fillId="0" borderId="0" xfId="0" applyFont="1" applyAlignment="1">
      <alignment horizontal="center" vertical="center"/>
    </xf>
    <xf numFmtId="44" fontId="11" fillId="0" borderId="3" xfId="0" applyNumberFormat="1" applyFont="1" applyBorder="1" applyAlignment="1">
      <alignment horizontal="center" vertical="center"/>
    </xf>
    <xf numFmtId="44" fontId="11" fillId="0" borderId="8" xfId="0" applyNumberFormat="1" applyFont="1" applyBorder="1" applyAlignment="1">
      <alignment horizontal="center" vertical="center"/>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14" fontId="0" fillId="0" borderId="0" xfId="0" applyNumberFormat="1" applyAlignment="1">
      <alignment horizontal="center" vertical="center" wrapText="1"/>
    </xf>
    <xf numFmtId="0" fontId="11" fillId="0" borderId="8" xfId="0" applyFont="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44" fontId="0" fillId="0" borderId="3" xfId="0" applyNumberFormat="1" applyBorder="1" applyAlignment="1">
      <alignment horizontal="center" vertical="center"/>
    </xf>
    <xf numFmtId="14" fontId="0" fillId="0" borderId="4" xfId="0" applyNumberFormat="1" applyBorder="1" applyAlignment="1">
      <alignment horizontal="center" vertical="center" wrapText="1"/>
    </xf>
    <xf numFmtId="14" fontId="0" fillId="0" borderId="6" xfId="0" applyNumberFormat="1" applyBorder="1" applyAlignment="1">
      <alignment horizontal="center" vertical="center" wrapText="1"/>
    </xf>
    <xf numFmtId="14" fontId="0" fillId="0" borderId="9" xfId="0" applyNumberFormat="1" applyBorder="1" applyAlignment="1">
      <alignment horizontal="center" vertical="center" wrapText="1"/>
    </xf>
    <xf numFmtId="44" fontId="0" fillId="0" borderId="0" xfId="0" applyNumberFormat="1" applyAlignment="1">
      <alignment horizontal="center" vertical="center"/>
    </xf>
    <xf numFmtId="44" fontId="0" fillId="0" borderId="3" xfId="1" applyFont="1" applyBorder="1" applyAlignment="1">
      <alignment horizontal="center" vertical="center"/>
    </xf>
    <xf numFmtId="44" fontId="0" fillId="0" borderId="0" xfId="1" applyFont="1" applyBorder="1" applyAlignment="1">
      <alignment horizontal="center" vertical="center"/>
    </xf>
    <xf numFmtId="44" fontId="0" fillId="0" borderId="8" xfId="1" applyFont="1" applyBorder="1" applyAlignment="1">
      <alignment horizontal="center" vertical="center"/>
    </xf>
    <xf numFmtId="44" fontId="0" fillId="10" borderId="0" xfId="1" applyFont="1" applyFill="1" applyBorder="1" applyAlignment="1">
      <alignment horizontal="center" vertical="center"/>
    </xf>
    <xf numFmtId="0" fontId="0" fillId="10" borderId="0" xfId="0" applyFill="1" applyAlignment="1">
      <alignment horizontal="center" vertical="center"/>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44" fontId="0" fillId="0" borderId="8" xfId="0" applyNumberFormat="1" applyBorder="1" applyAlignment="1">
      <alignment horizontal="center" vertical="center"/>
    </xf>
    <xf numFmtId="0" fontId="9" fillId="0" borderId="8" xfId="0" applyFont="1" applyBorder="1" applyAlignment="1">
      <alignment horizontal="center" vertical="center" wrapText="1"/>
    </xf>
    <xf numFmtId="14" fontId="9" fillId="0" borderId="6" xfId="0" applyNumberFormat="1" applyFont="1" applyBorder="1" applyAlignment="1">
      <alignment horizontal="center" vertical="center" wrapText="1"/>
    </xf>
    <xf numFmtId="14" fontId="9" fillId="0" borderId="9" xfId="0" applyNumberFormat="1"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2" fillId="25" borderId="16" xfId="0" applyFont="1" applyFill="1" applyBorder="1" applyAlignment="1">
      <alignment horizontal="center" vertical="center"/>
    </xf>
    <xf numFmtId="0" fontId="2" fillId="25" borderId="17" xfId="0" applyFont="1" applyFill="1" applyBorder="1" applyAlignment="1">
      <alignment horizontal="center" vertical="center"/>
    </xf>
    <xf numFmtId="0" fontId="2" fillId="25" borderId="18"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7" xfId="0" applyFont="1" applyFill="1" applyBorder="1" applyAlignment="1">
      <alignment horizontal="center" vertical="center"/>
    </xf>
    <xf numFmtId="0" fontId="2" fillId="11" borderId="8" xfId="0" applyFont="1" applyFill="1" applyBorder="1" applyAlignment="1">
      <alignment horizontal="center" vertical="center"/>
    </xf>
    <xf numFmtId="0" fontId="2" fillId="11" borderId="9"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8" fillId="4" borderId="20" xfId="0" applyFont="1" applyFill="1" applyBorder="1" applyAlignment="1">
      <alignment horizontal="center" vertical="center"/>
    </xf>
    <xf numFmtId="0" fontId="8" fillId="4" borderId="22"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20"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16" xfId="0" applyFont="1" applyFill="1" applyBorder="1" applyAlignment="1">
      <alignment horizontal="center"/>
    </xf>
    <xf numFmtId="0" fontId="2" fillId="6" borderId="17" xfId="0" applyFont="1" applyFill="1" applyBorder="1" applyAlignment="1">
      <alignment horizontal="center"/>
    </xf>
    <xf numFmtId="0" fontId="2" fillId="6" borderId="18" xfId="0" applyFont="1" applyFill="1" applyBorder="1" applyAlignment="1">
      <alignment horizontal="center"/>
    </xf>
    <xf numFmtId="0" fontId="2" fillId="4" borderId="21" xfId="0" applyFont="1" applyFill="1" applyBorder="1" applyAlignment="1">
      <alignment horizontal="center" vertical="center" wrapText="1"/>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2" fillId="22" borderId="16" xfId="0" applyFont="1" applyFill="1" applyBorder="1" applyAlignment="1">
      <alignment horizontal="center" vertical="center"/>
    </xf>
    <xf numFmtId="0" fontId="2" fillId="22" borderId="17" xfId="0" applyFont="1" applyFill="1" applyBorder="1" applyAlignment="1">
      <alignment horizontal="center" vertical="center"/>
    </xf>
    <xf numFmtId="0" fontId="2" fillId="22" borderId="18" xfId="0" applyFont="1" applyFill="1" applyBorder="1" applyAlignment="1">
      <alignment horizontal="center" vertical="center"/>
    </xf>
    <xf numFmtId="164" fontId="5" fillId="23" borderId="16" xfId="0" applyNumberFormat="1" applyFont="1" applyFill="1" applyBorder="1" applyAlignment="1">
      <alignment horizontal="center" vertical="center" wrapText="1"/>
    </xf>
    <xf numFmtId="164" fontId="5" fillId="23" borderId="18" xfId="0" applyNumberFormat="1" applyFont="1" applyFill="1" applyBorder="1" applyAlignment="1">
      <alignment horizontal="center" vertical="center" wrapText="1"/>
    </xf>
    <xf numFmtId="164" fontId="5" fillId="23" borderId="16" xfId="0" applyNumberFormat="1" applyFont="1" applyFill="1" applyBorder="1" applyAlignment="1">
      <alignment horizontal="center" vertical="center"/>
    </xf>
    <xf numFmtId="164" fontId="5" fillId="23" borderId="18" xfId="0" applyNumberFormat="1" applyFont="1" applyFill="1" applyBorder="1" applyAlignment="1">
      <alignment horizontal="center" vertical="center"/>
    </xf>
    <xf numFmtId="0" fontId="2" fillId="20" borderId="16" xfId="0" applyFont="1" applyFill="1" applyBorder="1" applyAlignment="1">
      <alignment horizontal="center" vertical="center"/>
    </xf>
    <xf numFmtId="0" fontId="2" fillId="20" borderId="17" xfId="0" applyFont="1" applyFill="1" applyBorder="1" applyAlignment="1">
      <alignment horizontal="center" vertical="center"/>
    </xf>
    <xf numFmtId="0" fontId="2" fillId="20" borderId="18" xfId="0" applyFont="1" applyFill="1" applyBorder="1" applyAlignment="1">
      <alignment horizontal="center" vertical="center"/>
    </xf>
    <xf numFmtId="164" fontId="5" fillId="21" borderId="16" xfId="0" applyNumberFormat="1" applyFont="1" applyFill="1" applyBorder="1" applyAlignment="1">
      <alignment horizontal="center" vertical="center" wrapText="1"/>
    </xf>
    <xf numFmtId="164" fontId="5" fillId="21" borderId="17" xfId="0" applyNumberFormat="1" applyFont="1" applyFill="1" applyBorder="1" applyAlignment="1">
      <alignment horizontal="center" vertical="center" wrapText="1"/>
    </xf>
    <xf numFmtId="164" fontId="5" fillId="21" borderId="16" xfId="0" applyNumberFormat="1" applyFont="1" applyFill="1" applyBorder="1" applyAlignment="1">
      <alignment horizontal="center" vertical="center"/>
    </xf>
    <xf numFmtId="164" fontId="5" fillId="21" borderId="18" xfId="0" applyNumberFormat="1" applyFont="1" applyFill="1" applyBorder="1" applyAlignment="1">
      <alignment horizontal="center" vertical="center"/>
    </xf>
    <xf numFmtId="164" fontId="5" fillId="21" borderId="28" xfId="0" applyNumberFormat="1" applyFont="1" applyFill="1" applyBorder="1" applyAlignment="1">
      <alignment horizontal="center" vertical="center"/>
    </xf>
    <xf numFmtId="164" fontId="5" fillId="21" borderId="12" xfId="0" applyNumberFormat="1" applyFont="1" applyFill="1" applyBorder="1" applyAlignment="1">
      <alignment horizontal="center" vertical="center"/>
    </xf>
    <xf numFmtId="0" fontId="2" fillId="18" borderId="16" xfId="0" applyFont="1" applyFill="1" applyBorder="1" applyAlignment="1">
      <alignment horizontal="center" vertical="center"/>
    </xf>
    <xf numFmtId="0" fontId="2" fillId="18" borderId="17" xfId="0" applyFont="1" applyFill="1" applyBorder="1" applyAlignment="1">
      <alignment horizontal="center" vertical="center"/>
    </xf>
    <xf numFmtId="0" fontId="2" fillId="18" borderId="18" xfId="0" applyFont="1" applyFill="1" applyBorder="1" applyAlignment="1">
      <alignment horizontal="center" vertical="center"/>
    </xf>
    <xf numFmtId="164" fontId="5" fillId="19" borderId="16" xfId="0" applyNumberFormat="1" applyFont="1" applyFill="1" applyBorder="1" applyAlignment="1">
      <alignment horizontal="center" vertical="center" wrapText="1"/>
    </xf>
    <xf numFmtId="164" fontId="5" fillId="19" borderId="17" xfId="0" applyNumberFormat="1" applyFont="1" applyFill="1" applyBorder="1" applyAlignment="1">
      <alignment horizontal="center" vertical="center" wrapText="1"/>
    </xf>
    <xf numFmtId="164" fontId="5" fillId="19" borderId="16" xfId="0" applyNumberFormat="1" applyFont="1" applyFill="1" applyBorder="1" applyAlignment="1">
      <alignment horizontal="center" vertical="center"/>
    </xf>
    <xf numFmtId="164" fontId="5" fillId="19" borderId="18" xfId="0" applyNumberFormat="1" applyFont="1" applyFill="1" applyBorder="1" applyAlignment="1">
      <alignment horizontal="center" vertical="center"/>
    </xf>
    <xf numFmtId="164" fontId="5" fillId="19" borderId="28" xfId="0" applyNumberFormat="1" applyFont="1" applyFill="1" applyBorder="1" applyAlignment="1">
      <alignment horizontal="center" vertical="center"/>
    </xf>
    <xf numFmtId="164" fontId="5" fillId="19" borderId="12" xfId="0" applyNumberFormat="1" applyFont="1" applyFill="1" applyBorder="1" applyAlignment="1">
      <alignment horizontal="center" vertical="center"/>
    </xf>
    <xf numFmtId="0" fontId="8" fillId="4" borderId="16" xfId="0" applyFont="1" applyFill="1" applyBorder="1" applyAlignment="1">
      <alignment horizontal="center" vertical="center"/>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164" fontId="5" fillId="15" borderId="16" xfId="0" applyNumberFormat="1" applyFont="1" applyFill="1" applyBorder="1" applyAlignment="1">
      <alignment horizontal="center" vertical="center" wrapText="1"/>
    </xf>
    <xf numFmtId="164" fontId="5" fillId="15" borderId="17" xfId="0" applyNumberFormat="1" applyFont="1" applyFill="1" applyBorder="1" applyAlignment="1">
      <alignment horizontal="center" vertical="center" wrapText="1"/>
    </xf>
    <xf numFmtId="164" fontId="5" fillId="15" borderId="16" xfId="0" applyNumberFormat="1" applyFont="1" applyFill="1" applyBorder="1" applyAlignment="1">
      <alignment horizontal="center" vertical="center"/>
    </xf>
    <xf numFmtId="164" fontId="5" fillId="15" borderId="18" xfId="0" applyNumberFormat="1" applyFont="1" applyFill="1" applyBorder="1" applyAlignment="1">
      <alignment horizontal="center" vertical="center"/>
    </xf>
    <xf numFmtId="164" fontId="5" fillId="15" borderId="28" xfId="0" applyNumberFormat="1" applyFont="1" applyFill="1" applyBorder="1" applyAlignment="1">
      <alignment horizontal="center" vertical="center"/>
    </xf>
    <xf numFmtId="164" fontId="5" fillId="15" borderId="12" xfId="0" applyNumberFormat="1" applyFont="1" applyFill="1" applyBorder="1" applyAlignment="1">
      <alignment horizontal="center" vertical="center"/>
    </xf>
    <xf numFmtId="0" fontId="2" fillId="7" borderId="16" xfId="0" applyFont="1" applyFill="1" applyBorder="1" applyAlignment="1">
      <alignment horizontal="center" vertical="center"/>
    </xf>
    <xf numFmtId="0" fontId="2" fillId="7" borderId="17" xfId="0" applyFont="1" applyFill="1" applyBorder="1" applyAlignment="1">
      <alignment horizontal="center" vertical="center"/>
    </xf>
    <xf numFmtId="0" fontId="2" fillId="7" borderId="1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8" borderId="20"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22" xfId="0" applyFont="1" applyFill="1" applyBorder="1" applyAlignment="1">
      <alignment horizontal="center" vertical="center" wrapText="1"/>
    </xf>
    <xf numFmtId="164" fontId="5" fillId="8" borderId="0" xfId="0" applyNumberFormat="1" applyFont="1" applyFill="1" applyAlignment="1">
      <alignment horizontal="center" vertical="center"/>
    </xf>
    <xf numFmtId="0" fontId="2" fillId="5" borderId="19"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6" borderId="19"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15" xfId="0" applyFont="1" applyFill="1" applyBorder="1" applyAlignment="1">
      <alignment horizontal="center" vertical="center"/>
    </xf>
    <xf numFmtId="0" fontId="8" fillId="4" borderId="20"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2" fillId="3" borderId="19"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8" fillId="4" borderId="21" xfId="0" applyFont="1" applyFill="1" applyBorder="1" applyAlignment="1">
      <alignment horizontal="center" vertical="center" wrapText="1"/>
    </xf>
    <xf numFmtId="0" fontId="0" fillId="8" borderId="0" xfId="0" applyFill="1" applyAlignment="1">
      <alignment horizontal="center" vertical="center" wrapText="1"/>
    </xf>
    <xf numFmtId="0" fontId="2" fillId="11" borderId="16" xfId="0" applyFont="1" applyFill="1" applyBorder="1" applyAlignment="1">
      <alignment horizontal="center" vertical="center"/>
    </xf>
    <xf numFmtId="0" fontId="2" fillId="11" borderId="17" xfId="0" applyFont="1" applyFill="1" applyBorder="1" applyAlignment="1">
      <alignment horizontal="center" vertical="center"/>
    </xf>
    <xf numFmtId="0" fontId="2" fillId="11" borderId="18" xfId="0" applyFont="1" applyFill="1" applyBorder="1" applyAlignment="1">
      <alignment horizontal="center" vertical="center"/>
    </xf>
    <xf numFmtId="164" fontId="5" fillId="14" borderId="16" xfId="0" applyNumberFormat="1" applyFont="1" applyFill="1" applyBorder="1" applyAlignment="1">
      <alignment horizontal="center" vertical="center" wrapText="1"/>
    </xf>
    <xf numFmtId="164" fontId="5" fillId="14" borderId="17" xfId="0" applyNumberFormat="1" applyFont="1" applyFill="1" applyBorder="1" applyAlignment="1">
      <alignment horizontal="center" vertical="center" wrapText="1"/>
    </xf>
    <xf numFmtId="164" fontId="5" fillId="16" borderId="28" xfId="0" applyNumberFormat="1" applyFont="1" applyFill="1" applyBorder="1" applyAlignment="1">
      <alignment horizontal="center" vertical="center"/>
    </xf>
    <xf numFmtId="164" fontId="5" fillId="16" borderId="12" xfId="0" applyNumberFormat="1" applyFont="1" applyFill="1" applyBorder="1" applyAlignment="1">
      <alignment horizontal="center" vertical="center"/>
    </xf>
    <xf numFmtId="0" fontId="8" fillId="4" borderId="16" xfId="0" applyFont="1" applyFill="1" applyBorder="1" applyAlignment="1">
      <alignment horizontal="center"/>
    </xf>
    <xf numFmtId="0" fontId="8" fillId="4" borderId="17" xfId="0" applyFont="1" applyFill="1" applyBorder="1" applyAlignment="1">
      <alignment horizontal="center"/>
    </xf>
    <xf numFmtId="0" fontId="8" fillId="4" borderId="18" xfId="0" applyFont="1" applyFill="1" applyBorder="1" applyAlignment="1">
      <alignment horizont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24" borderId="2" xfId="0" applyFont="1" applyFill="1" applyBorder="1" applyAlignment="1">
      <alignment horizontal="center" vertical="center"/>
    </xf>
    <xf numFmtId="0" fontId="2" fillId="24" borderId="3" xfId="0" applyFont="1" applyFill="1" applyBorder="1" applyAlignment="1">
      <alignment horizontal="center" vertical="center"/>
    </xf>
    <xf numFmtId="0" fontId="2" fillId="24" borderId="4" xfId="0" applyFont="1" applyFill="1" applyBorder="1" applyAlignment="1">
      <alignment horizontal="center" vertical="center"/>
    </xf>
    <xf numFmtId="0" fontId="2" fillId="24" borderId="5" xfId="0" applyFont="1" applyFill="1" applyBorder="1" applyAlignment="1">
      <alignment horizontal="center" vertical="center"/>
    </xf>
    <xf numFmtId="0" fontId="2" fillId="24" borderId="0" xfId="0" applyFont="1" applyFill="1" applyAlignment="1">
      <alignment horizontal="center" vertical="center"/>
    </xf>
    <xf numFmtId="0" fontId="2" fillId="24" borderId="6" xfId="0" applyFont="1" applyFill="1" applyBorder="1" applyAlignment="1">
      <alignment horizontal="center" vertical="center"/>
    </xf>
    <xf numFmtId="0" fontId="2" fillId="24" borderId="7" xfId="0" applyFont="1" applyFill="1" applyBorder="1" applyAlignment="1">
      <alignment horizontal="center" vertical="center"/>
    </xf>
    <xf numFmtId="0" fontId="2" fillId="24" borderId="8" xfId="0" applyFont="1" applyFill="1" applyBorder="1" applyAlignment="1">
      <alignment horizontal="center" vertical="center"/>
    </xf>
    <xf numFmtId="0" fontId="2" fillId="24" borderId="9" xfId="0" applyFont="1" applyFill="1" applyBorder="1" applyAlignment="1">
      <alignment horizontal="center" vertical="center"/>
    </xf>
    <xf numFmtId="164" fontId="5" fillId="14" borderId="16" xfId="0" applyNumberFormat="1" applyFont="1" applyFill="1" applyBorder="1" applyAlignment="1">
      <alignment horizontal="center" vertical="center"/>
    </xf>
    <xf numFmtId="164" fontId="5" fillId="14" borderId="18" xfId="0" applyNumberFormat="1" applyFont="1" applyFill="1" applyBorder="1" applyAlignment="1">
      <alignment horizontal="center" vertical="center"/>
    </xf>
    <xf numFmtId="164" fontId="5" fillId="14" borderId="28" xfId="0" applyNumberFormat="1" applyFont="1" applyFill="1" applyBorder="1" applyAlignment="1">
      <alignment horizontal="center" vertical="center"/>
    </xf>
    <xf numFmtId="164" fontId="5" fillId="14" borderId="12" xfId="0" applyNumberFormat="1" applyFont="1" applyFill="1" applyBorder="1" applyAlignment="1">
      <alignment horizontal="center" vertical="center"/>
    </xf>
  </cellXfs>
  <cellStyles count="22">
    <cellStyle name="Moeda" xfId="1" builtinId="4"/>
    <cellStyle name="Moeda 2" xfId="4" xr:uid="{5BE09A3D-E71C-4596-AE2D-71B821E37040}"/>
    <cellStyle name="Moeda 3" xfId="3" xr:uid="{AFB6CC1F-37F4-447F-9234-BF618F66EBB3}"/>
    <cellStyle name="Moeda 4" xfId="13" xr:uid="{44C71AC1-BA2E-41B7-9D04-9CCA88C95DA5}"/>
    <cellStyle name="Moeda 5" xfId="9" xr:uid="{C8B6833F-D3EB-4326-B1D2-20F5782AEDEF}"/>
    <cellStyle name="Normal" xfId="0" builtinId="0"/>
    <cellStyle name="Normal 2" xfId="2" xr:uid="{7D9DEA24-1DF4-487D-8F7D-6EDCE4DB615B}"/>
    <cellStyle name="Normal 2 2" xfId="7" xr:uid="{0939A5D9-A942-40C3-8501-FAD2B1598CB3}"/>
    <cellStyle name="Normal 3" xfId="11" xr:uid="{FC6B9716-1DE1-47EA-B937-55B3B93F0C24}"/>
    <cellStyle name="Normal 4" xfId="12" xr:uid="{89616B41-46DD-486A-ACD8-D924DEDE8FE1}"/>
    <cellStyle name="Porcentagem" xfId="16" builtinId="5"/>
    <cellStyle name="Porcentagem 2" xfId="10" xr:uid="{4CF90DC3-EFF6-4072-B4FD-7F5E95F9504D}"/>
    <cellStyle name="Porcentagem 3" xfId="14" xr:uid="{FBBC219E-A03D-4AA5-8E02-5BBD7094836D}"/>
    <cellStyle name="style1672160922653" xfId="17" xr:uid="{336F80EF-E039-4D02-91C2-6DD816916728}"/>
    <cellStyle name="style1672160922793" xfId="18" xr:uid="{37432C3D-B6B5-49A5-80E2-1129C83635AF}"/>
    <cellStyle name="style1672160922903" xfId="19" xr:uid="{0DD4A970-8C14-4F74-A1D3-321041343F5B}"/>
    <cellStyle name="style1672160923012" xfId="20" xr:uid="{5C555043-9B02-41A4-95C3-49215341DC82}"/>
    <cellStyle name="style1672160923121" xfId="21" xr:uid="{CC866317-4F21-4A3C-996D-CF26D968CF43}"/>
    <cellStyle name="Vírgula" xfId="15" builtinId="3"/>
    <cellStyle name="Vírgula 2" xfId="6" xr:uid="{BC34CBF3-9582-4BB7-AB5C-EE4453FE0F4E}"/>
    <cellStyle name="Vírgula 2 4" xfId="8" xr:uid="{6DDBB081-B228-4F5C-B213-5A447B7A1357}"/>
    <cellStyle name="Vírgula 3" xfId="5" xr:uid="{81457244-8552-4151-899B-05896141DAFD}"/>
  </cellStyles>
  <dxfs count="88">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theme="9" tint="-0.499984740745262"/>
      </font>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6CAC9-C0C9-4F3B-877A-E965C5B11209}">
  <sheetPr>
    <tabColor theme="4" tint="0.39997558519241921"/>
  </sheetPr>
  <dimension ref="A1:AB84"/>
  <sheetViews>
    <sheetView tabSelected="1" zoomScale="120" zoomScaleNormal="120" workbookViewId="0"/>
  </sheetViews>
  <sheetFormatPr defaultColWidth="0" defaultRowHeight="15" zeroHeight="1" x14ac:dyDescent="0.25"/>
  <cols>
    <col min="1" max="1" width="25.42578125" style="49" customWidth="1"/>
    <col min="2" max="2" width="51.42578125" style="49" customWidth="1"/>
    <col min="3" max="3" width="18.28515625" style="49" customWidth="1"/>
    <col min="4" max="4" width="17.42578125" style="49" bestFit="1" customWidth="1"/>
    <col min="5" max="5" width="17" style="49" customWidth="1"/>
    <col min="6" max="6" width="13.85546875" style="49" bestFit="1" customWidth="1"/>
    <col min="7" max="7" width="19.28515625" style="49" bestFit="1" customWidth="1"/>
    <col min="8" max="8" width="14" style="49" bestFit="1" customWidth="1"/>
    <col min="9" max="9" width="14" style="49" hidden="1" customWidth="1"/>
    <col min="10" max="11" width="14.140625" style="49" hidden="1" customWidth="1"/>
    <col min="12" max="12" width="14" style="49" hidden="1" customWidth="1"/>
    <col min="13" max="13" width="13.5703125" style="49" hidden="1" customWidth="1"/>
    <col min="14" max="15" width="14" style="49" hidden="1" customWidth="1"/>
    <col min="16" max="16" width="13.5703125" style="49" hidden="1" customWidth="1"/>
    <col min="17" max="17" width="13.85546875" style="49" hidden="1" customWidth="1"/>
    <col min="18" max="18" width="14" style="49" hidden="1" customWidth="1"/>
    <col min="19" max="19" width="13.5703125" style="49" hidden="1" customWidth="1"/>
    <col min="20" max="21" width="14" style="49" hidden="1" customWidth="1"/>
    <col min="22" max="22" width="13.85546875" style="49" hidden="1" customWidth="1"/>
    <col min="23" max="25" width="14" style="49" hidden="1" customWidth="1"/>
    <col min="26" max="26" width="13.85546875" style="49" hidden="1" customWidth="1"/>
    <col min="27" max="27" width="12.7109375" style="49" hidden="1" customWidth="1"/>
    <col min="28" max="28" width="13.85546875" style="49" hidden="1" customWidth="1"/>
    <col min="29" max="16384" width="9.140625" style="49" hidden="1"/>
  </cols>
  <sheetData>
    <row r="1" spans="1:11" x14ac:dyDescent="0.25">
      <c r="D1" s="510" t="s">
        <v>896</v>
      </c>
      <c r="E1" s="511"/>
      <c r="F1" s="511"/>
      <c r="G1" s="512"/>
    </row>
    <row r="2" spans="1:11" s="48" customFormat="1" ht="60" x14ac:dyDescent="0.25">
      <c r="A2" s="506" t="s">
        <v>0</v>
      </c>
      <c r="B2" s="506" t="s">
        <v>1</v>
      </c>
      <c r="C2" s="507" t="s">
        <v>902</v>
      </c>
      <c r="D2" s="502" t="s">
        <v>50</v>
      </c>
      <c r="E2" s="503" t="s">
        <v>49</v>
      </c>
      <c r="F2" s="504" t="s">
        <v>895</v>
      </c>
      <c r="G2" s="505" t="s">
        <v>897</v>
      </c>
    </row>
    <row r="3" spans="1:11" x14ac:dyDescent="0.25">
      <c r="A3" s="208" t="s">
        <v>2</v>
      </c>
      <c r="B3" s="209" t="s">
        <v>3</v>
      </c>
      <c r="C3" s="339">
        <v>12073.696363636363</v>
      </c>
      <c r="D3" s="342"/>
      <c r="E3" s="343"/>
      <c r="F3" s="342">
        <v>10</v>
      </c>
      <c r="G3" s="342">
        <v>2</v>
      </c>
      <c r="I3" s="376"/>
      <c r="J3" s="377"/>
      <c r="K3" s="376"/>
    </row>
    <row r="4" spans="1:11" x14ac:dyDescent="0.25">
      <c r="A4" s="206" t="s">
        <v>4</v>
      </c>
      <c r="B4" s="207" t="s">
        <v>5</v>
      </c>
      <c r="C4" s="294">
        <v>18084.533673469388</v>
      </c>
      <c r="D4" s="344"/>
      <c r="E4" s="341"/>
      <c r="F4" s="344">
        <v>10</v>
      </c>
      <c r="G4" s="344">
        <v>5</v>
      </c>
      <c r="J4" s="377"/>
    </row>
    <row r="5" spans="1:11" x14ac:dyDescent="0.25">
      <c r="A5" s="208" t="s">
        <v>6</v>
      </c>
      <c r="B5" s="209" t="s">
        <v>7</v>
      </c>
      <c r="C5" s="293">
        <v>5412.3214285714284</v>
      </c>
      <c r="D5" s="342"/>
      <c r="E5" s="340"/>
      <c r="F5" s="342">
        <v>6</v>
      </c>
      <c r="G5" s="342">
        <v>2</v>
      </c>
      <c r="J5" s="377"/>
    </row>
    <row r="6" spans="1:11" x14ac:dyDescent="0.25">
      <c r="A6" s="206" t="s">
        <v>8</v>
      </c>
      <c r="B6" s="207" t="s">
        <v>9</v>
      </c>
      <c r="C6" s="294">
        <v>7795.7493877551024</v>
      </c>
      <c r="D6" s="344"/>
      <c r="E6" s="341"/>
      <c r="F6" s="344">
        <v>4</v>
      </c>
      <c r="G6" s="344">
        <v>3</v>
      </c>
      <c r="J6" s="377"/>
    </row>
    <row r="7" spans="1:11" x14ac:dyDescent="0.25">
      <c r="A7" s="208" t="s">
        <v>10</v>
      </c>
      <c r="B7" s="209" t="s">
        <v>11</v>
      </c>
      <c r="C7" s="293">
        <v>11081.163809523809</v>
      </c>
      <c r="D7" s="342"/>
      <c r="E7" s="340"/>
      <c r="F7" s="342">
        <v>11</v>
      </c>
      <c r="G7" s="342">
        <v>3</v>
      </c>
      <c r="J7" s="377"/>
    </row>
    <row r="8" spans="1:11" x14ac:dyDescent="0.25">
      <c r="A8" s="206" t="s">
        <v>12</v>
      </c>
      <c r="B8" s="207" t="s">
        <v>13</v>
      </c>
      <c r="C8" s="294">
        <v>7519.4760606060599</v>
      </c>
      <c r="D8" s="344">
        <v>83820</v>
      </c>
      <c r="E8" s="509">
        <v>307</v>
      </c>
      <c r="F8" s="344">
        <v>7</v>
      </c>
      <c r="G8" s="344">
        <v>33</v>
      </c>
      <c r="J8" s="377"/>
    </row>
    <row r="9" spans="1:11" x14ac:dyDescent="0.25">
      <c r="A9" s="208" t="s">
        <v>14</v>
      </c>
      <c r="B9" s="209" t="s">
        <v>15</v>
      </c>
      <c r="C9" s="293">
        <v>10677.449542483659</v>
      </c>
      <c r="D9" s="342"/>
      <c r="E9" s="509"/>
      <c r="F9" s="342">
        <v>12</v>
      </c>
      <c r="G9" s="342">
        <v>41</v>
      </c>
      <c r="J9" s="377"/>
    </row>
    <row r="10" spans="1:11" x14ac:dyDescent="0.25">
      <c r="A10" s="206" t="s">
        <v>16</v>
      </c>
      <c r="B10" s="207" t="s">
        <v>17</v>
      </c>
      <c r="C10" s="294">
        <v>14016.768815789474</v>
      </c>
      <c r="D10" s="344"/>
      <c r="E10" s="509"/>
      <c r="F10" s="344">
        <v>26</v>
      </c>
      <c r="G10" s="344">
        <v>34</v>
      </c>
      <c r="J10" s="377"/>
    </row>
    <row r="11" spans="1:11" x14ac:dyDescent="0.25">
      <c r="A11" s="208" t="s">
        <v>18</v>
      </c>
      <c r="B11" s="209" t="s">
        <v>19</v>
      </c>
      <c r="C11" s="293">
        <v>6567.2285714285708</v>
      </c>
      <c r="D11" s="342"/>
      <c r="E11" s="508">
        <v>703</v>
      </c>
      <c r="F11" s="342">
        <v>4</v>
      </c>
      <c r="G11" s="342">
        <v>3</v>
      </c>
      <c r="J11" s="377"/>
    </row>
    <row r="12" spans="1:11" x14ac:dyDescent="0.25">
      <c r="A12" s="206" t="s">
        <v>20</v>
      </c>
      <c r="B12" s="207" t="s">
        <v>21</v>
      </c>
      <c r="C12" s="294">
        <v>8744.9767901234572</v>
      </c>
      <c r="D12" s="344"/>
      <c r="E12" s="508"/>
      <c r="F12" s="344">
        <v>5</v>
      </c>
      <c r="G12" s="344">
        <v>4</v>
      </c>
      <c r="J12" s="377"/>
    </row>
    <row r="13" spans="1:11" x14ac:dyDescent="0.25">
      <c r="A13" s="208" t="s">
        <v>22</v>
      </c>
      <c r="B13" s="209" t="s">
        <v>23</v>
      </c>
      <c r="C13" s="293">
        <v>11227.932336601305</v>
      </c>
      <c r="D13" s="342"/>
      <c r="E13" s="508"/>
      <c r="F13" s="342">
        <v>14</v>
      </c>
      <c r="G13" s="342">
        <v>3</v>
      </c>
      <c r="J13" s="377"/>
    </row>
    <row r="14" spans="1:11" x14ac:dyDescent="0.25">
      <c r="A14" s="206" t="s">
        <v>24</v>
      </c>
      <c r="B14" s="207" t="s">
        <v>25</v>
      </c>
      <c r="C14" s="294">
        <v>6750.6363888888882</v>
      </c>
      <c r="D14" s="344"/>
      <c r="E14" s="341"/>
      <c r="F14" s="344">
        <v>2</v>
      </c>
      <c r="G14" s="344">
        <v>2</v>
      </c>
      <c r="J14" s="377"/>
    </row>
    <row r="15" spans="1:11" x14ac:dyDescent="0.25">
      <c r="A15" s="208" t="s">
        <v>26</v>
      </c>
      <c r="B15" s="209" t="s">
        <v>27</v>
      </c>
      <c r="C15" s="293">
        <v>10110.313055555556</v>
      </c>
      <c r="D15" s="342"/>
      <c r="E15" s="340"/>
      <c r="F15" s="342">
        <v>6</v>
      </c>
      <c r="G15" s="342">
        <v>3</v>
      </c>
      <c r="J15" s="377"/>
    </row>
    <row r="16" spans="1:11" x14ac:dyDescent="0.25">
      <c r="A16" s="206" t="s">
        <v>28</v>
      </c>
      <c r="B16" s="207" t="s">
        <v>29</v>
      </c>
      <c r="C16" s="294">
        <v>13497.18837037037</v>
      </c>
      <c r="D16" s="344"/>
      <c r="E16" s="341"/>
      <c r="F16" s="344">
        <v>8</v>
      </c>
      <c r="G16" s="344">
        <v>7</v>
      </c>
      <c r="J16" s="377"/>
    </row>
    <row r="17" spans="1:10" x14ac:dyDescent="0.25">
      <c r="A17" s="208" t="s">
        <v>30</v>
      </c>
      <c r="B17" s="209" t="s">
        <v>31</v>
      </c>
      <c r="C17" s="293">
        <v>7714.0433333333331</v>
      </c>
      <c r="D17" s="342"/>
      <c r="E17" s="340"/>
      <c r="F17" s="342">
        <v>7</v>
      </c>
      <c r="G17" s="342">
        <v>3</v>
      </c>
      <c r="J17" s="377"/>
    </row>
    <row r="18" spans="1:10" x14ac:dyDescent="0.25">
      <c r="A18" s="206" t="s">
        <v>32</v>
      </c>
      <c r="B18" s="207" t="s">
        <v>33</v>
      </c>
      <c r="C18" s="294">
        <v>12115.481818181817</v>
      </c>
      <c r="D18" s="344"/>
      <c r="E18" s="341"/>
      <c r="F18" s="344">
        <v>8</v>
      </c>
      <c r="G18" s="344">
        <v>4</v>
      </c>
      <c r="J18" s="377"/>
    </row>
    <row r="19" spans="1:10" x14ac:dyDescent="0.25">
      <c r="A19" s="208" t="s">
        <v>34</v>
      </c>
      <c r="B19" s="209" t="s">
        <v>35</v>
      </c>
      <c r="C19" s="293">
        <v>15901.679047619047</v>
      </c>
      <c r="D19" s="342">
        <v>2994</v>
      </c>
      <c r="E19" s="340"/>
      <c r="F19" s="342">
        <v>3</v>
      </c>
      <c r="G19" s="342">
        <v>3</v>
      </c>
      <c r="J19" s="377"/>
    </row>
    <row r="20" spans="1:10" x14ac:dyDescent="0.25">
      <c r="A20" s="206" t="s">
        <v>36</v>
      </c>
      <c r="B20" s="207" t="s">
        <v>37</v>
      </c>
      <c r="C20" s="294">
        <v>11732.197333333334</v>
      </c>
      <c r="D20" s="344"/>
      <c r="E20" s="341"/>
      <c r="F20" s="344">
        <v>11</v>
      </c>
      <c r="G20" s="344">
        <v>6</v>
      </c>
      <c r="J20" s="377"/>
    </row>
    <row r="21" spans="1:10" x14ac:dyDescent="0.25">
      <c r="A21" s="208" t="s">
        <v>38</v>
      </c>
      <c r="B21" s="209" t="s">
        <v>39</v>
      </c>
      <c r="C21" s="293">
        <v>13949.620135746605</v>
      </c>
      <c r="D21" s="342">
        <v>6748</v>
      </c>
      <c r="E21" s="340"/>
      <c r="F21" s="342">
        <v>14</v>
      </c>
      <c r="G21" s="342">
        <v>4</v>
      </c>
      <c r="J21" s="377"/>
    </row>
    <row r="22" spans="1:10" x14ac:dyDescent="0.25">
      <c r="A22" s="206" t="s">
        <v>898</v>
      </c>
      <c r="B22" s="207" t="s">
        <v>41</v>
      </c>
      <c r="C22" s="294">
        <v>8114.3860000000004</v>
      </c>
      <c r="D22" s="344"/>
      <c r="E22" s="341"/>
      <c r="F22" s="344">
        <v>5</v>
      </c>
      <c r="G22" s="344">
        <v>1</v>
      </c>
      <c r="J22" s="377"/>
    </row>
    <row r="23" spans="1:10" x14ac:dyDescent="0.25">
      <c r="A23" s="210" t="s">
        <v>899</v>
      </c>
      <c r="B23" s="211" t="s">
        <v>44</v>
      </c>
      <c r="C23" s="330">
        <v>10463.073333333334</v>
      </c>
      <c r="D23" s="345"/>
      <c r="E23" s="346"/>
      <c r="F23" s="345">
        <v>5</v>
      </c>
      <c r="G23" s="345">
        <v>2</v>
      </c>
      <c r="J23" s="377"/>
    </row>
    <row r="24" spans="1:10" x14ac:dyDescent="0.25"/>
    <row r="25" spans="1:10" s="378" customFormat="1" x14ac:dyDescent="0.25"/>
    <row r="26" spans="1:10" s="378" customFormat="1" hidden="1" x14ac:dyDescent="0.25"/>
    <row r="27" spans="1:10" s="378" customFormat="1" hidden="1" x14ac:dyDescent="0.25"/>
    <row r="28" spans="1:10" s="378" customFormat="1" hidden="1" x14ac:dyDescent="0.25"/>
    <row r="29" spans="1:10" s="378" customFormat="1" hidden="1" x14ac:dyDescent="0.25">
      <c r="B29" s="381"/>
      <c r="C29" s="382"/>
      <c r="D29" s="382"/>
      <c r="E29" s="383"/>
      <c r="G29" s="382"/>
    </row>
    <row r="30" spans="1:10" s="378" customFormat="1" hidden="1" x14ac:dyDescent="0.25">
      <c r="B30" s="382"/>
      <c r="C30" s="384"/>
      <c r="D30" s="382"/>
      <c r="G30" s="385"/>
    </row>
    <row r="31" spans="1:10" s="378" customFormat="1" hidden="1" x14ac:dyDescent="0.25">
      <c r="B31" s="386"/>
      <c r="C31" s="380"/>
      <c r="D31" s="380"/>
      <c r="E31" s="387"/>
      <c r="G31" s="381"/>
      <c r="I31" s="379"/>
      <c r="J31" s="380"/>
    </row>
    <row r="32" spans="1:10" s="378" customFormat="1" hidden="1" x14ac:dyDescent="0.25">
      <c r="B32" s="386"/>
      <c r="C32" s="380"/>
      <c r="D32" s="380"/>
      <c r="E32" s="387"/>
      <c r="I32" s="379"/>
      <c r="J32" s="380"/>
    </row>
    <row r="33" spans="2:23" s="378" customFormat="1" hidden="1" x14ac:dyDescent="0.25">
      <c r="B33" s="386"/>
      <c r="C33" s="380"/>
      <c r="D33" s="380"/>
      <c r="E33" s="387"/>
      <c r="I33" s="379"/>
      <c r="J33" s="380"/>
    </row>
    <row r="34" spans="2:23" s="378" customFormat="1" hidden="1" x14ac:dyDescent="0.25">
      <c r="B34" s="386"/>
      <c r="C34" s="380"/>
      <c r="D34" s="380"/>
      <c r="E34" s="387"/>
      <c r="I34" s="379"/>
      <c r="J34" s="380"/>
    </row>
    <row r="35" spans="2:23" s="378" customFormat="1" hidden="1" x14ac:dyDescent="0.25">
      <c r="B35" s="386"/>
      <c r="C35" s="380"/>
      <c r="D35" s="380"/>
      <c r="E35" s="387"/>
      <c r="I35" s="379"/>
      <c r="J35" s="380"/>
    </row>
    <row r="36" spans="2:23" s="378" customFormat="1" hidden="1" x14ac:dyDescent="0.25">
      <c r="B36" s="386"/>
      <c r="C36" s="380"/>
      <c r="D36" s="380"/>
      <c r="E36" s="387"/>
      <c r="I36" s="379"/>
      <c r="J36" s="380"/>
    </row>
    <row r="37" spans="2:23" s="378" customFormat="1" hidden="1" x14ac:dyDescent="0.25">
      <c r="B37" s="386"/>
      <c r="C37" s="380"/>
      <c r="D37" s="380"/>
      <c r="E37" s="387"/>
      <c r="I37" s="379"/>
      <c r="J37" s="380"/>
    </row>
    <row r="38" spans="2:23" s="378" customFormat="1" hidden="1" x14ac:dyDescent="0.25">
      <c r="B38" s="386"/>
      <c r="C38" s="380"/>
      <c r="D38" s="380"/>
      <c r="E38" s="387"/>
      <c r="I38" s="379"/>
      <c r="J38" s="380"/>
    </row>
    <row r="39" spans="2:23" s="378" customFormat="1" hidden="1" x14ac:dyDescent="0.25">
      <c r="B39" s="386"/>
      <c r="C39" s="380"/>
      <c r="D39" s="380"/>
      <c r="E39" s="387"/>
      <c r="I39" s="379"/>
      <c r="J39" s="380"/>
    </row>
    <row r="40" spans="2:23" s="378" customFormat="1" hidden="1" x14ac:dyDescent="0.25">
      <c r="B40" s="386"/>
      <c r="C40" s="380"/>
      <c r="D40" s="380"/>
      <c r="E40" s="387"/>
      <c r="I40" s="379"/>
      <c r="J40" s="380"/>
    </row>
    <row r="41" spans="2:23" s="378" customFormat="1" hidden="1" x14ac:dyDescent="0.25">
      <c r="B41" s="386"/>
      <c r="C41" s="380"/>
      <c r="D41" s="380"/>
      <c r="E41" s="387"/>
      <c r="I41" s="379"/>
      <c r="J41" s="380"/>
    </row>
    <row r="42" spans="2:23" s="378" customFormat="1" hidden="1" x14ac:dyDescent="0.25">
      <c r="B42" s="386"/>
      <c r="C42" s="380"/>
      <c r="D42" s="380"/>
      <c r="E42" s="387"/>
      <c r="I42" s="379"/>
      <c r="J42" s="380"/>
    </row>
    <row r="43" spans="2:23" s="378" customFormat="1" hidden="1" x14ac:dyDescent="0.25">
      <c r="B43" s="386"/>
      <c r="C43" s="380"/>
      <c r="D43" s="380"/>
      <c r="E43" s="387"/>
      <c r="I43" s="379"/>
      <c r="J43" s="380"/>
    </row>
    <row r="44" spans="2:23" s="378" customFormat="1" hidden="1" x14ac:dyDescent="0.25">
      <c r="B44" s="386"/>
      <c r="C44" s="380"/>
      <c r="D44" s="380"/>
      <c r="E44" s="387"/>
      <c r="I44" s="379"/>
      <c r="J44" s="380"/>
    </row>
    <row r="45" spans="2:23" s="378" customFormat="1" hidden="1" x14ac:dyDescent="0.25">
      <c r="B45" s="386"/>
      <c r="C45" s="380"/>
      <c r="D45" s="380"/>
      <c r="E45" s="387"/>
      <c r="G45" s="379"/>
      <c r="H45" s="379"/>
      <c r="I45" s="379"/>
      <c r="J45" s="380"/>
      <c r="K45" s="379"/>
      <c r="L45" s="379"/>
      <c r="M45" s="379"/>
      <c r="N45" s="379"/>
      <c r="O45" s="379"/>
      <c r="P45" s="379"/>
      <c r="Q45" s="379"/>
      <c r="R45" s="379"/>
      <c r="S45" s="379"/>
      <c r="T45" s="379"/>
      <c r="U45" s="379"/>
      <c r="V45" s="379"/>
      <c r="W45" s="379"/>
    </row>
    <row r="46" spans="2:23" s="378" customFormat="1" hidden="1" x14ac:dyDescent="0.25">
      <c r="B46" s="386"/>
      <c r="C46" s="380"/>
      <c r="D46" s="380"/>
      <c r="E46" s="387"/>
      <c r="I46" s="379"/>
      <c r="J46" s="380"/>
    </row>
    <row r="47" spans="2:23" s="378" customFormat="1" hidden="1" x14ac:dyDescent="0.25">
      <c r="B47" s="386"/>
      <c r="C47" s="380"/>
      <c r="D47" s="380"/>
      <c r="E47" s="387"/>
      <c r="I47" s="379"/>
      <c r="J47" s="380"/>
    </row>
    <row r="48" spans="2:23" s="378" customFormat="1" hidden="1" x14ac:dyDescent="0.25">
      <c r="B48" s="386"/>
      <c r="C48" s="380"/>
      <c r="D48" s="380"/>
      <c r="E48" s="387"/>
      <c r="I48" s="379"/>
      <c r="J48" s="380"/>
    </row>
    <row r="49" spans="2:10" s="378" customFormat="1" hidden="1" x14ac:dyDescent="0.25">
      <c r="B49" s="386"/>
      <c r="C49" s="380"/>
      <c r="D49" s="380"/>
      <c r="E49" s="387"/>
      <c r="I49" s="379"/>
      <c r="J49" s="380"/>
    </row>
    <row r="50" spans="2:10" s="378" customFormat="1" hidden="1" x14ac:dyDescent="0.25">
      <c r="B50" s="386"/>
      <c r="C50" s="384"/>
      <c r="D50" s="380"/>
      <c r="E50" s="388"/>
      <c r="I50" s="379"/>
      <c r="J50" s="380"/>
    </row>
    <row r="51" spans="2:10" s="378" customFormat="1" hidden="1" x14ac:dyDescent="0.25">
      <c r="B51" s="386"/>
      <c r="C51" s="384"/>
      <c r="D51" s="380"/>
      <c r="E51" s="388"/>
      <c r="I51" s="379"/>
      <c r="J51" s="380"/>
    </row>
    <row r="52" spans="2:10" s="378" customFormat="1" hidden="1" x14ac:dyDescent="0.25"/>
    <row r="53" spans="2:10" s="378" customFormat="1" hidden="1" x14ac:dyDescent="0.25">
      <c r="D53" s="381"/>
      <c r="E53" s="389"/>
    </row>
    <row r="54" spans="2:10" s="378" customFormat="1" hidden="1" x14ac:dyDescent="0.25">
      <c r="D54" s="381"/>
      <c r="E54" s="389"/>
    </row>
    <row r="55" spans="2:10" s="378" customFormat="1" hidden="1" x14ac:dyDescent="0.25"/>
    <row r="56" spans="2:10" s="378" customFormat="1" hidden="1" x14ac:dyDescent="0.25"/>
    <row r="57" spans="2:10" s="378" customFormat="1" hidden="1" x14ac:dyDescent="0.25"/>
    <row r="58" spans="2:10" s="378" customFormat="1" hidden="1" x14ac:dyDescent="0.25"/>
    <row r="59" spans="2:10" s="378" customFormat="1" hidden="1" x14ac:dyDescent="0.25"/>
    <row r="60" spans="2:10" s="378" customFormat="1" hidden="1" x14ac:dyDescent="0.25"/>
    <row r="61" spans="2:10" s="378" customFormat="1" hidden="1" x14ac:dyDescent="0.25"/>
    <row r="62" spans="2:10" s="378" customFormat="1" hidden="1" x14ac:dyDescent="0.25"/>
    <row r="63" spans="2:10" s="378" customFormat="1" hidden="1" x14ac:dyDescent="0.25"/>
    <row r="64" spans="2:10" s="378" customFormat="1" hidden="1" x14ac:dyDescent="0.25"/>
    <row r="65" spans="5:28" s="378" customFormat="1" hidden="1" x14ac:dyDescent="0.25"/>
    <row r="69" spans="5:28" hidden="1" x14ac:dyDescent="0.25">
      <c r="E69" s="377"/>
      <c r="F69" s="377"/>
      <c r="G69" s="377"/>
      <c r="H69" s="377"/>
      <c r="I69" s="377"/>
      <c r="J69" s="377"/>
      <c r="K69" s="377"/>
      <c r="L69" s="377"/>
      <c r="M69" s="377"/>
      <c r="N69" s="377"/>
      <c r="O69" s="377"/>
      <c r="P69" s="377"/>
      <c r="Q69" s="377"/>
      <c r="R69" s="377"/>
      <c r="S69" s="377"/>
      <c r="T69" s="377"/>
      <c r="U69" s="377"/>
      <c r="V69" s="377"/>
      <c r="W69" s="377"/>
      <c r="X69" s="377"/>
      <c r="Y69" s="377"/>
    </row>
    <row r="72" spans="5:28" hidden="1" x14ac:dyDescent="0.25">
      <c r="H72" s="377"/>
      <c r="I72" s="377"/>
      <c r="J72" s="377"/>
      <c r="K72" s="377"/>
      <c r="L72" s="377"/>
      <c r="M72" s="377"/>
      <c r="N72" s="377"/>
      <c r="O72" s="377"/>
      <c r="P72" s="377"/>
      <c r="Q72" s="377"/>
      <c r="R72" s="377"/>
      <c r="S72" s="377"/>
      <c r="T72" s="377"/>
      <c r="U72" s="377"/>
      <c r="V72" s="377"/>
      <c r="W72" s="377"/>
      <c r="X72" s="377"/>
      <c r="Y72" s="377"/>
      <c r="Z72" s="377"/>
      <c r="AA72" s="377"/>
      <c r="AB72" s="377"/>
    </row>
    <row r="81" s="49" customFormat="1" hidden="1" x14ac:dyDescent="0.25"/>
    <row r="82" s="49" customFormat="1" hidden="1" x14ac:dyDescent="0.25"/>
    <row r="83" s="49" customFormat="1" hidden="1" x14ac:dyDescent="0.25"/>
    <row r="84" s="49" customFormat="1" hidden="1" x14ac:dyDescent="0.25"/>
  </sheetData>
  <mergeCells count="3">
    <mergeCell ref="E11:E13"/>
    <mergeCell ref="E8:E10"/>
    <mergeCell ref="D1:G1"/>
  </mergeCells>
  <pageMargins left="0.511811024" right="0.511811024" top="0.78740157499999996" bottom="0.78740157499999996" header="0.31496062000000002" footer="0.31496062000000002"/>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21F42-227B-434B-B336-5609FEE458CF}">
  <sheetPr>
    <tabColor theme="4" tint="-0.249977111117893"/>
  </sheetPr>
  <dimension ref="A1:AR170"/>
  <sheetViews>
    <sheetView zoomScaleNormal="100" workbookViewId="0"/>
  </sheetViews>
  <sheetFormatPr defaultColWidth="0" defaultRowHeight="15" zeroHeight="1" x14ac:dyDescent="0.25"/>
  <cols>
    <col min="1" max="1" width="22.28515625" style="112" customWidth="1"/>
    <col min="2" max="2" width="19.85546875" style="291" customWidth="1"/>
    <col min="3" max="3" width="4" style="481" customWidth="1"/>
    <col min="4" max="4" width="19.85546875" style="283" customWidth="1"/>
    <col min="5" max="5" width="4" style="481" customWidth="1"/>
    <col min="6" max="6" width="19.85546875" style="291" customWidth="1"/>
    <col min="7" max="7" width="4" style="481" customWidth="1"/>
    <col min="8" max="8" width="19.85546875" style="283" customWidth="1"/>
    <col min="9" max="9" width="4" style="481" customWidth="1"/>
    <col min="10" max="10" width="19.85546875" style="291" customWidth="1"/>
    <col min="11" max="11" width="4" style="481" customWidth="1"/>
    <col min="12" max="12" width="21.85546875" style="283" customWidth="1"/>
    <col min="13" max="13" width="4" style="481" customWidth="1"/>
    <col min="14" max="14" width="19.85546875" style="291" customWidth="1"/>
    <col min="15" max="15" width="4" style="481" customWidth="1"/>
    <col min="16" max="16" width="19.85546875" style="283" customWidth="1"/>
    <col min="17" max="17" width="4" style="481" customWidth="1"/>
    <col min="18" max="18" width="19.85546875" style="291" customWidth="1"/>
    <col min="19" max="19" width="4" style="481" customWidth="1"/>
    <col min="20" max="20" width="19.85546875" style="283" customWidth="1"/>
    <col min="21" max="21" width="4" style="481" customWidth="1"/>
    <col min="22" max="22" width="19.85546875" style="291" customWidth="1"/>
    <col min="23" max="23" width="4" style="481" customWidth="1"/>
    <col min="24" max="24" width="19.85546875" style="283" customWidth="1"/>
    <col min="25" max="25" width="4" style="481" customWidth="1"/>
    <col min="26" max="26" width="19.85546875" style="291" customWidth="1"/>
    <col min="27" max="27" width="4" style="481" customWidth="1"/>
    <col min="28" max="28" width="19.85546875" style="283" customWidth="1"/>
    <col min="29" max="29" width="4" style="481" customWidth="1"/>
    <col min="30" max="30" width="19.85546875" style="291" customWidth="1"/>
    <col min="31" max="31" width="4" style="481" customWidth="1"/>
    <col min="32" max="32" width="19.85546875" style="283" customWidth="1"/>
    <col min="33" max="33" width="4" style="481" customWidth="1"/>
    <col min="34" max="34" width="19.85546875" style="291" customWidth="1"/>
    <col min="35" max="35" width="4" style="481" customWidth="1"/>
    <col min="36" max="36" width="19.85546875" style="283" customWidth="1"/>
    <col min="37" max="37" width="4" style="481" customWidth="1"/>
    <col min="38" max="38" width="19.85546875" style="291" customWidth="1"/>
    <col min="39" max="39" width="4" style="481" customWidth="1"/>
    <col min="40" max="40" width="19.85546875" style="283" customWidth="1"/>
    <col min="41" max="41" width="4" style="481" customWidth="1"/>
    <col min="42" max="42" width="19.85546875" style="291" customWidth="1"/>
    <col min="43" max="43" width="4" style="481" customWidth="1"/>
    <col min="44" max="44" width="9.140625" style="49" customWidth="1"/>
    <col min="45" max="16384" width="9.140625" style="49" hidden="1"/>
  </cols>
  <sheetData>
    <row r="1" spans="1:43" ht="39.75" thickBot="1" x14ac:dyDescent="0.3">
      <c r="A1" s="374" t="s">
        <v>46</v>
      </c>
      <c r="B1" s="465" t="s">
        <v>3</v>
      </c>
      <c r="C1" s="483" t="s">
        <v>900</v>
      </c>
      <c r="D1" s="466" t="s">
        <v>5</v>
      </c>
      <c r="E1" s="483" t="s">
        <v>900</v>
      </c>
      <c r="F1" s="467" t="s">
        <v>7</v>
      </c>
      <c r="G1" s="483" t="s">
        <v>900</v>
      </c>
      <c r="H1" s="466" t="s">
        <v>9</v>
      </c>
      <c r="I1" s="483" t="s">
        <v>900</v>
      </c>
      <c r="J1" s="467" t="s">
        <v>11</v>
      </c>
      <c r="K1" s="483" t="s">
        <v>900</v>
      </c>
      <c r="L1" s="466" t="s">
        <v>13</v>
      </c>
      <c r="M1" s="483" t="s">
        <v>900</v>
      </c>
      <c r="N1" s="467" t="s">
        <v>15</v>
      </c>
      <c r="O1" s="483" t="s">
        <v>900</v>
      </c>
      <c r="P1" s="466" t="s">
        <v>17</v>
      </c>
      <c r="Q1" s="483" t="s">
        <v>900</v>
      </c>
      <c r="R1" s="467" t="s">
        <v>19</v>
      </c>
      <c r="S1" s="483" t="s">
        <v>900</v>
      </c>
      <c r="T1" s="466" t="s">
        <v>21</v>
      </c>
      <c r="U1" s="483" t="s">
        <v>900</v>
      </c>
      <c r="V1" s="467" t="s">
        <v>23</v>
      </c>
      <c r="W1" s="483" t="s">
        <v>900</v>
      </c>
      <c r="X1" s="466" t="s">
        <v>25</v>
      </c>
      <c r="Y1" s="483" t="s">
        <v>900</v>
      </c>
      <c r="Z1" s="467" t="s">
        <v>27</v>
      </c>
      <c r="AA1" s="483" t="s">
        <v>900</v>
      </c>
      <c r="AB1" s="466" t="s">
        <v>29</v>
      </c>
      <c r="AC1" s="483" t="s">
        <v>900</v>
      </c>
      <c r="AD1" s="467" t="s">
        <v>31</v>
      </c>
      <c r="AE1" s="483" t="s">
        <v>900</v>
      </c>
      <c r="AF1" s="466" t="s">
        <v>33</v>
      </c>
      <c r="AG1" s="483" t="s">
        <v>900</v>
      </c>
      <c r="AH1" s="467" t="s">
        <v>35</v>
      </c>
      <c r="AI1" s="483" t="s">
        <v>900</v>
      </c>
      <c r="AJ1" s="466" t="s">
        <v>37</v>
      </c>
      <c r="AK1" s="483" t="s">
        <v>900</v>
      </c>
      <c r="AL1" s="467" t="s">
        <v>39</v>
      </c>
      <c r="AM1" s="483" t="s">
        <v>900</v>
      </c>
      <c r="AN1" s="466" t="s">
        <v>41</v>
      </c>
      <c r="AO1" s="483" t="s">
        <v>900</v>
      </c>
      <c r="AP1" s="467" t="s">
        <v>44</v>
      </c>
      <c r="AQ1" s="484" t="s">
        <v>900</v>
      </c>
    </row>
    <row r="2" spans="1:43" x14ac:dyDescent="0.25">
      <c r="A2" s="513" t="s">
        <v>47</v>
      </c>
      <c r="B2" s="325">
        <v>12000</v>
      </c>
      <c r="C2" s="482" t="b">
        <v>1</v>
      </c>
      <c r="D2" s="324">
        <v>17753.571428571428</v>
      </c>
      <c r="E2" s="482" t="b">
        <v>1</v>
      </c>
      <c r="F2" s="323">
        <v>6328.5714285714284</v>
      </c>
      <c r="G2" s="482" t="b">
        <v>1</v>
      </c>
      <c r="H2" s="324">
        <v>8739.2857142857138</v>
      </c>
      <c r="I2" s="482" t="b">
        <v>1</v>
      </c>
      <c r="J2" s="323">
        <v>11914.285714285714</v>
      </c>
      <c r="K2" s="482" t="b">
        <v>1</v>
      </c>
      <c r="L2" s="324">
        <v>6116.6666666666661</v>
      </c>
      <c r="M2" s="482" t="b">
        <v>1</v>
      </c>
      <c r="N2" s="323">
        <v>9808.3333333333321</v>
      </c>
      <c r="O2" s="482" t="b">
        <v>1</v>
      </c>
      <c r="P2" s="324">
        <v>14827.083333333334</v>
      </c>
      <c r="Q2" s="482" t="b">
        <v>1</v>
      </c>
      <c r="R2" s="323">
        <v>7025</v>
      </c>
      <c r="S2" s="482" t="b">
        <v>1</v>
      </c>
      <c r="T2" s="324">
        <v>9986.1111111111113</v>
      </c>
      <c r="U2" s="482" t="b">
        <v>1</v>
      </c>
      <c r="V2" s="323">
        <v>10317.1875</v>
      </c>
      <c r="W2" s="482" t="b">
        <v>1</v>
      </c>
      <c r="X2" s="324">
        <v>7355.5555555555547</v>
      </c>
      <c r="Y2" s="482" t="b">
        <v>1</v>
      </c>
      <c r="Z2" s="323">
        <v>10644.444444444445</v>
      </c>
      <c r="AA2" s="482" t="b">
        <v>1</v>
      </c>
      <c r="AB2" s="324">
        <v>15841.666666666668</v>
      </c>
      <c r="AC2" s="482" t="b">
        <v>1</v>
      </c>
      <c r="AD2" s="323">
        <v>7500</v>
      </c>
      <c r="AE2" s="482" t="b">
        <v>1</v>
      </c>
      <c r="AF2" s="324">
        <v>17000</v>
      </c>
      <c r="AG2" s="482" t="b">
        <v>1</v>
      </c>
      <c r="AH2" s="323">
        <v>15700</v>
      </c>
      <c r="AI2" s="482" t="b">
        <v>1</v>
      </c>
      <c r="AJ2" s="324">
        <v>13518.75</v>
      </c>
      <c r="AK2" s="482" t="b">
        <v>1</v>
      </c>
      <c r="AL2" s="323">
        <v>15882.692307692309</v>
      </c>
      <c r="AM2" s="482" t="b">
        <v>1</v>
      </c>
      <c r="AN2" s="324">
        <v>10000</v>
      </c>
      <c r="AO2" s="482" t="b">
        <v>1</v>
      </c>
      <c r="AP2" s="501"/>
      <c r="AQ2" s="485" t="b">
        <v>0</v>
      </c>
    </row>
    <row r="3" spans="1:43" x14ac:dyDescent="0.25">
      <c r="A3" s="514"/>
      <c r="B3" s="326">
        <v>10650</v>
      </c>
      <c r="C3" s="474" t="b">
        <v>1</v>
      </c>
      <c r="D3" s="464">
        <v>17000</v>
      </c>
      <c r="E3" s="474" t="b">
        <v>1</v>
      </c>
      <c r="F3" s="463">
        <v>5500</v>
      </c>
      <c r="G3" s="474" t="b">
        <v>1</v>
      </c>
      <c r="H3" s="464">
        <v>9000</v>
      </c>
      <c r="I3" s="474" t="b">
        <v>1</v>
      </c>
      <c r="J3" s="463">
        <v>13500</v>
      </c>
      <c r="K3" s="474" t="b">
        <v>1</v>
      </c>
      <c r="L3" s="464">
        <v>5606.25</v>
      </c>
      <c r="M3" s="474" t="b">
        <v>1</v>
      </c>
      <c r="N3" s="463">
        <v>9100</v>
      </c>
      <c r="O3" s="474" t="b">
        <v>1</v>
      </c>
      <c r="P3" s="464">
        <v>13595.3125</v>
      </c>
      <c r="Q3" s="474" t="b">
        <v>1</v>
      </c>
      <c r="R3" s="463">
        <v>6000</v>
      </c>
      <c r="S3" s="474" t="b">
        <v>1</v>
      </c>
      <c r="T3" s="464">
        <v>7750</v>
      </c>
      <c r="U3" s="474" t="b">
        <v>1</v>
      </c>
      <c r="V3" s="463">
        <v>14472.222222222223</v>
      </c>
      <c r="W3" s="474" t="b">
        <v>1</v>
      </c>
      <c r="X3" s="464">
        <v>6500</v>
      </c>
      <c r="Y3" s="474" t="b">
        <v>1</v>
      </c>
      <c r="Z3" s="463">
        <v>9500</v>
      </c>
      <c r="AA3" s="474" t="b">
        <v>1</v>
      </c>
      <c r="AB3" s="464">
        <v>13763.888888888889</v>
      </c>
      <c r="AC3" s="474" t="b">
        <v>1</v>
      </c>
      <c r="AD3" s="499"/>
      <c r="AE3" s="474" t="b">
        <v>0</v>
      </c>
      <c r="AF3" s="464">
        <v>14000</v>
      </c>
      <c r="AG3" s="474" t="b">
        <v>1</v>
      </c>
      <c r="AH3" s="463">
        <v>20000</v>
      </c>
      <c r="AI3" s="474" t="b">
        <v>1</v>
      </c>
      <c r="AJ3" s="464">
        <v>10500</v>
      </c>
      <c r="AK3" s="474" t="b">
        <v>1</v>
      </c>
      <c r="AL3" s="499"/>
      <c r="AM3" s="474" t="b">
        <v>0</v>
      </c>
      <c r="AN3" s="464" t="s">
        <v>901</v>
      </c>
      <c r="AO3" s="474" t="s">
        <v>901</v>
      </c>
      <c r="AP3" s="463">
        <v>14375</v>
      </c>
      <c r="AQ3" s="486" t="b">
        <v>1</v>
      </c>
    </row>
    <row r="4" spans="1:43" x14ac:dyDescent="0.25">
      <c r="A4" s="514"/>
      <c r="B4" s="326" t="s">
        <v>901</v>
      </c>
      <c r="C4" s="474" t="s">
        <v>901</v>
      </c>
      <c r="D4" s="464">
        <v>17500</v>
      </c>
      <c r="E4" s="474" t="b">
        <v>1</v>
      </c>
      <c r="F4" s="463" t="s">
        <v>901</v>
      </c>
      <c r="G4" s="474" t="s">
        <v>901</v>
      </c>
      <c r="H4" s="464">
        <v>9000</v>
      </c>
      <c r="I4" s="474" t="b">
        <v>1</v>
      </c>
      <c r="J4" s="463">
        <v>11000</v>
      </c>
      <c r="K4" s="474" t="b">
        <v>1</v>
      </c>
      <c r="L4" s="464">
        <v>4968.75</v>
      </c>
      <c r="M4" s="474" t="b">
        <v>1</v>
      </c>
      <c r="N4" s="463">
        <v>9456.25</v>
      </c>
      <c r="O4" s="474" t="b">
        <v>1</v>
      </c>
      <c r="P4" s="464">
        <v>12775</v>
      </c>
      <c r="Q4" s="474" t="b">
        <v>1</v>
      </c>
      <c r="R4" s="463">
        <v>7700</v>
      </c>
      <c r="S4" s="474" t="b">
        <v>1</v>
      </c>
      <c r="T4" s="464">
        <v>9000</v>
      </c>
      <c r="U4" s="474" t="b">
        <v>1</v>
      </c>
      <c r="V4" s="463">
        <v>11750</v>
      </c>
      <c r="W4" s="474" t="b">
        <v>1</v>
      </c>
      <c r="X4" s="464" t="s">
        <v>901</v>
      </c>
      <c r="Y4" s="474" t="s">
        <v>901</v>
      </c>
      <c r="Z4" s="463">
        <v>11080</v>
      </c>
      <c r="AA4" s="474" t="b">
        <v>1</v>
      </c>
      <c r="AB4" s="464">
        <v>15500</v>
      </c>
      <c r="AC4" s="474" t="b">
        <v>1</v>
      </c>
      <c r="AD4" s="463">
        <v>9000</v>
      </c>
      <c r="AE4" s="474" t="b">
        <v>1</v>
      </c>
      <c r="AF4" s="464">
        <v>17500</v>
      </c>
      <c r="AG4" s="474" t="b">
        <v>1</v>
      </c>
      <c r="AH4" s="463">
        <v>18833.333333333332</v>
      </c>
      <c r="AI4" s="474" t="b">
        <v>1</v>
      </c>
      <c r="AJ4" s="464">
        <v>13500</v>
      </c>
      <c r="AK4" s="474" t="b">
        <v>1</v>
      </c>
      <c r="AL4" s="463">
        <v>17500</v>
      </c>
      <c r="AM4" s="474" t="b">
        <v>1</v>
      </c>
      <c r="AN4" s="464" t="s">
        <v>901</v>
      </c>
      <c r="AO4" s="474" t="s">
        <v>901</v>
      </c>
      <c r="AP4" s="463" t="s">
        <v>901</v>
      </c>
      <c r="AQ4" s="486" t="s">
        <v>901</v>
      </c>
    </row>
    <row r="5" spans="1:43" x14ac:dyDescent="0.25">
      <c r="A5" s="514"/>
      <c r="B5" s="326" t="s">
        <v>901</v>
      </c>
      <c r="C5" s="474" t="s">
        <v>901</v>
      </c>
      <c r="D5" s="464">
        <v>22500</v>
      </c>
      <c r="E5" s="474" t="b">
        <v>1</v>
      </c>
      <c r="F5" s="463" t="s">
        <v>901</v>
      </c>
      <c r="G5" s="474" t="s">
        <v>901</v>
      </c>
      <c r="H5" s="464" t="s">
        <v>901</v>
      </c>
      <c r="I5" s="474" t="s">
        <v>901</v>
      </c>
      <c r="J5" s="463" t="s">
        <v>901</v>
      </c>
      <c r="K5" s="474" t="s">
        <v>901</v>
      </c>
      <c r="L5" s="464">
        <v>7000</v>
      </c>
      <c r="M5" s="474" t="b">
        <v>1</v>
      </c>
      <c r="N5" s="463">
        <v>8162.5</v>
      </c>
      <c r="O5" s="474" t="b">
        <v>1</v>
      </c>
      <c r="P5" s="464">
        <v>12725</v>
      </c>
      <c r="Q5" s="474" t="b">
        <v>1</v>
      </c>
      <c r="R5" s="463" t="s">
        <v>901</v>
      </c>
      <c r="S5" s="474" t="s">
        <v>901</v>
      </c>
      <c r="T5" s="464">
        <v>8800</v>
      </c>
      <c r="U5" s="474" t="b">
        <v>1</v>
      </c>
      <c r="V5" s="463" t="s">
        <v>901</v>
      </c>
      <c r="W5" s="474" t="s">
        <v>901</v>
      </c>
      <c r="X5" s="464" t="s">
        <v>901</v>
      </c>
      <c r="Y5" s="474" t="s">
        <v>901</v>
      </c>
      <c r="Z5" s="463" t="s">
        <v>901</v>
      </c>
      <c r="AA5" s="474" t="s">
        <v>901</v>
      </c>
      <c r="AB5" s="464">
        <v>12500</v>
      </c>
      <c r="AC5" s="474" t="b">
        <v>1</v>
      </c>
      <c r="AD5" s="463" t="s">
        <v>901</v>
      </c>
      <c r="AE5" s="474" t="s">
        <v>901</v>
      </c>
      <c r="AF5" s="499"/>
      <c r="AG5" s="474" t="b">
        <v>0</v>
      </c>
      <c r="AH5" s="463" t="s">
        <v>901</v>
      </c>
      <c r="AI5" s="474" t="s">
        <v>901</v>
      </c>
      <c r="AJ5" s="464">
        <v>16500</v>
      </c>
      <c r="AK5" s="474" t="b">
        <v>1</v>
      </c>
      <c r="AL5" s="463">
        <v>17500</v>
      </c>
      <c r="AM5" s="474" t="b">
        <v>1</v>
      </c>
      <c r="AN5" s="464" t="s">
        <v>901</v>
      </c>
      <c r="AO5" s="474" t="s">
        <v>901</v>
      </c>
      <c r="AP5" s="463" t="s">
        <v>901</v>
      </c>
      <c r="AQ5" s="486" t="s">
        <v>901</v>
      </c>
    </row>
    <row r="6" spans="1:43" x14ac:dyDescent="0.25">
      <c r="A6" s="514"/>
      <c r="B6" s="326" t="s">
        <v>901</v>
      </c>
      <c r="C6" s="474" t="s">
        <v>901</v>
      </c>
      <c r="D6" s="499"/>
      <c r="E6" s="474" t="b">
        <v>0</v>
      </c>
      <c r="F6" s="463" t="s">
        <v>901</v>
      </c>
      <c r="G6" s="474" t="s">
        <v>901</v>
      </c>
      <c r="H6" s="464" t="s">
        <v>901</v>
      </c>
      <c r="I6" s="474" t="s">
        <v>901</v>
      </c>
      <c r="J6" s="463" t="s">
        <v>901</v>
      </c>
      <c r="K6" s="474" t="s">
        <v>901</v>
      </c>
      <c r="L6" s="464">
        <v>7000</v>
      </c>
      <c r="M6" s="474" t="b">
        <v>1</v>
      </c>
      <c r="N6" s="463">
        <v>10250</v>
      </c>
      <c r="O6" s="474" t="b">
        <v>1</v>
      </c>
      <c r="P6" s="464">
        <v>14500</v>
      </c>
      <c r="Q6" s="474" t="b">
        <v>1</v>
      </c>
      <c r="R6" s="463" t="s">
        <v>901</v>
      </c>
      <c r="S6" s="474" t="s">
        <v>901</v>
      </c>
      <c r="T6" s="464" t="s">
        <v>901</v>
      </c>
      <c r="U6" s="474" t="s">
        <v>901</v>
      </c>
      <c r="V6" s="463" t="s">
        <v>901</v>
      </c>
      <c r="W6" s="474" t="s">
        <v>901</v>
      </c>
      <c r="X6" s="464" t="s">
        <v>901</v>
      </c>
      <c r="Y6" s="474" t="s">
        <v>901</v>
      </c>
      <c r="Z6" s="463" t="s">
        <v>901</v>
      </c>
      <c r="AA6" s="474" t="s">
        <v>901</v>
      </c>
      <c r="AB6" s="464">
        <v>17500</v>
      </c>
      <c r="AC6" s="474" t="b">
        <v>1</v>
      </c>
      <c r="AD6" s="463" t="s">
        <v>901</v>
      </c>
      <c r="AE6" s="474" t="s">
        <v>901</v>
      </c>
      <c r="AF6" s="464" t="s">
        <v>901</v>
      </c>
      <c r="AG6" s="474" t="s">
        <v>901</v>
      </c>
      <c r="AH6" s="463" t="s">
        <v>901</v>
      </c>
      <c r="AI6" s="474" t="s">
        <v>901</v>
      </c>
      <c r="AJ6" s="464">
        <v>9125</v>
      </c>
      <c r="AK6" s="474" t="b">
        <v>1</v>
      </c>
      <c r="AL6" s="463" t="s">
        <v>901</v>
      </c>
      <c r="AM6" s="474" t="s">
        <v>901</v>
      </c>
      <c r="AN6" s="464" t="s">
        <v>901</v>
      </c>
      <c r="AO6" s="474" t="s">
        <v>901</v>
      </c>
      <c r="AP6" s="463" t="s">
        <v>901</v>
      </c>
      <c r="AQ6" s="486" t="s">
        <v>901</v>
      </c>
    </row>
    <row r="7" spans="1:43" x14ac:dyDescent="0.25">
      <c r="A7" s="514"/>
      <c r="B7" s="326" t="s">
        <v>901</v>
      </c>
      <c r="C7" s="474" t="s">
        <v>901</v>
      </c>
      <c r="D7" s="464" t="s">
        <v>901</v>
      </c>
      <c r="E7" s="474" t="s">
        <v>901</v>
      </c>
      <c r="F7" s="463" t="s">
        <v>901</v>
      </c>
      <c r="G7" s="474" t="s">
        <v>901</v>
      </c>
      <c r="H7" s="464" t="s">
        <v>901</v>
      </c>
      <c r="I7" s="474" t="s">
        <v>901</v>
      </c>
      <c r="J7" s="463" t="s">
        <v>901</v>
      </c>
      <c r="K7" s="474" t="s">
        <v>901</v>
      </c>
      <c r="L7" s="464">
        <v>7000</v>
      </c>
      <c r="M7" s="474" t="b">
        <v>1</v>
      </c>
      <c r="N7" s="463">
        <v>12500</v>
      </c>
      <c r="O7" s="474" t="b">
        <v>1</v>
      </c>
      <c r="P7" s="464">
        <v>17000</v>
      </c>
      <c r="Q7" s="474" t="b">
        <v>1</v>
      </c>
      <c r="R7" s="463" t="s">
        <v>901</v>
      </c>
      <c r="S7" s="474" t="s">
        <v>901</v>
      </c>
      <c r="T7" s="464" t="s">
        <v>901</v>
      </c>
      <c r="U7" s="474" t="s">
        <v>901</v>
      </c>
      <c r="V7" s="463" t="s">
        <v>901</v>
      </c>
      <c r="W7" s="474" t="s">
        <v>901</v>
      </c>
      <c r="X7" s="464" t="s">
        <v>901</v>
      </c>
      <c r="Y7" s="474" t="s">
        <v>901</v>
      </c>
      <c r="Z7" s="463" t="s">
        <v>901</v>
      </c>
      <c r="AA7" s="474" t="s">
        <v>901</v>
      </c>
      <c r="AB7" s="464">
        <v>12600</v>
      </c>
      <c r="AC7" s="474" t="b">
        <v>1</v>
      </c>
      <c r="AD7" s="463" t="s">
        <v>901</v>
      </c>
      <c r="AE7" s="474" t="s">
        <v>901</v>
      </c>
      <c r="AF7" s="464" t="s">
        <v>901</v>
      </c>
      <c r="AG7" s="474" t="s">
        <v>901</v>
      </c>
      <c r="AH7" s="463" t="s">
        <v>901</v>
      </c>
      <c r="AI7" s="474" t="s">
        <v>901</v>
      </c>
      <c r="AJ7" s="499"/>
      <c r="AK7" s="474" t="b">
        <v>0</v>
      </c>
      <c r="AL7" s="463" t="s">
        <v>901</v>
      </c>
      <c r="AM7" s="474" t="s">
        <v>901</v>
      </c>
      <c r="AN7" s="464" t="s">
        <v>901</v>
      </c>
      <c r="AO7" s="474" t="s">
        <v>901</v>
      </c>
      <c r="AP7" s="463" t="s">
        <v>901</v>
      </c>
      <c r="AQ7" s="486" t="s">
        <v>901</v>
      </c>
    </row>
    <row r="8" spans="1:43" x14ac:dyDescent="0.25">
      <c r="A8" s="514"/>
      <c r="B8" s="326" t="s">
        <v>901</v>
      </c>
      <c r="C8" s="474" t="s">
        <v>901</v>
      </c>
      <c r="D8" s="464" t="s">
        <v>901</v>
      </c>
      <c r="E8" s="474" t="s">
        <v>901</v>
      </c>
      <c r="F8" s="463" t="s">
        <v>901</v>
      </c>
      <c r="G8" s="474" t="s">
        <v>901</v>
      </c>
      <c r="H8" s="464" t="s">
        <v>901</v>
      </c>
      <c r="I8" s="474" t="s">
        <v>901</v>
      </c>
      <c r="J8" s="463" t="s">
        <v>901</v>
      </c>
      <c r="K8" s="474" t="s">
        <v>901</v>
      </c>
      <c r="L8" s="464">
        <v>6500</v>
      </c>
      <c r="M8" s="474" t="b">
        <v>1</v>
      </c>
      <c r="N8" s="463">
        <v>13000</v>
      </c>
      <c r="O8" s="474" t="b">
        <v>1</v>
      </c>
      <c r="P8" s="464">
        <v>20000</v>
      </c>
      <c r="Q8" s="474" t="b">
        <v>1</v>
      </c>
      <c r="R8" s="463" t="s">
        <v>901</v>
      </c>
      <c r="S8" s="474" t="s">
        <v>901</v>
      </c>
      <c r="T8" s="464" t="s">
        <v>901</v>
      </c>
      <c r="U8" s="474" t="s">
        <v>901</v>
      </c>
      <c r="V8" s="463" t="s">
        <v>901</v>
      </c>
      <c r="W8" s="474" t="s">
        <v>901</v>
      </c>
      <c r="X8" s="464" t="s">
        <v>901</v>
      </c>
      <c r="Y8" s="474" t="s">
        <v>901</v>
      </c>
      <c r="Z8" s="463" t="s">
        <v>901</v>
      </c>
      <c r="AA8" s="474" t="s">
        <v>901</v>
      </c>
      <c r="AB8" s="464">
        <v>16875</v>
      </c>
      <c r="AC8" s="474" t="b">
        <v>1</v>
      </c>
      <c r="AD8" s="463" t="s">
        <v>901</v>
      </c>
      <c r="AE8" s="474" t="s">
        <v>901</v>
      </c>
      <c r="AF8" s="464" t="s">
        <v>901</v>
      </c>
      <c r="AG8" s="474" t="s">
        <v>901</v>
      </c>
      <c r="AH8" s="463" t="s">
        <v>901</v>
      </c>
      <c r="AI8" s="474" t="s">
        <v>901</v>
      </c>
      <c r="AJ8" s="464" t="s">
        <v>901</v>
      </c>
      <c r="AK8" s="474" t="s">
        <v>901</v>
      </c>
      <c r="AL8" s="463" t="s">
        <v>901</v>
      </c>
      <c r="AM8" s="474" t="s">
        <v>901</v>
      </c>
      <c r="AN8" s="464" t="s">
        <v>901</v>
      </c>
      <c r="AO8" s="474" t="s">
        <v>901</v>
      </c>
      <c r="AP8" s="463" t="s">
        <v>901</v>
      </c>
      <c r="AQ8" s="486" t="s">
        <v>901</v>
      </c>
    </row>
    <row r="9" spans="1:43" x14ac:dyDescent="0.25">
      <c r="A9" s="514"/>
      <c r="B9" s="326" t="s">
        <v>901</v>
      </c>
      <c r="C9" s="474" t="s">
        <v>901</v>
      </c>
      <c r="D9" s="464" t="s">
        <v>901</v>
      </c>
      <c r="E9" s="474" t="s">
        <v>901</v>
      </c>
      <c r="F9" s="463" t="s">
        <v>901</v>
      </c>
      <c r="G9" s="474" t="s">
        <v>901</v>
      </c>
      <c r="H9" s="464" t="s">
        <v>901</v>
      </c>
      <c r="I9" s="474" t="s">
        <v>901</v>
      </c>
      <c r="J9" s="463" t="s">
        <v>901</v>
      </c>
      <c r="K9" s="474" t="s">
        <v>901</v>
      </c>
      <c r="L9" s="464">
        <v>7500</v>
      </c>
      <c r="M9" s="474" t="b">
        <v>1</v>
      </c>
      <c r="N9" s="463">
        <v>10000</v>
      </c>
      <c r="O9" s="474" t="b">
        <v>1</v>
      </c>
      <c r="P9" s="464">
        <v>14000</v>
      </c>
      <c r="Q9" s="474" t="b">
        <v>1</v>
      </c>
      <c r="R9" s="463" t="s">
        <v>901</v>
      </c>
      <c r="S9" s="474" t="s">
        <v>901</v>
      </c>
      <c r="T9" s="464" t="s">
        <v>901</v>
      </c>
      <c r="U9" s="474" t="s">
        <v>901</v>
      </c>
      <c r="V9" s="463" t="s">
        <v>901</v>
      </c>
      <c r="W9" s="474" t="s">
        <v>901</v>
      </c>
      <c r="X9" s="464" t="s">
        <v>901</v>
      </c>
      <c r="Y9" s="474" t="s">
        <v>901</v>
      </c>
      <c r="Z9" s="463" t="s">
        <v>901</v>
      </c>
      <c r="AA9" s="474" t="s">
        <v>901</v>
      </c>
      <c r="AB9" s="464" t="s">
        <v>901</v>
      </c>
      <c r="AC9" s="474" t="s">
        <v>901</v>
      </c>
      <c r="AD9" s="463" t="s">
        <v>901</v>
      </c>
      <c r="AE9" s="474" t="s">
        <v>901</v>
      </c>
      <c r="AF9" s="464" t="s">
        <v>901</v>
      </c>
      <c r="AG9" s="474" t="s">
        <v>901</v>
      </c>
      <c r="AH9" s="463" t="s">
        <v>901</v>
      </c>
      <c r="AI9" s="474" t="s">
        <v>901</v>
      </c>
      <c r="AJ9" s="464" t="s">
        <v>901</v>
      </c>
      <c r="AK9" s="474" t="s">
        <v>901</v>
      </c>
      <c r="AL9" s="463" t="s">
        <v>901</v>
      </c>
      <c r="AM9" s="474" t="s">
        <v>901</v>
      </c>
      <c r="AN9" s="464" t="s">
        <v>901</v>
      </c>
      <c r="AO9" s="474" t="s">
        <v>901</v>
      </c>
      <c r="AP9" s="463" t="s">
        <v>901</v>
      </c>
      <c r="AQ9" s="486" t="s">
        <v>901</v>
      </c>
    </row>
    <row r="10" spans="1:43" x14ac:dyDescent="0.25">
      <c r="A10" s="514"/>
      <c r="B10" s="326" t="s">
        <v>901</v>
      </c>
      <c r="C10" s="474" t="s">
        <v>901</v>
      </c>
      <c r="D10" s="464" t="s">
        <v>901</v>
      </c>
      <c r="E10" s="474" t="s">
        <v>901</v>
      </c>
      <c r="F10" s="463" t="s">
        <v>901</v>
      </c>
      <c r="G10" s="474" t="s">
        <v>901</v>
      </c>
      <c r="H10" s="464" t="s">
        <v>901</v>
      </c>
      <c r="I10" s="474" t="s">
        <v>901</v>
      </c>
      <c r="J10" s="463" t="s">
        <v>901</v>
      </c>
      <c r="K10" s="474" t="s">
        <v>901</v>
      </c>
      <c r="L10" s="464">
        <v>7500</v>
      </c>
      <c r="M10" s="474" t="b">
        <v>1</v>
      </c>
      <c r="N10" s="463">
        <v>10000</v>
      </c>
      <c r="O10" s="474" t="b">
        <v>1</v>
      </c>
      <c r="P10" s="464">
        <v>13500</v>
      </c>
      <c r="Q10" s="474" t="b">
        <v>1</v>
      </c>
      <c r="R10" s="463" t="s">
        <v>901</v>
      </c>
      <c r="S10" s="474" t="s">
        <v>901</v>
      </c>
      <c r="T10" s="464" t="s">
        <v>901</v>
      </c>
      <c r="U10" s="474" t="s">
        <v>901</v>
      </c>
      <c r="V10" s="463" t="s">
        <v>901</v>
      </c>
      <c r="W10" s="474" t="s">
        <v>901</v>
      </c>
      <c r="X10" s="464" t="s">
        <v>901</v>
      </c>
      <c r="Y10" s="474" t="s">
        <v>901</v>
      </c>
      <c r="Z10" s="463" t="s">
        <v>901</v>
      </c>
      <c r="AA10" s="474" t="s">
        <v>901</v>
      </c>
      <c r="AB10" s="464" t="s">
        <v>901</v>
      </c>
      <c r="AC10" s="474" t="s">
        <v>901</v>
      </c>
      <c r="AD10" s="463" t="s">
        <v>901</v>
      </c>
      <c r="AE10" s="474" t="s">
        <v>901</v>
      </c>
      <c r="AF10" s="464" t="s">
        <v>901</v>
      </c>
      <c r="AG10" s="474" t="s">
        <v>901</v>
      </c>
      <c r="AH10" s="463" t="s">
        <v>901</v>
      </c>
      <c r="AI10" s="474" t="s">
        <v>901</v>
      </c>
      <c r="AJ10" s="464" t="s">
        <v>901</v>
      </c>
      <c r="AK10" s="474" t="s">
        <v>901</v>
      </c>
      <c r="AL10" s="463" t="s">
        <v>901</v>
      </c>
      <c r="AM10" s="474" t="s">
        <v>901</v>
      </c>
      <c r="AN10" s="464" t="s">
        <v>901</v>
      </c>
      <c r="AO10" s="474" t="s">
        <v>901</v>
      </c>
      <c r="AP10" s="463" t="s">
        <v>901</v>
      </c>
      <c r="AQ10" s="486" t="s">
        <v>901</v>
      </c>
    </row>
    <row r="11" spans="1:43" x14ac:dyDescent="0.25">
      <c r="A11" s="514"/>
      <c r="B11" s="326" t="s">
        <v>901</v>
      </c>
      <c r="C11" s="474" t="s">
        <v>901</v>
      </c>
      <c r="D11" s="464" t="s">
        <v>901</v>
      </c>
      <c r="E11" s="474" t="s">
        <v>901</v>
      </c>
      <c r="F11" s="463" t="s">
        <v>901</v>
      </c>
      <c r="G11" s="474" t="s">
        <v>901</v>
      </c>
      <c r="H11" s="464" t="s">
        <v>901</v>
      </c>
      <c r="I11" s="474" t="s">
        <v>901</v>
      </c>
      <c r="J11" s="463" t="s">
        <v>901</v>
      </c>
      <c r="K11" s="474" t="s">
        <v>901</v>
      </c>
      <c r="L11" s="464">
        <v>7500</v>
      </c>
      <c r="M11" s="474" t="b">
        <v>1</v>
      </c>
      <c r="N11" s="463">
        <v>10000</v>
      </c>
      <c r="O11" s="474" t="b">
        <v>1</v>
      </c>
      <c r="P11" s="464">
        <v>13000</v>
      </c>
      <c r="Q11" s="474" t="b">
        <v>1</v>
      </c>
      <c r="R11" s="463" t="s">
        <v>901</v>
      </c>
      <c r="S11" s="474" t="s">
        <v>901</v>
      </c>
      <c r="T11" s="464" t="s">
        <v>901</v>
      </c>
      <c r="U11" s="474" t="s">
        <v>901</v>
      </c>
      <c r="V11" s="463" t="s">
        <v>901</v>
      </c>
      <c r="W11" s="474" t="s">
        <v>901</v>
      </c>
      <c r="X11" s="464" t="s">
        <v>901</v>
      </c>
      <c r="Y11" s="474" t="s">
        <v>901</v>
      </c>
      <c r="Z11" s="463" t="s">
        <v>901</v>
      </c>
      <c r="AA11" s="474" t="s">
        <v>901</v>
      </c>
      <c r="AB11" s="464" t="s">
        <v>901</v>
      </c>
      <c r="AC11" s="474" t="s">
        <v>901</v>
      </c>
      <c r="AD11" s="463" t="s">
        <v>901</v>
      </c>
      <c r="AE11" s="474" t="s">
        <v>901</v>
      </c>
      <c r="AF11" s="464" t="s">
        <v>901</v>
      </c>
      <c r="AG11" s="474" t="s">
        <v>901</v>
      </c>
      <c r="AH11" s="463" t="s">
        <v>901</v>
      </c>
      <c r="AI11" s="474" t="s">
        <v>901</v>
      </c>
      <c r="AJ11" s="464" t="s">
        <v>901</v>
      </c>
      <c r="AK11" s="474" t="s">
        <v>901</v>
      </c>
      <c r="AL11" s="463" t="s">
        <v>901</v>
      </c>
      <c r="AM11" s="474" t="s">
        <v>901</v>
      </c>
      <c r="AN11" s="464" t="s">
        <v>901</v>
      </c>
      <c r="AO11" s="474" t="s">
        <v>901</v>
      </c>
      <c r="AP11" s="463" t="s">
        <v>901</v>
      </c>
      <c r="AQ11" s="486" t="s">
        <v>901</v>
      </c>
    </row>
    <row r="12" spans="1:43" x14ac:dyDescent="0.25">
      <c r="A12" s="514"/>
      <c r="B12" s="326" t="s">
        <v>901</v>
      </c>
      <c r="C12" s="474" t="s">
        <v>901</v>
      </c>
      <c r="D12" s="464" t="s">
        <v>901</v>
      </c>
      <c r="E12" s="474" t="s">
        <v>901</v>
      </c>
      <c r="F12" s="463" t="s">
        <v>901</v>
      </c>
      <c r="G12" s="474" t="s">
        <v>901</v>
      </c>
      <c r="H12" s="464" t="s">
        <v>901</v>
      </c>
      <c r="I12" s="474" t="s">
        <v>901</v>
      </c>
      <c r="J12" s="463" t="s">
        <v>901</v>
      </c>
      <c r="K12" s="474" t="s">
        <v>901</v>
      </c>
      <c r="L12" s="464">
        <v>7500</v>
      </c>
      <c r="M12" s="474" t="b">
        <v>1</v>
      </c>
      <c r="N12" s="463">
        <v>9500</v>
      </c>
      <c r="O12" s="474" t="b">
        <v>1</v>
      </c>
      <c r="P12" s="464">
        <v>14000</v>
      </c>
      <c r="Q12" s="474" t="b">
        <v>1</v>
      </c>
      <c r="R12" s="463" t="s">
        <v>901</v>
      </c>
      <c r="S12" s="474" t="s">
        <v>901</v>
      </c>
      <c r="T12" s="464" t="s">
        <v>901</v>
      </c>
      <c r="U12" s="474" t="s">
        <v>901</v>
      </c>
      <c r="V12" s="463" t="s">
        <v>901</v>
      </c>
      <c r="W12" s="474" t="s">
        <v>901</v>
      </c>
      <c r="X12" s="464" t="s">
        <v>901</v>
      </c>
      <c r="Y12" s="474" t="s">
        <v>901</v>
      </c>
      <c r="Z12" s="463" t="s">
        <v>901</v>
      </c>
      <c r="AA12" s="474" t="s">
        <v>901</v>
      </c>
      <c r="AB12" s="464" t="s">
        <v>901</v>
      </c>
      <c r="AC12" s="474" t="s">
        <v>901</v>
      </c>
      <c r="AD12" s="463" t="s">
        <v>901</v>
      </c>
      <c r="AE12" s="474" t="s">
        <v>901</v>
      </c>
      <c r="AF12" s="464" t="s">
        <v>901</v>
      </c>
      <c r="AG12" s="474" t="s">
        <v>901</v>
      </c>
      <c r="AH12" s="463" t="s">
        <v>901</v>
      </c>
      <c r="AI12" s="474" t="s">
        <v>901</v>
      </c>
      <c r="AJ12" s="464" t="s">
        <v>901</v>
      </c>
      <c r="AK12" s="474" t="s">
        <v>901</v>
      </c>
      <c r="AL12" s="463" t="s">
        <v>901</v>
      </c>
      <c r="AM12" s="474" t="s">
        <v>901</v>
      </c>
      <c r="AN12" s="464" t="s">
        <v>901</v>
      </c>
      <c r="AO12" s="474" t="s">
        <v>901</v>
      </c>
      <c r="AP12" s="463" t="s">
        <v>901</v>
      </c>
      <c r="AQ12" s="486" t="s">
        <v>901</v>
      </c>
    </row>
    <row r="13" spans="1:43" x14ac:dyDescent="0.25">
      <c r="A13" s="514"/>
      <c r="B13" s="326" t="s">
        <v>901</v>
      </c>
      <c r="C13" s="474" t="s">
        <v>901</v>
      </c>
      <c r="D13" s="464" t="s">
        <v>901</v>
      </c>
      <c r="E13" s="474" t="s">
        <v>901</v>
      </c>
      <c r="F13" s="463" t="s">
        <v>901</v>
      </c>
      <c r="G13" s="474" t="s">
        <v>901</v>
      </c>
      <c r="H13" s="464" t="s">
        <v>901</v>
      </c>
      <c r="I13" s="474" t="s">
        <v>901</v>
      </c>
      <c r="J13" s="463" t="s">
        <v>901</v>
      </c>
      <c r="K13" s="474" t="s">
        <v>901</v>
      </c>
      <c r="L13" s="464">
        <v>7000</v>
      </c>
      <c r="M13" s="474" t="b">
        <v>1</v>
      </c>
      <c r="N13" s="463">
        <v>10000</v>
      </c>
      <c r="O13" s="474" t="b">
        <v>1</v>
      </c>
      <c r="P13" s="464">
        <v>13000</v>
      </c>
      <c r="Q13" s="474" t="b">
        <v>1</v>
      </c>
      <c r="R13" s="463" t="s">
        <v>901</v>
      </c>
      <c r="S13" s="474" t="s">
        <v>901</v>
      </c>
      <c r="T13" s="464" t="s">
        <v>901</v>
      </c>
      <c r="U13" s="474" t="s">
        <v>901</v>
      </c>
      <c r="V13" s="463" t="s">
        <v>901</v>
      </c>
      <c r="W13" s="474" t="s">
        <v>901</v>
      </c>
      <c r="X13" s="464" t="s">
        <v>901</v>
      </c>
      <c r="Y13" s="474" t="s">
        <v>901</v>
      </c>
      <c r="Z13" s="463" t="s">
        <v>901</v>
      </c>
      <c r="AA13" s="474" t="s">
        <v>901</v>
      </c>
      <c r="AB13" s="464" t="s">
        <v>901</v>
      </c>
      <c r="AC13" s="474" t="s">
        <v>901</v>
      </c>
      <c r="AD13" s="463" t="s">
        <v>901</v>
      </c>
      <c r="AE13" s="474" t="s">
        <v>901</v>
      </c>
      <c r="AF13" s="464" t="s">
        <v>901</v>
      </c>
      <c r="AG13" s="474" t="s">
        <v>901</v>
      </c>
      <c r="AH13" s="463" t="s">
        <v>901</v>
      </c>
      <c r="AI13" s="474" t="s">
        <v>901</v>
      </c>
      <c r="AJ13" s="464" t="s">
        <v>901</v>
      </c>
      <c r="AK13" s="474" t="s">
        <v>901</v>
      </c>
      <c r="AL13" s="463" t="s">
        <v>901</v>
      </c>
      <c r="AM13" s="474" t="s">
        <v>901</v>
      </c>
      <c r="AN13" s="464" t="s">
        <v>901</v>
      </c>
      <c r="AO13" s="474" t="s">
        <v>901</v>
      </c>
      <c r="AP13" s="463" t="s">
        <v>901</v>
      </c>
      <c r="AQ13" s="486" t="s">
        <v>901</v>
      </c>
    </row>
    <row r="14" spans="1:43" x14ac:dyDescent="0.25">
      <c r="A14" s="514"/>
      <c r="B14" s="326" t="s">
        <v>901</v>
      </c>
      <c r="C14" s="474" t="s">
        <v>901</v>
      </c>
      <c r="D14" s="464" t="s">
        <v>901</v>
      </c>
      <c r="E14" s="474" t="s">
        <v>901</v>
      </c>
      <c r="F14" s="463" t="s">
        <v>901</v>
      </c>
      <c r="G14" s="474" t="s">
        <v>901</v>
      </c>
      <c r="H14" s="464" t="s">
        <v>901</v>
      </c>
      <c r="I14" s="474" t="s">
        <v>901</v>
      </c>
      <c r="J14" s="463" t="s">
        <v>901</v>
      </c>
      <c r="K14" s="474" t="s">
        <v>901</v>
      </c>
      <c r="L14" s="464">
        <v>7000</v>
      </c>
      <c r="M14" s="474" t="b">
        <v>1</v>
      </c>
      <c r="N14" s="463">
        <v>12500</v>
      </c>
      <c r="O14" s="474" t="b">
        <v>1</v>
      </c>
      <c r="P14" s="464">
        <v>17000</v>
      </c>
      <c r="Q14" s="474" t="b">
        <v>1</v>
      </c>
      <c r="R14" s="463" t="s">
        <v>901</v>
      </c>
      <c r="S14" s="474" t="s">
        <v>901</v>
      </c>
      <c r="T14" s="464" t="s">
        <v>901</v>
      </c>
      <c r="U14" s="474" t="s">
        <v>901</v>
      </c>
      <c r="V14" s="463" t="s">
        <v>901</v>
      </c>
      <c r="W14" s="474" t="s">
        <v>901</v>
      </c>
      <c r="X14" s="464" t="s">
        <v>901</v>
      </c>
      <c r="Y14" s="474" t="s">
        <v>901</v>
      </c>
      <c r="Z14" s="463" t="s">
        <v>901</v>
      </c>
      <c r="AA14" s="474" t="s">
        <v>901</v>
      </c>
      <c r="AB14" s="464" t="s">
        <v>901</v>
      </c>
      <c r="AC14" s="474" t="s">
        <v>901</v>
      </c>
      <c r="AD14" s="463" t="s">
        <v>901</v>
      </c>
      <c r="AE14" s="474" t="s">
        <v>901</v>
      </c>
      <c r="AF14" s="464" t="s">
        <v>901</v>
      </c>
      <c r="AG14" s="474" t="s">
        <v>901</v>
      </c>
      <c r="AH14" s="463" t="s">
        <v>901</v>
      </c>
      <c r="AI14" s="474" t="s">
        <v>901</v>
      </c>
      <c r="AJ14" s="464" t="s">
        <v>901</v>
      </c>
      <c r="AK14" s="474" t="s">
        <v>901</v>
      </c>
      <c r="AL14" s="463" t="s">
        <v>901</v>
      </c>
      <c r="AM14" s="474" t="s">
        <v>901</v>
      </c>
      <c r="AN14" s="464" t="s">
        <v>901</v>
      </c>
      <c r="AO14" s="474" t="s">
        <v>901</v>
      </c>
      <c r="AP14" s="463" t="s">
        <v>901</v>
      </c>
      <c r="AQ14" s="486" t="s">
        <v>901</v>
      </c>
    </row>
    <row r="15" spans="1:43" x14ac:dyDescent="0.25">
      <c r="A15" s="514"/>
      <c r="B15" s="326" t="s">
        <v>901</v>
      </c>
      <c r="C15" s="474" t="s">
        <v>901</v>
      </c>
      <c r="D15" s="464" t="s">
        <v>901</v>
      </c>
      <c r="E15" s="474" t="s">
        <v>901</v>
      </c>
      <c r="F15" s="463" t="s">
        <v>901</v>
      </c>
      <c r="G15" s="474" t="s">
        <v>901</v>
      </c>
      <c r="H15" s="464" t="s">
        <v>901</v>
      </c>
      <c r="I15" s="474" t="s">
        <v>901</v>
      </c>
      <c r="J15" s="463" t="s">
        <v>901</v>
      </c>
      <c r="K15" s="474" t="s">
        <v>901</v>
      </c>
      <c r="L15" s="464">
        <v>7000</v>
      </c>
      <c r="M15" s="474" t="b">
        <v>1</v>
      </c>
      <c r="N15" s="463">
        <v>12500</v>
      </c>
      <c r="O15" s="474" t="b">
        <v>1</v>
      </c>
      <c r="P15" s="464">
        <v>17000</v>
      </c>
      <c r="Q15" s="474" t="b">
        <v>1</v>
      </c>
      <c r="R15" s="463" t="s">
        <v>901</v>
      </c>
      <c r="S15" s="474" t="s">
        <v>901</v>
      </c>
      <c r="T15" s="464" t="s">
        <v>901</v>
      </c>
      <c r="U15" s="474" t="s">
        <v>901</v>
      </c>
      <c r="V15" s="463" t="s">
        <v>901</v>
      </c>
      <c r="W15" s="474" t="s">
        <v>901</v>
      </c>
      <c r="X15" s="464" t="s">
        <v>901</v>
      </c>
      <c r="Y15" s="474" t="s">
        <v>901</v>
      </c>
      <c r="Z15" s="463" t="s">
        <v>901</v>
      </c>
      <c r="AA15" s="474" t="s">
        <v>901</v>
      </c>
      <c r="AB15" s="464" t="s">
        <v>901</v>
      </c>
      <c r="AC15" s="474" t="s">
        <v>901</v>
      </c>
      <c r="AD15" s="463" t="s">
        <v>901</v>
      </c>
      <c r="AE15" s="474" t="s">
        <v>901</v>
      </c>
      <c r="AF15" s="464" t="s">
        <v>901</v>
      </c>
      <c r="AG15" s="474" t="s">
        <v>901</v>
      </c>
      <c r="AH15" s="463" t="s">
        <v>901</v>
      </c>
      <c r="AI15" s="474" t="s">
        <v>901</v>
      </c>
      <c r="AJ15" s="464" t="s">
        <v>901</v>
      </c>
      <c r="AK15" s="474" t="s">
        <v>901</v>
      </c>
      <c r="AL15" s="463" t="s">
        <v>901</v>
      </c>
      <c r="AM15" s="474" t="s">
        <v>901</v>
      </c>
      <c r="AN15" s="464" t="s">
        <v>901</v>
      </c>
      <c r="AO15" s="474" t="s">
        <v>901</v>
      </c>
      <c r="AP15" s="463" t="s">
        <v>901</v>
      </c>
      <c r="AQ15" s="486" t="s">
        <v>901</v>
      </c>
    </row>
    <row r="16" spans="1:43" x14ac:dyDescent="0.25">
      <c r="A16" s="514"/>
      <c r="B16" s="326" t="s">
        <v>901</v>
      </c>
      <c r="C16" s="474" t="s">
        <v>901</v>
      </c>
      <c r="D16" s="464" t="s">
        <v>901</v>
      </c>
      <c r="E16" s="474" t="s">
        <v>901</v>
      </c>
      <c r="F16" s="463" t="s">
        <v>901</v>
      </c>
      <c r="G16" s="474" t="s">
        <v>901</v>
      </c>
      <c r="H16" s="464" t="s">
        <v>901</v>
      </c>
      <c r="I16" s="474" t="s">
        <v>901</v>
      </c>
      <c r="J16" s="463" t="s">
        <v>901</v>
      </c>
      <c r="K16" s="474" t="s">
        <v>901</v>
      </c>
      <c r="L16" s="464">
        <v>9800</v>
      </c>
      <c r="M16" s="474" t="b">
        <v>1</v>
      </c>
      <c r="N16" s="463">
        <v>13000</v>
      </c>
      <c r="O16" s="474" t="b">
        <v>1</v>
      </c>
      <c r="P16" s="464">
        <v>20000</v>
      </c>
      <c r="Q16" s="474" t="b">
        <v>1</v>
      </c>
      <c r="R16" s="463" t="s">
        <v>901</v>
      </c>
      <c r="S16" s="474" t="s">
        <v>901</v>
      </c>
      <c r="T16" s="464" t="s">
        <v>901</v>
      </c>
      <c r="U16" s="474" t="s">
        <v>901</v>
      </c>
      <c r="V16" s="463" t="s">
        <v>901</v>
      </c>
      <c r="W16" s="474" t="s">
        <v>901</v>
      </c>
      <c r="X16" s="464" t="s">
        <v>901</v>
      </c>
      <c r="Y16" s="474" t="s">
        <v>901</v>
      </c>
      <c r="Z16" s="463" t="s">
        <v>901</v>
      </c>
      <c r="AA16" s="474" t="s">
        <v>901</v>
      </c>
      <c r="AB16" s="464" t="s">
        <v>901</v>
      </c>
      <c r="AC16" s="474" t="s">
        <v>901</v>
      </c>
      <c r="AD16" s="463" t="s">
        <v>901</v>
      </c>
      <c r="AE16" s="474" t="s">
        <v>901</v>
      </c>
      <c r="AF16" s="464" t="s">
        <v>901</v>
      </c>
      <c r="AG16" s="474" t="s">
        <v>901</v>
      </c>
      <c r="AH16" s="463" t="s">
        <v>901</v>
      </c>
      <c r="AI16" s="474" t="s">
        <v>901</v>
      </c>
      <c r="AJ16" s="464" t="s">
        <v>901</v>
      </c>
      <c r="AK16" s="474" t="s">
        <v>901</v>
      </c>
      <c r="AL16" s="463" t="s">
        <v>901</v>
      </c>
      <c r="AM16" s="474" t="s">
        <v>901</v>
      </c>
      <c r="AN16" s="464" t="s">
        <v>901</v>
      </c>
      <c r="AO16" s="474" t="s">
        <v>901</v>
      </c>
      <c r="AP16" s="463" t="s">
        <v>901</v>
      </c>
      <c r="AQ16" s="486" t="s">
        <v>901</v>
      </c>
    </row>
    <row r="17" spans="1:43" x14ac:dyDescent="0.25">
      <c r="A17" s="514"/>
      <c r="B17" s="326" t="s">
        <v>901</v>
      </c>
      <c r="C17" s="474" t="s">
        <v>901</v>
      </c>
      <c r="D17" s="464" t="s">
        <v>901</v>
      </c>
      <c r="E17" s="474" t="s">
        <v>901</v>
      </c>
      <c r="F17" s="463" t="s">
        <v>901</v>
      </c>
      <c r="G17" s="474" t="s">
        <v>901</v>
      </c>
      <c r="H17" s="464" t="s">
        <v>901</v>
      </c>
      <c r="I17" s="474" t="s">
        <v>901</v>
      </c>
      <c r="J17" s="463" t="s">
        <v>901</v>
      </c>
      <c r="K17" s="474" t="s">
        <v>901</v>
      </c>
      <c r="L17" s="464">
        <v>9600</v>
      </c>
      <c r="M17" s="474" t="b">
        <v>1</v>
      </c>
      <c r="N17" s="463">
        <v>12500</v>
      </c>
      <c r="O17" s="474" t="b">
        <v>1</v>
      </c>
      <c r="P17" s="464">
        <v>16000</v>
      </c>
      <c r="Q17" s="474" t="b">
        <v>1</v>
      </c>
      <c r="R17" s="463" t="s">
        <v>901</v>
      </c>
      <c r="S17" s="474" t="s">
        <v>901</v>
      </c>
      <c r="T17" s="464" t="s">
        <v>901</v>
      </c>
      <c r="U17" s="474" t="s">
        <v>901</v>
      </c>
      <c r="V17" s="463" t="s">
        <v>901</v>
      </c>
      <c r="W17" s="474" t="s">
        <v>901</v>
      </c>
      <c r="X17" s="464" t="s">
        <v>901</v>
      </c>
      <c r="Y17" s="474" t="s">
        <v>901</v>
      </c>
      <c r="Z17" s="463" t="s">
        <v>901</v>
      </c>
      <c r="AA17" s="474" t="s">
        <v>901</v>
      </c>
      <c r="AB17" s="464" t="s">
        <v>901</v>
      </c>
      <c r="AC17" s="474" t="s">
        <v>901</v>
      </c>
      <c r="AD17" s="463" t="s">
        <v>901</v>
      </c>
      <c r="AE17" s="474" t="s">
        <v>901</v>
      </c>
      <c r="AF17" s="464" t="s">
        <v>901</v>
      </c>
      <c r="AG17" s="474" t="s">
        <v>901</v>
      </c>
      <c r="AH17" s="463" t="s">
        <v>901</v>
      </c>
      <c r="AI17" s="474" t="s">
        <v>901</v>
      </c>
      <c r="AJ17" s="464" t="s">
        <v>901</v>
      </c>
      <c r="AK17" s="474" t="s">
        <v>901</v>
      </c>
      <c r="AL17" s="463" t="s">
        <v>901</v>
      </c>
      <c r="AM17" s="474" t="s">
        <v>901</v>
      </c>
      <c r="AN17" s="464" t="s">
        <v>901</v>
      </c>
      <c r="AO17" s="474" t="s">
        <v>901</v>
      </c>
      <c r="AP17" s="463" t="s">
        <v>901</v>
      </c>
      <c r="AQ17" s="486" t="s">
        <v>901</v>
      </c>
    </row>
    <row r="18" spans="1:43" x14ac:dyDescent="0.25">
      <c r="A18" s="514"/>
      <c r="B18" s="326" t="s">
        <v>901</v>
      </c>
      <c r="C18" s="474" t="s">
        <v>901</v>
      </c>
      <c r="D18" s="464" t="s">
        <v>901</v>
      </c>
      <c r="E18" s="474" t="s">
        <v>901</v>
      </c>
      <c r="F18" s="463" t="s">
        <v>901</v>
      </c>
      <c r="G18" s="474" t="s">
        <v>901</v>
      </c>
      <c r="H18" s="464" t="s">
        <v>901</v>
      </c>
      <c r="I18" s="474" t="s">
        <v>901</v>
      </c>
      <c r="J18" s="463" t="s">
        <v>901</v>
      </c>
      <c r="K18" s="474" t="s">
        <v>901</v>
      </c>
      <c r="L18" s="464">
        <v>8750</v>
      </c>
      <c r="M18" s="474" t="b">
        <v>1</v>
      </c>
      <c r="N18" s="463">
        <v>10900</v>
      </c>
      <c r="O18" s="474" t="b">
        <v>1</v>
      </c>
      <c r="P18" s="464">
        <v>11400</v>
      </c>
      <c r="Q18" s="474" t="b">
        <v>1</v>
      </c>
      <c r="R18" s="463" t="s">
        <v>901</v>
      </c>
      <c r="S18" s="474" t="s">
        <v>901</v>
      </c>
      <c r="T18" s="464" t="s">
        <v>901</v>
      </c>
      <c r="U18" s="474" t="s">
        <v>901</v>
      </c>
      <c r="V18" s="463" t="s">
        <v>901</v>
      </c>
      <c r="W18" s="474" t="s">
        <v>901</v>
      </c>
      <c r="X18" s="464" t="s">
        <v>901</v>
      </c>
      <c r="Y18" s="474" t="s">
        <v>901</v>
      </c>
      <c r="Z18" s="463" t="s">
        <v>901</v>
      </c>
      <c r="AA18" s="474" t="s">
        <v>901</v>
      </c>
      <c r="AB18" s="464" t="s">
        <v>901</v>
      </c>
      <c r="AC18" s="474" t="s">
        <v>901</v>
      </c>
      <c r="AD18" s="463" t="s">
        <v>901</v>
      </c>
      <c r="AE18" s="474" t="s">
        <v>901</v>
      </c>
      <c r="AF18" s="464" t="s">
        <v>901</v>
      </c>
      <c r="AG18" s="474" t="s">
        <v>901</v>
      </c>
      <c r="AH18" s="463" t="s">
        <v>901</v>
      </c>
      <c r="AI18" s="474" t="s">
        <v>901</v>
      </c>
      <c r="AJ18" s="464" t="s">
        <v>901</v>
      </c>
      <c r="AK18" s="474" t="s">
        <v>901</v>
      </c>
      <c r="AL18" s="463" t="s">
        <v>901</v>
      </c>
      <c r="AM18" s="474" t="s">
        <v>901</v>
      </c>
      <c r="AN18" s="464" t="s">
        <v>901</v>
      </c>
      <c r="AO18" s="474" t="s">
        <v>901</v>
      </c>
      <c r="AP18" s="463" t="s">
        <v>901</v>
      </c>
      <c r="AQ18" s="486" t="s">
        <v>901</v>
      </c>
    </row>
    <row r="19" spans="1:43" x14ac:dyDescent="0.25">
      <c r="A19" s="514"/>
      <c r="B19" s="326" t="s">
        <v>901</v>
      </c>
      <c r="C19" s="474" t="s">
        <v>901</v>
      </c>
      <c r="D19" s="464" t="s">
        <v>901</v>
      </c>
      <c r="E19" s="474" t="s">
        <v>901</v>
      </c>
      <c r="F19" s="463" t="s">
        <v>901</v>
      </c>
      <c r="G19" s="474" t="s">
        <v>901</v>
      </c>
      <c r="H19" s="464" t="s">
        <v>901</v>
      </c>
      <c r="I19" s="474" t="s">
        <v>901</v>
      </c>
      <c r="J19" s="463" t="s">
        <v>901</v>
      </c>
      <c r="K19" s="474" t="s">
        <v>901</v>
      </c>
      <c r="L19" s="464">
        <v>10375</v>
      </c>
      <c r="M19" s="474" t="b">
        <v>1</v>
      </c>
      <c r="N19" s="463">
        <v>10800</v>
      </c>
      <c r="O19" s="474" t="b">
        <v>1</v>
      </c>
      <c r="P19" s="464">
        <v>12916.666666666666</v>
      </c>
      <c r="Q19" s="474" t="b">
        <v>1</v>
      </c>
      <c r="R19" s="463" t="s">
        <v>901</v>
      </c>
      <c r="S19" s="474" t="s">
        <v>901</v>
      </c>
      <c r="T19" s="464" t="s">
        <v>901</v>
      </c>
      <c r="U19" s="474" t="s">
        <v>901</v>
      </c>
      <c r="V19" s="463" t="s">
        <v>901</v>
      </c>
      <c r="W19" s="474" t="s">
        <v>901</v>
      </c>
      <c r="X19" s="464" t="s">
        <v>901</v>
      </c>
      <c r="Y19" s="474" t="s">
        <v>901</v>
      </c>
      <c r="Z19" s="463" t="s">
        <v>901</v>
      </c>
      <c r="AA19" s="474" t="s">
        <v>901</v>
      </c>
      <c r="AB19" s="464" t="s">
        <v>901</v>
      </c>
      <c r="AC19" s="474" t="s">
        <v>901</v>
      </c>
      <c r="AD19" s="463" t="s">
        <v>901</v>
      </c>
      <c r="AE19" s="474" t="s">
        <v>901</v>
      </c>
      <c r="AF19" s="464" t="s">
        <v>901</v>
      </c>
      <c r="AG19" s="474" t="s">
        <v>901</v>
      </c>
      <c r="AH19" s="463" t="s">
        <v>901</v>
      </c>
      <c r="AI19" s="474" t="s">
        <v>901</v>
      </c>
      <c r="AJ19" s="464" t="s">
        <v>901</v>
      </c>
      <c r="AK19" s="474" t="s">
        <v>901</v>
      </c>
      <c r="AL19" s="463" t="s">
        <v>901</v>
      </c>
      <c r="AM19" s="474" t="s">
        <v>901</v>
      </c>
      <c r="AN19" s="464" t="s">
        <v>901</v>
      </c>
      <c r="AO19" s="474" t="s">
        <v>901</v>
      </c>
      <c r="AP19" s="463" t="s">
        <v>901</v>
      </c>
      <c r="AQ19" s="486" t="s">
        <v>901</v>
      </c>
    </row>
    <row r="20" spans="1:43" x14ac:dyDescent="0.25">
      <c r="A20" s="514"/>
      <c r="B20" s="326" t="s">
        <v>901</v>
      </c>
      <c r="C20" s="474" t="s">
        <v>901</v>
      </c>
      <c r="D20" s="464" t="s">
        <v>901</v>
      </c>
      <c r="E20" s="474" t="s">
        <v>901</v>
      </c>
      <c r="F20" s="463" t="s">
        <v>901</v>
      </c>
      <c r="G20" s="474" t="s">
        <v>901</v>
      </c>
      <c r="H20" s="464" t="s">
        <v>901</v>
      </c>
      <c r="I20" s="474" t="s">
        <v>901</v>
      </c>
      <c r="J20" s="463" t="s">
        <v>901</v>
      </c>
      <c r="K20" s="474" t="s">
        <v>901</v>
      </c>
      <c r="L20" s="464">
        <v>10562.5</v>
      </c>
      <c r="M20" s="474" t="b">
        <v>1</v>
      </c>
      <c r="N20" s="463">
        <v>10600</v>
      </c>
      <c r="O20" s="474" t="b">
        <v>1</v>
      </c>
      <c r="P20" s="464">
        <v>20875</v>
      </c>
      <c r="Q20" s="474" t="b">
        <v>1</v>
      </c>
      <c r="R20" s="463" t="s">
        <v>901</v>
      </c>
      <c r="S20" s="474" t="s">
        <v>901</v>
      </c>
      <c r="T20" s="464" t="s">
        <v>901</v>
      </c>
      <c r="U20" s="474" t="s">
        <v>901</v>
      </c>
      <c r="V20" s="463" t="s">
        <v>901</v>
      </c>
      <c r="W20" s="474" t="s">
        <v>901</v>
      </c>
      <c r="X20" s="464" t="s">
        <v>901</v>
      </c>
      <c r="Y20" s="474" t="s">
        <v>901</v>
      </c>
      <c r="Z20" s="463" t="s">
        <v>901</v>
      </c>
      <c r="AA20" s="474" t="s">
        <v>901</v>
      </c>
      <c r="AB20" s="464" t="s">
        <v>901</v>
      </c>
      <c r="AC20" s="474" t="s">
        <v>901</v>
      </c>
      <c r="AD20" s="463" t="s">
        <v>901</v>
      </c>
      <c r="AE20" s="474" t="s">
        <v>901</v>
      </c>
      <c r="AF20" s="464" t="s">
        <v>901</v>
      </c>
      <c r="AG20" s="474" t="s">
        <v>901</v>
      </c>
      <c r="AH20" s="463" t="s">
        <v>901</v>
      </c>
      <c r="AI20" s="474" t="s">
        <v>901</v>
      </c>
      <c r="AJ20" s="464" t="s">
        <v>901</v>
      </c>
      <c r="AK20" s="474" t="s">
        <v>901</v>
      </c>
      <c r="AL20" s="463" t="s">
        <v>901</v>
      </c>
      <c r="AM20" s="474" t="s">
        <v>901</v>
      </c>
      <c r="AN20" s="464" t="s">
        <v>901</v>
      </c>
      <c r="AO20" s="474" t="s">
        <v>901</v>
      </c>
      <c r="AP20" s="463" t="s">
        <v>901</v>
      </c>
      <c r="AQ20" s="486" t="s">
        <v>901</v>
      </c>
    </row>
    <row r="21" spans="1:43" x14ac:dyDescent="0.25">
      <c r="A21" s="514"/>
      <c r="B21" s="326" t="s">
        <v>901</v>
      </c>
      <c r="C21" s="474" t="s">
        <v>901</v>
      </c>
      <c r="D21" s="464" t="s">
        <v>901</v>
      </c>
      <c r="E21" s="474" t="s">
        <v>901</v>
      </c>
      <c r="F21" s="463" t="s">
        <v>901</v>
      </c>
      <c r="G21" s="474" t="s">
        <v>901</v>
      </c>
      <c r="H21" s="464" t="s">
        <v>901</v>
      </c>
      <c r="I21" s="474" t="s">
        <v>901</v>
      </c>
      <c r="J21" s="463" t="s">
        <v>901</v>
      </c>
      <c r="K21" s="474" t="s">
        <v>901</v>
      </c>
      <c r="L21" s="464">
        <v>11800</v>
      </c>
      <c r="M21" s="474" t="b">
        <v>1</v>
      </c>
      <c r="N21" s="463">
        <v>10200</v>
      </c>
      <c r="O21" s="474" t="b">
        <v>1</v>
      </c>
      <c r="P21" s="464">
        <v>20462.5</v>
      </c>
      <c r="Q21" s="474" t="b">
        <v>1</v>
      </c>
      <c r="R21" s="463" t="s">
        <v>901</v>
      </c>
      <c r="S21" s="474" t="s">
        <v>901</v>
      </c>
      <c r="T21" s="464" t="s">
        <v>901</v>
      </c>
      <c r="U21" s="474" t="s">
        <v>901</v>
      </c>
      <c r="V21" s="463" t="s">
        <v>901</v>
      </c>
      <c r="W21" s="474" t="s">
        <v>901</v>
      </c>
      <c r="X21" s="464" t="s">
        <v>901</v>
      </c>
      <c r="Y21" s="474" t="s">
        <v>901</v>
      </c>
      <c r="Z21" s="463" t="s">
        <v>901</v>
      </c>
      <c r="AA21" s="474" t="s">
        <v>901</v>
      </c>
      <c r="AB21" s="464" t="s">
        <v>901</v>
      </c>
      <c r="AC21" s="474" t="s">
        <v>901</v>
      </c>
      <c r="AD21" s="463" t="s">
        <v>901</v>
      </c>
      <c r="AE21" s="474" t="s">
        <v>901</v>
      </c>
      <c r="AF21" s="464" t="s">
        <v>901</v>
      </c>
      <c r="AG21" s="474" t="s">
        <v>901</v>
      </c>
      <c r="AH21" s="463" t="s">
        <v>901</v>
      </c>
      <c r="AI21" s="474" t="s">
        <v>901</v>
      </c>
      <c r="AJ21" s="464" t="s">
        <v>901</v>
      </c>
      <c r="AK21" s="474" t="s">
        <v>901</v>
      </c>
      <c r="AL21" s="463" t="s">
        <v>901</v>
      </c>
      <c r="AM21" s="474" t="s">
        <v>901</v>
      </c>
      <c r="AN21" s="464" t="s">
        <v>901</v>
      </c>
      <c r="AO21" s="474" t="s">
        <v>901</v>
      </c>
      <c r="AP21" s="463" t="s">
        <v>901</v>
      </c>
      <c r="AQ21" s="486" t="s">
        <v>901</v>
      </c>
    </row>
    <row r="22" spans="1:43" x14ac:dyDescent="0.25">
      <c r="A22" s="514"/>
      <c r="B22" s="326" t="s">
        <v>901</v>
      </c>
      <c r="C22" s="474" t="s">
        <v>901</v>
      </c>
      <c r="D22" s="464" t="s">
        <v>901</v>
      </c>
      <c r="E22" s="474" t="s">
        <v>901</v>
      </c>
      <c r="F22" s="463" t="s">
        <v>901</v>
      </c>
      <c r="G22" s="474" t="s">
        <v>901</v>
      </c>
      <c r="H22" s="464" t="s">
        <v>901</v>
      </c>
      <c r="I22" s="474" t="s">
        <v>901</v>
      </c>
      <c r="J22" s="463" t="s">
        <v>901</v>
      </c>
      <c r="K22" s="474" t="s">
        <v>901</v>
      </c>
      <c r="L22" s="464">
        <v>11925</v>
      </c>
      <c r="M22" s="474" t="b">
        <v>1</v>
      </c>
      <c r="N22" s="463">
        <v>10050</v>
      </c>
      <c r="O22" s="474" t="b">
        <v>1</v>
      </c>
      <c r="P22" s="464">
        <v>22775</v>
      </c>
      <c r="Q22" s="474" t="b">
        <v>1</v>
      </c>
      <c r="R22" s="463" t="s">
        <v>901</v>
      </c>
      <c r="S22" s="474" t="s">
        <v>901</v>
      </c>
      <c r="T22" s="464" t="s">
        <v>901</v>
      </c>
      <c r="U22" s="474" t="s">
        <v>901</v>
      </c>
      <c r="V22" s="463" t="s">
        <v>901</v>
      </c>
      <c r="W22" s="474" t="s">
        <v>901</v>
      </c>
      <c r="X22" s="464" t="s">
        <v>901</v>
      </c>
      <c r="Y22" s="474" t="s">
        <v>901</v>
      </c>
      <c r="Z22" s="463" t="s">
        <v>901</v>
      </c>
      <c r="AA22" s="474" t="s">
        <v>901</v>
      </c>
      <c r="AB22" s="464" t="s">
        <v>901</v>
      </c>
      <c r="AC22" s="474" t="s">
        <v>901</v>
      </c>
      <c r="AD22" s="463" t="s">
        <v>901</v>
      </c>
      <c r="AE22" s="474" t="s">
        <v>901</v>
      </c>
      <c r="AF22" s="464" t="s">
        <v>901</v>
      </c>
      <c r="AG22" s="474" t="s">
        <v>901</v>
      </c>
      <c r="AH22" s="463" t="s">
        <v>901</v>
      </c>
      <c r="AI22" s="474" t="s">
        <v>901</v>
      </c>
      <c r="AJ22" s="464" t="s">
        <v>901</v>
      </c>
      <c r="AK22" s="474" t="s">
        <v>901</v>
      </c>
      <c r="AL22" s="463" t="s">
        <v>901</v>
      </c>
      <c r="AM22" s="474" t="s">
        <v>901</v>
      </c>
      <c r="AN22" s="464" t="s">
        <v>901</v>
      </c>
      <c r="AO22" s="474" t="s">
        <v>901</v>
      </c>
      <c r="AP22" s="463" t="s">
        <v>901</v>
      </c>
      <c r="AQ22" s="486" t="s">
        <v>901</v>
      </c>
    </row>
    <row r="23" spans="1:43" x14ac:dyDescent="0.25">
      <c r="A23" s="514"/>
      <c r="B23" s="326" t="s">
        <v>901</v>
      </c>
      <c r="C23" s="474" t="s">
        <v>901</v>
      </c>
      <c r="D23" s="464" t="s">
        <v>901</v>
      </c>
      <c r="E23" s="474" t="s">
        <v>901</v>
      </c>
      <c r="F23" s="463" t="s">
        <v>901</v>
      </c>
      <c r="G23" s="474" t="s">
        <v>901</v>
      </c>
      <c r="H23" s="464" t="s">
        <v>901</v>
      </c>
      <c r="I23" s="474" t="s">
        <v>901</v>
      </c>
      <c r="J23" s="463" t="s">
        <v>901</v>
      </c>
      <c r="K23" s="474" t="s">
        <v>901</v>
      </c>
      <c r="L23" s="464">
        <v>9490</v>
      </c>
      <c r="M23" s="474" t="b">
        <v>1</v>
      </c>
      <c r="N23" s="463">
        <v>10800</v>
      </c>
      <c r="O23" s="474" t="b">
        <v>1</v>
      </c>
      <c r="P23" s="499"/>
      <c r="Q23" s="474" t="b">
        <v>0</v>
      </c>
      <c r="R23" s="463" t="s">
        <v>901</v>
      </c>
      <c r="S23" s="474" t="s">
        <v>901</v>
      </c>
      <c r="T23" s="464" t="s">
        <v>901</v>
      </c>
      <c r="U23" s="474" t="s">
        <v>901</v>
      </c>
      <c r="V23" s="463" t="s">
        <v>901</v>
      </c>
      <c r="W23" s="474" t="s">
        <v>901</v>
      </c>
      <c r="X23" s="464" t="s">
        <v>901</v>
      </c>
      <c r="Y23" s="474" t="s">
        <v>901</v>
      </c>
      <c r="Z23" s="463" t="s">
        <v>901</v>
      </c>
      <c r="AA23" s="474" t="s">
        <v>901</v>
      </c>
      <c r="AB23" s="464" t="s">
        <v>901</v>
      </c>
      <c r="AC23" s="474" t="s">
        <v>901</v>
      </c>
      <c r="AD23" s="463" t="s">
        <v>901</v>
      </c>
      <c r="AE23" s="474" t="s">
        <v>901</v>
      </c>
      <c r="AF23" s="464" t="s">
        <v>901</v>
      </c>
      <c r="AG23" s="474" t="s">
        <v>901</v>
      </c>
      <c r="AH23" s="463" t="s">
        <v>901</v>
      </c>
      <c r="AI23" s="474" t="s">
        <v>901</v>
      </c>
      <c r="AJ23" s="464" t="s">
        <v>901</v>
      </c>
      <c r="AK23" s="474" t="s">
        <v>901</v>
      </c>
      <c r="AL23" s="463" t="s">
        <v>901</v>
      </c>
      <c r="AM23" s="474" t="s">
        <v>901</v>
      </c>
      <c r="AN23" s="464" t="s">
        <v>901</v>
      </c>
      <c r="AO23" s="474" t="s">
        <v>901</v>
      </c>
      <c r="AP23" s="463" t="s">
        <v>901</v>
      </c>
      <c r="AQ23" s="486" t="s">
        <v>901</v>
      </c>
    </row>
    <row r="24" spans="1:43" x14ac:dyDescent="0.25">
      <c r="A24" s="514"/>
      <c r="B24" s="326" t="s">
        <v>901</v>
      </c>
      <c r="C24" s="474" t="s">
        <v>901</v>
      </c>
      <c r="D24" s="464" t="s">
        <v>901</v>
      </c>
      <c r="E24" s="474" t="s">
        <v>901</v>
      </c>
      <c r="F24" s="463" t="s">
        <v>901</v>
      </c>
      <c r="G24" s="474" t="s">
        <v>901</v>
      </c>
      <c r="H24" s="464" t="s">
        <v>901</v>
      </c>
      <c r="I24" s="474" t="s">
        <v>901</v>
      </c>
      <c r="J24" s="463" t="s">
        <v>901</v>
      </c>
      <c r="K24" s="474" t="s">
        <v>901</v>
      </c>
      <c r="L24" s="464">
        <v>10075</v>
      </c>
      <c r="M24" s="474" t="b">
        <v>1</v>
      </c>
      <c r="N24" s="463">
        <v>10750</v>
      </c>
      <c r="O24" s="474" t="b">
        <v>1</v>
      </c>
      <c r="P24" s="464">
        <v>19630</v>
      </c>
      <c r="Q24" s="474" t="b">
        <v>1</v>
      </c>
      <c r="R24" s="463" t="s">
        <v>901</v>
      </c>
      <c r="S24" s="474" t="s">
        <v>901</v>
      </c>
      <c r="T24" s="464" t="s">
        <v>901</v>
      </c>
      <c r="U24" s="474" t="s">
        <v>901</v>
      </c>
      <c r="V24" s="463" t="s">
        <v>901</v>
      </c>
      <c r="W24" s="474" t="s">
        <v>901</v>
      </c>
      <c r="X24" s="464" t="s">
        <v>901</v>
      </c>
      <c r="Y24" s="474" t="s">
        <v>901</v>
      </c>
      <c r="Z24" s="463" t="s">
        <v>901</v>
      </c>
      <c r="AA24" s="474" t="s">
        <v>901</v>
      </c>
      <c r="AB24" s="464" t="s">
        <v>901</v>
      </c>
      <c r="AC24" s="474" t="s">
        <v>901</v>
      </c>
      <c r="AD24" s="463" t="s">
        <v>901</v>
      </c>
      <c r="AE24" s="474" t="s">
        <v>901</v>
      </c>
      <c r="AF24" s="464" t="s">
        <v>901</v>
      </c>
      <c r="AG24" s="474" t="s">
        <v>901</v>
      </c>
      <c r="AH24" s="463" t="s">
        <v>901</v>
      </c>
      <c r="AI24" s="474" t="s">
        <v>901</v>
      </c>
      <c r="AJ24" s="464" t="s">
        <v>901</v>
      </c>
      <c r="AK24" s="474" t="s">
        <v>901</v>
      </c>
      <c r="AL24" s="463" t="s">
        <v>901</v>
      </c>
      <c r="AM24" s="474" t="s">
        <v>901</v>
      </c>
      <c r="AN24" s="464" t="s">
        <v>901</v>
      </c>
      <c r="AO24" s="474" t="s">
        <v>901</v>
      </c>
      <c r="AP24" s="463" t="s">
        <v>901</v>
      </c>
      <c r="AQ24" s="486" t="s">
        <v>901</v>
      </c>
    </row>
    <row r="25" spans="1:43" x14ac:dyDescent="0.25">
      <c r="A25" s="514"/>
      <c r="B25" s="326" t="s">
        <v>901</v>
      </c>
      <c r="C25" s="474" t="s">
        <v>901</v>
      </c>
      <c r="D25" s="464" t="s">
        <v>901</v>
      </c>
      <c r="E25" s="474" t="s">
        <v>901</v>
      </c>
      <c r="F25" s="463" t="s">
        <v>901</v>
      </c>
      <c r="G25" s="474" t="s">
        <v>901</v>
      </c>
      <c r="H25" s="464" t="s">
        <v>901</v>
      </c>
      <c r="I25" s="474" t="s">
        <v>901</v>
      </c>
      <c r="J25" s="463" t="s">
        <v>901</v>
      </c>
      <c r="K25" s="474" t="s">
        <v>901</v>
      </c>
      <c r="L25" s="464">
        <v>10075</v>
      </c>
      <c r="M25" s="474" t="b">
        <v>1</v>
      </c>
      <c r="N25" s="463">
        <v>9083.3333333333339</v>
      </c>
      <c r="O25" s="474" t="b">
        <v>1</v>
      </c>
      <c r="P25" s="464">
        <v>20475</v>
      </c>
      <c r="Q25" s="474" t="b">
        <v>1</v>
      </c>
      <c r="R25" s="463" t="s">
        <v>901</v>
      </c>
      <c r="S25" s="474" t="s">
        <v>901</v>
      </c>
      <c r="T25" s="464" t="s">
        <v>901</v>
      </c>
      <c r="U25" s="474" t="s">
        <v>901</v>
      </c>
      <c r="V25" s="463" t="s">
        <v>901</v>
      </c>
      <c r="W25" s="474" t="s">
        <v>901</v>
      </c>
      <c r="X25" s="464" t="s">
        <v>901</v>
      </c>
      <c r="Y25" s="474" t="s">
        <v>901</v>
      </c>
      <c r="Z25" s="463" t="s">
        <v>901</v>
      </c>
      <c r="AA25" s="474" t="s">
        <v>901</v>
      </c>
      <c r="AB25" s="464" t="s">
        <v>901</v>
      </c>
      <c r="AC25" s="474" t="s">
        <v>901</v>
      </c>
      <c r="AD25" s="463" t="s">
        <v>901</v>
      </c>
      <c r="AE25" s="474" t="s">
        <v>901</v>
      </c>
      <c r="AF25" s="464" t="s">
        <v>901</v>
      </c>
      <c r="AG25" s="474" t="s">
        <v>901</v>
      </c>
      <c r="AH25" s="463" t="s">
        <v>901</v>
      </c>
      <c r="AI25" s="474" t="s">
        <v>901</v>
      </c>
      <c r="AJ25" s="464" t="s">
        <v>901</v>
      </c>
      <c r="AK25" s="474" t="s">
        <v>901</v>
      </c>
      <c r="AL25" s="463" t="s">
        <v>901</v>
      </c>
      <c r="AM25" s="474" t="s">
        <v>901</v>
      </c>
      <c r="AN25" s="464" t="s">
        <v>901</v>
      </c>
      <c r="AO25" s="474" t="s">
        <v>901</v>
      </c>
      <c r="AP25" s="463" t="s">
        <v>901</v>
      </c>
      <c r="AQ25" s="486" t="s">
        <v>901</v>
      </c>
    </row>
    <row r="26" spans="1:43" x14ac:dyDescent="0.25">
      <c r="A26" s="514"/>
      <c r="B26" s="326" t="s">
        <v>901</v>
      </c>
      <c r="C26" s="474" t="s">
        <v>901</v>
      </c>
      <c r="D26" s="464" t="s">
        <v>901</v>
      </c>
      <c r="E26" s="474" t="s">
        <v>901</v>
      </c>
      <c r="F26" s="463" t="s">
        <v>901</v>
      </c>
      <c r="G26" s="474" t="s">
        <v>901</v>
      </c>
      <c r="H26" s="464" t="s">
        <v>901</v>
      </c>
      <c r="I26" s="474" t="s">
        <v>901</v>
      </c>
      <c r="J26" s="463" t="s">
        <v>901</v>
      </c>
      <c r="K26" s="474" t="s">
        <v>901</v>
      </c>
      <c r="L26" s="464">
        <v>5460</v>
      </c>
      <c r="M26" s="474" t="b">
        <v>1</v>
      </c>
      <c r="N26" s="463">
        <v>10500</v>
      </c>
      <c r="O26" s="474" t="b">
        <v>1</v>
      </c>
      <c r="P26" s="464">
        <v>20800</v>
      </c>
      <c r="Q26" s="474" t="b">
        <v>1</v>
      </c>
      <c r="R26" s="463" t="s">
        <v>901</v>
      </c>
      <c r="S26" s="474" t="s">
        <v>901</v>
      </c>
      <c r="T26" s="464" t="s">
        <v>901</v>
      </c>
      <c r="U26" s="474" t="s">
        <v>901</v>
      </c>
      <c r="V26" s="463" t="s">
        <v>901</v>
      </c>
      <c r="W26" s="474" t="s">
        <v>901</v>
      </c>
      <c r="X26" s="464" t="s">
        <v>901</v>
      </c>
      <c r="Y26" s="474" t="s">
        <v>901</v>
      </c>
      <c r="Z26" s="463" t="s">
        <v>901</v>
      </c>
      <c r="AA26" s="474" t="s">
        <v>901</v>
      </c>
      <c r="AB26" s="464" t="s">
        <v>901</v>
      </c>
      <c r="AC26" s="474" t="s">
        <v>901</v>
      </c>
      <c r="AD26" s="463" t="s">
        <v>901</v>
      </c>
      <c r="AE26" s="474" t="s">
        <v>901</v>
      </c>
      <c r="AF26" s="464" t="s">
        <v>901</v>
      </c>
      <c r="AG26" s="474" t="s">
        <v>901</v>
      </c>
      <c r="AH26" s="463" t="s">
        <v>901</v>
      </c>
      <c r="AI26" s="474" t="s">
        <v>901</v>
      </c>
      <c r="AJ26" s="464" t="s">
        <v>901</v>
      </c>
      <c r="AK26" s="474" t="s">
        <v>901</v>
      </c>
      <c r="AL26" s="463" t="s">
        <v>901</v>
      </c>
      <c r="AM26" s="474" t="s">
        <v>901</v>
      </c>
      <c r="AN26" s="464" t="s">
        <v>901</v>
      </c>
      <c r="AO26" s="474" t="s">
        <v>901</v>
      </c>
      <c r="AP26" s="463" t="s">
        <v>901</v>
      </c>
      <c r="AQ26" s="486" t="s">
        <v>901</v>
      </c>
    </row>
    <row r="27" spans="1:43" x14ac:dyDescent="0.25">
      <c r="A27" s="514"/>
      <c r="B27" s="326" t="s">
        <v>901</v>
      </c>
      <c r="C27" s="474" t="s">
        <v>901</v>
      </c>
      <c r="D27" s="464" t="s">
        <v>901</v>
      </c>
      <c r="E27" s="474" t="s">
        <v>901</v>
      </c>
      <c r="F27" s="463" t="s">
        <v>901</v>
      </c>
      <c r="G27" s="474" t="s">
        <v>901</v>
      </c>
      <c r="H27" s="464" t="s">
        <v>901</v>
      </c>
      <c r="I27" s="474" t="s">
        <v>901</v>
      </c>
      <c r="J27" s="463" t="s">
        <v>901</v>
      </c>
      <c r="K27" s="474" t="s">
        <v>901</v>
      </c>
      <c r="L27" s="464">
        <v>8108.75</v>
      </c>
      <c r="M27" s="474" t="b">
        <v>1</v>
      </c>
      <c r="N27" s="463">
        <v>16250</v>
      </c>
      <c r="O27" s="474" t="b">
        <v>1</v>
      </c>
      <c r="P27" s="464">
        <v>13325</v>
      </c>
      <c r="Q27" s="474" t="b">
        <v>1</v>
      </c>
      <c r="R27" s="463" t="s">
        <v>901</v>
      </c>
      <c r="S27" s="474" t="s">
        <v>901</v>
      </c>
      <c r="T27" s="464" t="s">
        <v>901</v>
      </c>
      <c r="U27" s="474" t="s">
        <v>901</v>
      </c>
      <c r="V27" s="463" t="s">
        <v>901</v>
      </c>
      <c r="W27" s="474" t="s">
        <v>901</v>
      </c>
      <c r="X27" s="464" t="s">
        <v>901</v>
      </c>
      <c r="Y27" s="474" t="s">
        <v>901</v>
      </c>
      <c r="Z27" s="463" t="s">
        <v>901</v>
      </c>
      <c r="AA27" s="474" t="s">
        <v>901</v>
      </c>
      <c r="AB27" s="464" t="s">
        <v>901</v>
      </c>
      <c r="AC27" s="474" t="s">
        <v>901</v>
      </c>
      <c r="AD27" s="463" t="s">
        <v>901</v>
      </c>
      <c r="AE27" s="474" t="s">
        <v>901</v>
      </c>
      <c r="AF27" s="464" t="s">
        <v>901</v>
      </c>
      <c r="AG27" s="474" t="s">
        <v>901</v>
      </c>
      <c r="AH27" s="463" t="s">
        <v>901</v>
      </c>
      <c r="AI27" s="474" t="s">
        <v>901</v>
      </c>
      <c r="AJ27" s="464" t="s">
        <v>901</v>
      </c>
      <c r="AK27" s="474" t="s">
        <v>901</v>
      </c>
      <c r="AL27" s="463" t="s">
        <v>901</v>
      </c>
      <c r="AM27" s="474" t="s">
        <v>901</v>
      </c>
      <c r="AN27" s="464" t="s">
        <v>901</v>
      </c>
      <c r="AO27" s="474" t="s">
        <v>901</v>
      </c>
      <c r="AP27" s="463" t="s">
        <v>901</v>
      </c>
      <c r="AQ27" s="486" t="s">
        <v>901</v>
      </c>
    </row>
    <row r="28" spans="1:43" x14ac:dyDescent="0.25">
      <c r="A28" s="514"/>
      <c r="B28" s="326" t="s">
        <v>901</v>
      </c>
      <c r="C28" s="474" t="s">
        <v>901</v>
      </c>
      <c r="D28" s="464" t="s">
        <v>901</v>
      </c>
      <c r="E28" s="474" t="s">
        <v>901</v>
      </c>
      <c r="F28" s="463" t="s">
        <v>901</v>
      </c>
      <c r="G28" s="474" t="s">
        <v>901</v>
      </c>
      <c r="H28" s="464" t="s">
        <v>901</v>
      </c>
      <c r="I28" s="474" t="s">
        <v>901</v>
      </c>
      <c r="J28" s="463" t="s">
        <v>901</v>
      </c>
      <c r="K28" s="474" t="s">
        <v>901</v>
      </c>
      <c r="L28" s="464">
        <v>10400</v>
      </c>
      <c r="M28" s="474" t="b">
        <v>1</v>
      </c>
      <c r="N28" s="463">
        <v>16050</v>
      </c>
      <c r="O28" s="474" t="b">
        <v>1</v>
      </c>
      <c r="P28" s="464">
        <v>19987.5</v>
      </c>
      <c r="Q28" s="474" t="b">
        <v>1</v>
      </c>
      <c r="R28" s="463" t="s">
        <v>901</v>
      </c>
      <c r="S28" s="474" t="s">
        <v>901</v>
      </c>
      <c r="T28" s="464" t="s">
        <v>901</v>
      </c>
      <c r="U28" s="474" t="s">
        <v>901</v>
      </c>
      <c r="V28" s="463" t="s">
        <v>901</v>
      </c>
      <c r="W28" s="474" t="s">
        <v>901</v>
      </c>
      <c r="X28" s="464" t="s">
        <v>901</v>
      </c>
      <c r="Y28" s="474" t="s">
        <v>901</v>
      </c>
      <c r="Z28" s="463" t="s">
        <v>901</v>
      </c>
      <c r="AA28" s="474" t="s">
        <v>901</v>
      </c>
      <c r="AB28" s="464" t="s">
        <v>901</v>
      </c>
      <c r="AC28" s="474" t="s">
        <v>901</v>
      </c>
      <c r="AD28" s="463" t="s">
        <v>901</v>
      </c>
      <c r="AE28" s="474" t="s">
        <v>901</v>
      </c>
      <c r="AF28" s="464" t="s">
        <v>901</v>
      </c>
      <c r="AG28" s="474" t="s">
        <v>901</v>
      </c>
      <c r="AH28" s="463" t="s">
        <v>901</v>
      </c>
      <c r="AI28" s="474" t="s">
        <v>901</v>
      </c>
      <c r="AJ28" s="464" t="s">
        <v>901</v>
      </c>
      <c r="AK28" s="474" t="s">
        <v>901</v>
      </c>
      <c r="AL28" s="463" t="s">
        <v>901</v>
      </c>
      <c r="AM28" s="474" t="s">
        <v>901</v>
      </c>
      <c r="AN28" s="464" t="s">
        <v>901</v>
      </c>
      <c r="AO28" s="474" t="s">
        <v>901</v>
      </c>
      <c r="AP28" s="463" t="s">
        <v>901</v>
      </c>
      <c r="AQ28" s="486" t="s">
        <v>901</v>
      </c>
    </row>
    <row r="29" spans="1:43" x14ac:dyDescent="0.25">
      <c r="A29" s="514"/>
      <c r="B29" s="326" t="s">
        <v>901</v>
      </c>
      <c r="C29" s="474" t="s">
        <v>901</v>
      </c>
      <c r="D29" s="464" t="s">
        <v>901</v>
      </c>
      <c r="E29" s="474" t="s">
        <v>901</v>
      </c>
      <c r="F29" s="463" t="s">
        <v>901</v>
      </c>
      <c r="G29" s="474" t="s">
        <v>901</v>
      </c>
      <c r="H29" s="464" t="s">
        <v>901</v>
      </c>
      <c r="I29" s="474" t="s">
        <v>901</v>
      </c>
      <c r="J29" s="463" t="s">
        <v>901</v>
      </c>
      <c r="K29" s="474" t="s">
        <v>901</v>
      </c>
      <c r="L29" s="464">
        <v>8125</v>
      </c>
      <c r="M29" s="474" t="b">
        <v>1</v>
      </c>
      <c r="N29" s="499"/>
      <c r="O29" s="474" t="b">
        <v>0</v>
      </c>
      <c r="P29" s="464">
        <v>21450</v>
      </c>
      <c r="Q29" s="474" t="b">
        <v>1</v>
      </c>
      <c r="R29" s="463" t="s">
        <v>901</v>
      </c>
      <c r="S29" s="474" t="s">
        <v>901</v>
      </c>
      <c r="T29" s="464" t="s">
        <v>901</v>
      </c>
      <c r="U29" s="474" t="s">
        <v>901</v>
      </c>
      <c r="V29" s="463" t="s">
        <v>901</v>
      </c>
      <c r="W29" s="474" t="s">
        <v>901</v>
      </c>
      <c r="X29" s="464" t="s">
        <v>901</v>
      </c>
      <c r="Y29" s="474" t="s">
        <v>901</v>
      </c>
      <c r="Z29" s="463" t="s">
        <v>901</v>
      </c>
      <c r="AA29" s="474" t="s">
        <v>901</v>
      </c>
      <c r="AB29" s="464" t="s">
        <v>901</v>
      </c>
      <c r="AC29" s="474" t="s">
        <v>901</v>
      </c>
      <c r="AD29" s="463" t="s">
        <v>901</v>
      </c>
      <c r="AE29" s="474" t="s">
        <v>901</v>
      </c>
      <c r="AF29" s="464" t="s">
        <v>901</v>
      </c>
      <c r="AG29" s="474" t="s">
        <v>901</v>
      </c>
      <c r="AH29" s="463" t="s">
        <v>901</v>
      </c>
      <c r="AI29" s="474" t="s">
        <v>901</v>
      </c>
      <c r="AJ29" s="464" t="s">
        <v>901</v>
      </c>
      <c r="AK29" s="474" t="s">
        <v>901</v>
      </c>
      <c r="AL29" s="463" t="s">
        <v>901</v>
      </c>
      <c r="AM29" s="474" t="s">
        <v>901</v>
      </c>
      <c r="AN29" s="464" t="s">
        <v>901</v>
      </c>
      <c r="AO29" s="474" t="s">
        <v>901</v>
      </c>
      <c r="AP29" s="463" t="s">
        <v>901</v>
      </c>
      <c r="AQ29" s="486" t="s">
        <v>901</v>
      </c>
    </row>
    <row r="30" spans="1:43" x14ac:dyDescent="0.25">
      <c r="A30" s="514"/>
      <c r="B30" s="326" t="s">
        <v>901</v>
      </c>
      <c r="C30" s="474" t="s">
        <v>901</v>
      </c>
      <c r="D30" s="464" t="s">
        <v>901</v>
      </c>
      <c r="E30" s="474" t="s">
        <v>901</v>
      </c>
      <c r="F30" s="463" t="s">
        <v>901</v>
      </c>
      <c r="G30" s="474" t="s">
        <v>901</v>
      </c>
      <c r="H30" s="464" t="s">
        <v>901</v>
      </c>
      <c r="I30" s="474" t="s">
        <v>901</v>
      </c>
      <c r="J30" s="463" t="s">
        <v>901</v>
      </c>
      <c r="K30" s="474" t="s">
        <v>901</v>
      </c>
      <c r="L30" s="464">
        <v>8450</v>
      </c>
      <c r="M30" s="474" t="b">
        <v>1</v>
      </c>
      <c r="N30" s="499"/>
      <c r="O30" s="474" t="b">
        <v>0</v>
      </c>
      <c r="P30" s="464">
        <v>14625</v>
      </c>
      <c r="Q30" s="474" t="b">
        <v>1</v>
      </c>
      <c r="R30" s="463" t="s">
        <v>901</v>
      </c>
      <c r="S30" s="474" t="s">
        <v>901</v>
      </c>
      <c r="T30" s="464" t="s">
        <v>901</v>
      </c>
      <c r="U30" s="474" t="s">
        <v>901</v>
      </c>
      <c r="V30" s="463" t="s">
        <v>901</v>
      </c>
      <c r="W30" s="474" t="s">
        <v>901</v>
      </c>
      <c r="X30" s="464" t="s">
        <v>901</v>
      </c>
      <c r="Y30" s="474" t="s">
        <v>901</v>
      </c>
      <c r="Z30" s="463" t="s">
        <v>901</v>
      </c>
      <c r="AA30" s="474" t="s">
        <v>901</v>
      </c>
      <c r="AB30" s="464" t="s">
        <v>901</v>
      </c>
      <c r="AC30" s="474" t="s">
        <v>901</v>
      </c>
      <c r="AD30" s="463" t="s">
        <v>901</v>
      </c>
      <c r="AE30" s="474" t="s">
        <v>901</v>
      </c>
      <c r="AF30" s="464" t="s">
        <v>901</v>
      </c>
      <c r="AG30" s="474" t="s">
        <v>901</v>
      </c>
      <c r="AH30" s="463" t="s">
        <v>901</v>
      </c>
      <c r="AI30" s="474" t="s">
        <v>901</v>
      </c>
      <c r="AJ30" s="464" t="s">
        <v>901</v>
      </c>
      <c r="AK30" s="474" t="s">
        <v>901</v>
      </c>
      <c r="AL30" s="463" t="s">
        <v>901</v>
      </c>
      <c r="AM30" s="474" t="s">
        <v>901</v>
      </c>
      <c r="AN30" s="464" t="s">
        <v>901</v>
      </c>
      <c r="AO30" s="474" t="s">
        <v>901</v>
      </c>
      <c r="AP30" s="463" t="s">
        <v>901</v>
      </c>
      <c r="AQ30" s="486" t="s">
        <v>901</v>
      </c>
    </row>
    <row r="31" spans="1:43" x14ac:dyDescent="0.25">
      <c r="A31" s="514"/>
      <c r="B31" s="326" t="s">
        <v>901</v>
      </c>
      <c r="C31" s="474" t="s">
        <v>901</v>
      </c>
      <c r="D31" s="464" t="s">
        <v>901</v>
      </c>
      <c r="E31" s="474" t="s">
        <v>901</v>
      </c>
      <c r="F31" s="463" t="s">
        <v>901</v>
      </c>
      <c r="G31" s="474" t="s">
        <v>901</v>
      </c>
      <c r="H31" s="464" t="s">
        <v>901</v>
      </c>
      <c r="I31" s="474" t="s">
        <v>901</v>
      </c>
      <c r="J31" s="463" t="s">
        <v>901</v>
      </c>
      <c r="K31" s="474" t="s">
        <v>901</v>
      </c>
      <c r="L31" s="464">
        <v>8450</v>
      </c>
      <c r="M31" s="474" t="b">
        <v>1</v>
      </c>
      <c r="N31" s="463">
        <v>14235</v>
      </c>
      <c r="O31" s="474" t="b">
        <v>1</v>
      </c>
      <c r="P31" s="464">
        <v>16575</v>
      </c>
      <c r="Q31" s="474" t="b">
        <v>1</v>
      </c>
      <c r="R31" s="463" t="s">
        <v>901</v>
      </c>
      <c r="S31" s="474" t="s">
        <v>901</v>
      </c>
      <c r="T31" s="464" t="s">
        <v>901</v>
      </c>
      <c r="U31" s="474" t="s">
        <v>901</v>
      </c>
      <c r="V31" s="463" t="s">
        <v>901</v>
      </c>
      <c r="W31" s="474" t="s">
        <v>901</v>
      </c>
      <c r="X31" s="464" t="s">
        <v>901</v>
      </c>
      <c r="Y31" s="474" t="s">
        <v>901</v>
      </c>
      <c r="Z31" s="463" t="s">
        <v>901</v>
      </c>
      <c r="AA31" s="474" t="s">
        <v>901</v>
      </c>
      <c r="AB31" s="464" t="s">
        <v>901</v>
      </c>
      <c r="AC31" s="474" t="s">
        <v>901</v>
      </c>
      <c r="AD31" s="463" t="s">
        <v>901</v>
      </c>
      <c r="AE31" s="474" t="s">
        <v>901</v>
      </c>
      <c r="AF31" s="464" t="s">
        <v>901</v>
      </c>
      <c r="AG31" s="474" t="s">
        <v>901</v>
      </c>
      <c r="AH31" s="463" t="s">
        <v>901</v>
      </c>
      <c r="AI31" s="474" t="s">
        <v>901</v>
      </c>
      <c r="AJ31" s="464" t="s">
        <v>901</v>
      </c>
      <c r="AK31" s="474" t="s">
        <v>901</v>
      </c>
      <c r="AL31" s="463" t="s">
        <v>901</v>
      </c>
      <c r="AM31" s="474" t="s">
        <v>901</v>
      </c>
      <c r="AN31" s="464" t="s">
        <v>901</v>
      </c>
      <c r="AO31" s="474" t="s">
        <v>901</v>
      </c>
      <c r="AP31" s="463" t="s">
        <v>901</v>
      </c>
      <c r="AQ31" s="486" t="s">
        <v>901</v>
      </c>
    </row>
    <row r="32" spans="1:43" x14ac:dyDescent="0.25">
      <c r="A32" s="514"/>
      <c r="B32" s="326" t="s">
        <v>901</v>
      </c>
      <c r="C32" s="474" t="s">
        <v>901</v>
      </c>
      <c r="D32" s="464" t="s">
        <v>901</v>
      </c>
      <c r="E32" s="474" t="s">
        <v>901</v>
      </c>
      <c r="F32" s="463" t="s">
        <v>901</v>
      </c>
      <c r="G32" s="474" t="s">
        <v>901</v>
      </c>
      <c r="H32" s="464" t="s">
        <v>901</v>
      </c>
      <c r="I32" s="474" t="s">
        <v>901</v>
      </c>
      <c r="J32" s="463" t="s">
        <v>901</v>
      </c>
      <c r="K32" s="474" t="s">
        <v>901</v>
      </c>
      <c r="L32" s="464">
        <v>9100</v>
      </c>
      <c r="M32" s="474" t="b">
        <v>1</v>
      </c>
      <c r="N32" s="463">
        <v>15600</v>
      </c>
      <c r="O32" s="474" t="b">
        <v>1</v>
      </c>
      <c r="P32" s="464">
        <v>16575</v>
      </c>
      <c r="Q32" s="474" t="b">
        <v>1</v>
      </c>
      <c r="R32" s="463" t="s">
        <v>901</v>
      </c>
      <c r="S32" s="474" t="s">
        <v>901</v>
      </c>
      <c r="T32" s="464" t="s">
        <v>901</v>
      </c>
      <c r="U32" s="474" t="s">
        <v>901</v>
      </c>
      <c r="V32" s="463" t="s">
        <v>901</v>
      </c>
      <c r="W32" s="474" t="s">
        <v>901</v>
      </c>
      <c r="X32" s="464" t="s">
        <v>901</v>
      </c>
      <c r="Y32" s="474" t="s">
        <v>901</v>
      </c>
      <c r="Z32" s="463" t="s">
        <v>901</v>
      </c>
      <c r="AA32" s="474" t="s">
        <v>901</v>
      </c>
      <c r="AB32" s="464" t="s">
        <v>901</v>
      </c>
      <c r="AC32" s="474" t="s">
        <v>901</v>
      </c>
      <c r="AD32" s="463" t="s">
        <v>901</v>
      </c>
      <c r="AE32" s="474" t="s">
        <v>901</v>
      </c>
      <c r="AF32" s="464" t="s">
        <v>901</v>
      </c>
      <c r="AG32" s="474" t="s">
        <v>901</v>
      </c>
      <c r="AH32" s="463" t="s">
        <v>901</v>
      </c>
      <c r="AI32" s="474" t="s">
        <v>901</v>
      </c>
      <c r="AJ32" s="464" t="s">
        <v>901</v>
      </c>
      <c r="AK32" s="474" t="s">
        <v>901</v>
      </c>
      <c r="AL32" s="463" t="s">
        <v>901</v>
      </c>
      <c r="AM32" s="474" t="s">
        <v>901</v>
      </c>
      <c r="AN32" s="464" t="s">
        <v>901</v>
      </c>
      <c r="AO32" s="474" t="s">
        <v>901</v>
      </c>
      <c r="AP32" s="463" t="s">
        <v>901</v>
      </c>
      <c r="AQ32" s="486" t="s">
        <v>901</v>
      </c>
    </row>
    <row r="33" spans="1:43" x14ac:dyDescent="0.25">
      <c r="A33" s="514"/>
      <c r="B33" s="326" t="s">
        <v>901</v>
      </c>
      <c r="C33" s="474" t="s">
        <v>901</v>
      </c>
      <c r="D33" s="464" t="s">
        <v>901</v>
      </c>
      <c r="E33" s="474" t="s">
        <v>901</v>
      </c>
      <c r="F33" s="463" t="s">
        <v>901</v>
      </c>
      <c r="G33" s="474" t="s">
        <v>901</v>
      </c>
      <c r="H33" s="464" t="s">
        <v>901</v>
      </c>
      <c r="I33" s="474" t="s">
        <v>901</v>
      </c>
      <c r="J33" s="463" t="s">
        <v>901</v>
      </c>
      <c r="K33" s="474" t="s">
        <v>901</v>
      </c>
      <c r="L33" s="464">
        <v>10075</v>
      </c>
      <c r="M33" s="474" t="b">
        <v>1</v>
      </c>
      <c r="N33" s="463">
        <v>13650</v>
      </c>
      <c r="O33" s="474" t="b">
        <v>1</v>
      </c>
      <c r="P33" s="464">
        <v>18200</v>
      </c>
      <c r="Q33" s="474" t="b">
        <v>1</v>
      </c>
      <c r="R33" s="463" t="s">
        <v>901</v>
      </c>
      <c r="S33" s="474" t="s">
        <v>901</v>
      </c>
      <c r="T33" s="464" t="s">
        <v>901</v>
      </c>
      <c r="U33" s="474" t="s">
        <v>901</v>
      </c>
      <c r="V33" s="463" t="s">
        <v>901</v>
      </c>
      <c r="W33" s="474" t="s">
        <v>901</v>
      </c>
      <c r="X33" s="464" t="s">
        <v>901</v>
      </c>
      <c r="Y33" s="474" t="s">
        <v>901</v>
      </c>
      <c r="Z33" s="463" t="s">
        <v>901</v>
      </c>
      <c r="AA33" s="474" t="s">
        <v>901</v>
      </c>
      <c r="AB33" s="464" t="s">
        <v>901</v>
      </c>
      <c r="AC33" s="474" t="s">
        <v>901</v>
      </c>
      <c r="AD33" s="463" t="s">
        <v>901</v>
      </c>
      <c r="AE33" s="474" t="s">
        <v>901</v>
      </c>
      <c r="AF33" s="464" t="s">
        <v>901</v>
      </c>
      <c r="AG33" s="474" t="s">
        <v>901</v>
      </c>
      <c r="AH33" s="463" t="s">
        <v>901</v>
      </c>
      <c r="AI33" s="474" t="s">
        <v>901</v>
      </c>
      <c r="AJ33" s="464" t="s">
        <v>901</v>
      </c>
      <c r="AK33" s="474" t="s">
        <v>901</v>
      </c>
      <c r="AL33" s="463" t="s">
        <v>901</v>
      </c>
      <c r="AM33" s="474" t="s">
        <v>901</v>
      </c>
      <c r="AN33" s="464" t="s">
        <v>901</v>
      </c>
      <c r="AO33" s="474" t="s">
        <v>901</v>
      </c>
      <c r="AP33" s="463" t="s">
        <v>901</v>
      </c>
      <c r="AQ33" s="486" t="s">
        <v>901</v>
      </c>
    </row>
    <row r="34" spans="1:43" x14ac:dyDescent="0.25">
      <c r="A34" s="514"/>
      <c r="B34" s="326" t="s">
        <v>901</v>
      </c>
      <c r="C34" s="474" t="s">
        <v>901</v>
      </c>
      <c r="D34" s="464" t="s">
        <v>901</v>
      </c>
      <c r="E34" s="474" t="s">
        <v>901</v>
      </c>
      <c r="F34" s="463" t="s">
        <v>901</v>
      </c>
      <c r="G34" s="474" t="s">
        <v>901</v>
      </c>
      <c r="H34" s="464" t="s">
        <v>901</v>
      </c>
      <c r="I34" s="474" t="s">
        <v>901</v>
      </c>
      <c r="J34" s="463" t="s">
        <v>901</v>
      </c>
      <c r="K34" s="474" t="s">
        <v>901</v>
      </c>
      <c r="L34" s="464">
        <v>10725</v>
      </c>
      <c r="M34" s="474" t="b">
        <v>1</v>
      </c>
      <c r="N34" s="463">
        <v>9230</v>
      </c>
      <c r="O34" s="474" t="b">
        <v>1</v>
      </c>
      <c r="P34" s="499"/>
      <c r="Q34" s="474" t="b">
        <v>0</v>
      </c>
      <c r="R34" s="463" t="s">
        <v>901</v>
      </c>
      <c r="S34" s="474" t="s">
        <v>901</v>
      </c>
      <c r="T34" s="464" t="s">
        <v>901</v>
      </c>
      <c r="U34" s="474" t="s">
        <v>901</v>
      </c>
      <c r="V34" s="463" t="s">
        <v>901</v>
      </c>
      <c r="W34" s="474" t="s">
        <v>901</v>
      </c>
      <c r="X34" s="464" t="s">
        <v>901</v>
      </c>
      <c r="Y34" s="474" t="s">
        <v>901</v>
      </c>
      <c r="Z34" s="463" t="s">
        <v>901</v>
      </c>
      <c r="AA34" s="474" t="s">
        <v>901</v>
      </c>
      <c r="AB34" s="464" t="s">
        <v>901</v>
      </c>
      <c r="AC34" s="474" t="s">
        <v>901</v>
      </c>
      <c r="AD34" s="463" t="s">
        <v>901</v>
      </c>
      <c r="AE34" s="474" t="s">
        <v>901</v>
      </c>
      <c r="AF34" s="464" t="s">
        <v>901</v>
      </c>
      <c r="AG34" s="474" t="s">
        <v>901</v>
      </c>
      <c r="AH34" s="463" t="s">
        <v>901</v>
      </c>
      <c r="AI34" s="474" t="s">
        <v>901</v>
      </c>
      <c r="AJ34" s="464" t="s">
        <v>901</v>
      </c>
      <c r="AK34" s="474" t="s">
        <v>901</v>
      </c>
      <c r="AL34" s="463" t="s">
        <v>901</v>
      </c>
      <c r="AM34" s="474" t="s">
        <v>901</v>
      </c>
      <c r="AN34" s="464" t="s">
        <v>901</v>
      </c>
      <c r="AO34" s="474" t="s">
        <v>901</v>
      </c>
      <c r="AP34" s="463" t="s">
        <v>901</v>
      </c>
      <c r="AQ34" s="486" t="s">
        <v>901</v>
      </c>
    </row>
    <row r="35" spans="1:43" x14ac:dyDescent="0.25">
      <c r="A35" s="514"/>
      <c r="B35" s="326" t="s">
        <v>901</v>
      </c>
      <c r="C35" s="474" t="s">
        <v>901</v>
      </c>
      <c r="D35" s="464" t="s">
        <v>901</v>
      </c>
      <c r="E35" s="474" t="s">
        <v>901</v>
      </c>
      <c r="F35" s="463" t="s">
        <v>901</v>
      </c>
      <c r="G35" s="474" t="s">
        <v>901</v>
      </c>
      <c r="H35" s="464" t="s">
        <v>901</v>
      </c>
      <c r="I35" s="474" t="s">
        <v>901</v>
      </c>
      <c r="J35" s="463" t="s">
        <v>901</v>
      </c>
      <c r="K35" s="474" t="s">
        <v>901</v>
      </c>
      <c r="L35" s="464" t="s">
        <v>901</v>
      </c>
      <c r="M35" s="474" t="s">
        <v>901</v>
      </c>
      <c r="N35" s="463">
        <v>13276.25</v>
      </c>
      <c r="O35" s="474" t="b">
        <v>1</v>
      </c>
      <c r="P35" s="499"/>
      <c r="Q35" s="474" t="b">
        <v>0</v>
      </c>
      <c r="R35" s="463" t="s">
        <v>901</v>
      </c>
      <c r="S35" s="474" t="s">
        <v>901</v>
      </c>
      <c r="T35" s="464" t="s">
        <v>901</v>
      </c>
      <c r="U35" s="474" t="s">
        <v>901</v>
      </c>
      <c r="V35" s="463" t="s">
        <v>901</v>
      </c>
      <c r="W35" s="474" t="s">
        <v>901</v>
      </c>
      <c r="X35" s="464" t="s">
        <v>901</v>
      </c>
      <c r="Y35" s="474" t="s">
        <v>901</v>
      </c>
      <c r="Z35" s="463" t="s">
        <v>901</v>
      </c>
      <c r="AA35" s="474" t="s">
        <v>901</v>
      </c>
      <c r="AB35" s="464" t="s">
        <v>901</v>
      </c>
      <c r="AC35" s="474" t="s">
        <v>901</v>
      </c>
      <c r="AD35" s="463" t="s">
        <v>901</v>
      </c>
      <c r="AE35" s="474" t="s">
        <v>901</v>
      </c>
      <c r="AF35" s="464" t="s">
        <v>901</v>
      </c>
      <c r="AG35" s="474" t="s">
        <v>901</v>
      </c>
      <c r="AH35" s="463" t="s">
        <v>901</v>
      </c>
      <c r="AI35" s="474" t="s">
        <v>901</v>
      </c>
      <c r="AJ35" s="464" t="s">
        <v>901</v>
      </c>
      <c r="AK35" s="474" t="s">
        <v>901</v>
      </c>
      <c r="AL35" s="463" t="s">
        <v>901</v>
      </c>
      <c r="AM35" s="474" t="s">
        <v>901</v>
      </c>
      <c r="AN35" s="464" t="s">
        <v>901</v>
      </c>
      <c r="AO35" s="474" t="s">
        <v>901</v>
      </c>
      <c r="AP35" s="463" t="s">
        <v>901</v>
      </c>
      <c r="AQ35" s="486" t="s">
        <v>901</v>
      </c>
    </row>
    <row r="36" spans="1:43" x14ac:dyDescent="0.25">
      <c r="A36" s="514"/>
      <c r="B36" s="326" t="s">
        <v>901</v>
      </c>
      <c r="C36" s="474" t="s">
        <v>901</v>
      </c>
      <c r="D36" s="464" t="s">
        <v>901</v>
      </c>
      <c r="E36" s="474" t="s">
        <v>901</v>
      </c>
      <c r="F36" s="463" t="s">
        <v>901</v>
      </c>
      <c r="G36" s="474" t="s">
        <v>901</v>
      </c>
      <c r="H36" s="464" t="s">
        <v>901</v>
      </c>
      <c r="I36" s="474" t="s">
        <v>901</v>
      </c>
      <c r="J36" s="463" t="s">
        <v>901</v>
      </c>
      <c r="K36" s="474" t="s">
        <v>901</v>
      </c>
      <c r="L36" s="464" t="s">
        <v>901</v>
      </c>
      <c r="M36" s="474" t="s">
        <v>901</v>
      </c>
      <c r="N36" s="463">
        <v>15975</v>
      </c>
      <c r="O36" s="474" t="b">
        <v>1</v>
      </c>
      <c r="P36" s="464" t="s">
        <v>901</v>
      </c>
      <c r="Q36" s="474" t="s">
        <v>901</v>
      </c>
      <c r="R36" s="463" t="s">
        <v>901</v>
      </c>
      <c r="S36" s="474" t="s">
        <v>901</v>
      </c>
      <c r="T36" s="464" t="s">
        <v>901</v>
      </c>
      <c r="U36" s="474" t="s">
        <v>901</v>
      </c>
      <c r="V36" s="463" t="s">
        <v>901</v>
      </c>
      <c r="W36" s="474" t="s">
        <v>901</v>
      </c>
      <c r="X36" s="464" t="s">
        <v>901</v>
      </c>
      <c r="Y36" s="474" t="s">
        <v>901</v>
      </c>
      <c r="Z36" s="463" t="s">
        <v>901</v>
      </c>
      <c r="AA36" s="474" t="s">
        <v>901</v>
      </c>
      <c r="AB36" s="464" t="s">
        <v>901</v>
      </c>
      <c r="AC36" s="474" t="s">
        <v>901</v>
      </c>
      <c r="AD36" s="463" t="s">
        <v>901</v>
      </c>
      <c r="AE36" s="474" t="s">
        <v>901</v>
      </c>
      <c r="AF36" s="464" t="s">
        <v>901</v>
      </c>
      <c r="AG36" s="474" t="s">
        <v>901</v>
      </c>
      <c r="AH36" s="463" t="s">
        <v>901</v>
      </c>
      <c r="AI36" s="474" t="s">
        <v>901</v>
      </c>
      <c r="AJ36" s="464" t="s">
        <v>901</v>
      </c>
      <c r="AK36" s="474" t="s">
        <v>901</v>
      </c>
      <c r="AL36" s="463" t="s">
        <v>901</v>
      </c>
      <c r="AM36" s="474" t="s">
        <v>901</v>
      </c>
      <c r="AN36" s="464" t="s">
        <v>901</v>
      </c>
      <c r="AO36" s="474" t="s">
        <v>901</v>
      </c>
      <c r="AP36" s="463" t="s">
        <v>901</v>
      </c>
      <c r="AQ36" s="486" t="s">
        <v>901</v>
      </c>
    </row>
    <row r="37" spans="1:43" x14ac:dyDescent="0.25">
      <c r="A37" s="514"/>
      <c r="B37" s="326" t="s">
        <v>901</v>
      </c>
      <c r="C37" s="474" t="s">
        <v>901</v>
      </c>
      <c r="D37" s="464" t="s">
        <v>901</v>
      </c>
      <c r="E37" s="474" t="s">
        <v>901</v>
      </c>
      <c r="F37" s="463" t="s">
        <v>901</v>
      </c>
      <c r="G37" s="474" t="s">
        <v>901</v>
      </c>
      <c r="H37" s="464" t="s">
        <v>901</v>
      </c>
      <c r="I37" s="474" t="s">
        <v>901</v>
      </c>
      <c r="J37" s="463" t="s">
        <v>901</v>
      </c>
      <c r="K37" s="474" t="s">
        <v>901</v>
      </c>
      <c r="L37" s="464" t="s">
        <v>901</v>
      </c>
      <c r="M37" s="474" t="s">
        <v>901</v>
      </c>
      <c r="N37" s="463">
        <v>12025</v>
      </c>
      <c r="O37" s="474" t="b">
        <v>1</v>
      </c>
      <c r="P37" s="464" t="s">
        <v>901</v>
      </c>
      <c r="Q37" s="474" t="s">
        <v>901</v>
      </c>
      <c r="R37" s="463" t="s">
        <v>901</v>
      </c>
      <c r="S37" s="474" t="s">
        <v>901</v>
      </c>
      <c r="T37" s="464" t="s">
        <v>901</v>
      </c>
      <c r="U37" s="474" t="s">
        <v>901</v>
      </c>
      <c r="V37" s="463" t="s">
        <v>901</v>
      </c>
      <c r="W37" s="474" t="s">
        <v>901</v>
      </c>
      <c r="X37" s="464" t="s">
        <v>901</v>
      </c>
      <c r="Y37" s="474" t="s">
        <v>901</v>
      </c>
      <c r="Z37" s="463" t="s">
        <v>901</v>
      </c>
      <c r="AA37" s="474" t="s">
        <v>901</v>
      </c>
      <c r="AB37" s="464" t="s">
        <v>901</v>
      </c>
      <c r="AC37" s="474" t="s">
        <v>901</v>
      </c>
      <c r="AD37" s="463" t="s">
        <v>901</v>
      </c>
      <c r="AE37" s="474" t="s">
        <v>901</v>
      </c>
      <c r="AF37" s="464" t="s">
        <v>901</v>
      </c>
      <c r="AG37" s="474" t="s">
        <v>901</v>
      </c>
      <c r="AH37" s="463" t="s">
        <v>901</v>
      </c>
      <c r="AI37" s="474" t="s">
        <v>901</v>
      </c>
      <c r="AJ37" s="464" t="s">
        <v>901</v>
      </c>
      <c r="AK37" s="474" t="s">
        <v>901</v>
      </c>
      <c r="AL37" s="463" t="s">
        <v>901</v>
      </c>
      <c r="AM37" s="474" t="s">
        <v>901</v>
      </c>
      <c r="AN37" s="464" t="s">
        <v>901</v>
      </c>
      <c r="AO37" s="474" t="s">
        <v>901</v>
      </c>
      <c r="AP37" s="463" t="s">
        <v>901</v>
      </c>
      <c r="AQ37" s="486" t="s">
        <v>901</v>
      </c>
    </row>
    <row r="38" spans="1:43" x14ac:dyDescent="0.25">
      <c r="A38" s="514"/>
      <c r="B38" s="326" t="s">
        <v>901</v>
      </c>
      <c r="C38" s="474" t="s">
        <v>901</v>
      </c>
      <c r="D38" s="464" t="s">
        <v>901</v>
      </c>
      <c r="E38" s="474" t="s">
        <v>901</v>
      </c>
      <c r="F38" s="463" t="s">
        <v>901</v>
      </c>
      <c r="G38" s="474" t="s">
        <v>901</v>
      </c>
      <c r="H38" s="464" t="s">
        <v>901</v>
      </c>
      <c r="I38" s="474" t="s">
        <v>901</v>
      </c>
      <c r="J38" s="463" t="s">
        <v>901</v>
      </c>
      <c r="K38" s="474" t="s">
        <v>901</v>
      </c>
      <c r="L38" s="464" t="s">
        <v>901</v>
      </c>
      <c r="M38" s="474" t="s">
        <v>901</v>
      </c>
      <c r="N38" s="463">
        <v>12675</v>
      </c>
      <c r="O38" s="474" t="b">
        <v>1</v>
      </c>
      <c r="P38" s="464" t="s">
        <v>901</v>
      </c>
      <c r="Q38" s="474" t="s">
        <v>901</v>
      </c>
      <c r="R38" s="463" t="s">
        <v>901</v>
      </c>
      <c r="S38" s="474" t="s">
        <v>901</v>
      </c>
      <c r="T38" s="464" t="s">
        <v>901</v>
      </c>
      <c r="U38" s="474" t="s">
        <v>901</v>
      </c>
      <c r="V38" s="463" t="s">
        <v>901</v>
      </c>
      <c r="W38" s="474" t="s">
        <v>901</v>
      </c>
      <c r="X38" s="464" t="s">
        <v>901</v>
      </c>
      <c r="Y38" s="474" t="s">
        <v>901</v>
      </c>
      <c r="Z38" s="463" t="s">
        <v>901</v>
      </c>
      <c r="AA38" s="474" t="s">
        <v>901</v>
      </c>
      <c r="AB38" s="464" t="s">
        <v>901</v>
      </c>
      <c r="AC38" s="474" t="s">
        <v>901</v>
      </c>
      <c r="AD38" s="463" t="s">
        <v>901</v>
      </c>
      <c r="AE38" s="474" t="s">
        <v>901</v>
      </c>
      <c r="AF38" s="464" t="s">
        <v>901</v>
      </c>
      <c r="AG38" s="474" t="s">
        <v>901</v>
      </c>
      <c r="AH38" s="463" t="s">
        <v>901</v>
      </c>
      <c r="AI38" s="474" t="s">
        <v>901</v>
      </c>
      <c r="AJ38" s="464" t="s">
        <v>901</v>
      </c>
      <c r="AK38" s="474" t="s">
        <v>901</v>
      </c>
      <c r="AL38" s="463" t="s">
        <v>901</v>
      </c>
      <c r="AM38" s="474" t="s">
        <v>901</v>
      </c>
      <c r="AN38" s="464" t="s">
        <v>901</v>
      </c>
      <c r="AO38" s="474" t="s">
        <v>901</v>
      </c>
      <c r="AP38" s="463" t="s">
        <v>901</v>
      </c>
      <c r="AQ38" s="486" t="s">
        <v>901</v>
      </c>
    </row>
    <row r="39" spans="1:43" x14ac:dyDescent="0.25">
      <c r="A39" s="514"/>
      <c r="B39" s="326" t="s">
        <v>901</v>
      </c>
      <c r="C39" s="474" t="s">
        <v>901</v>
      </c>
      <c r="D39" s="464" t="s">
        <v>901</v>
      </c>
      <c r="E39" s="474" t="s">
        <v>901</v>
      </c>
      <c r="F39" s="463" t="s">
        <v>901</v>
      </c>
      <c r="G39" s="474" t="s">
        <v>901</v>
      </c>
      <c r="H39" s="464" t="s">
        <v>901</v>
      </c>
      <c r="I39" s="474" t="s">
        <v>901</v>
      </c>
      <c r="J39" s="463" t="s">
        <v>901</v>
      </c>
      <c r="K39" s="474" t="s">
        <v>901</v>
      </c>
      <c r="L39" s="464" t="s">
        <v>901</v>
      </c>
      <c r="M39" s="474" t="s">
        <v>901</v>
      </c>
      <c r="N39" s="463">
        <v>12675</v>
      </c>
      <c r="O39" s="474" t="b">
        <v>1</v>
      </c>
      <c r="P39" s="464" t="s">
        <v>901</v>
      </c>
      <c r="Q39" s="474" t="s">
        <v>901</v>
      </c>
      <c r="R39" s="463" t="s">
        <v>901</v>
      </c>
      <c r="S39" s="474" t="s">
        <v>901</v>
      </c>
      <c r="T39" s="464" t="s">
        <v>901</v>
      </c>
      <c r="U39" s="474" t="s">
        <v>901</v>
      </c>
      <c r="V39" s="463" t="s">
        <v>901</v>
      </c>
      <c r="W39" s="474" t="s">
        <v>901</v>
      </c>
      <c r="X39" s="464" t="s">
        <v>901</v>
      </c>
      <c r="Y39" s="474" t="s">
        <v>901</v>
      </c>
      <c r="Z39" s="463" t="s">
        <v>901</v>
      </c>
      <c r="AA39" s="474" t="s">
        <v>901</v>
      </c>
      <c r="AB39" s="464" t="s">
        <v>901</v>
      </c>
      <c r="AC39" s="474" t="s">
        <v>901</v>
      </c>
      <c r="AD39" s="463" t="s">
        <v>901</v>
      </c>
      <c r="AE39" s="474" t="s">
        <v>901</v>
      </c>
      <c r="AF39" s="464" t="s">
        <v>901</v>
      </c>
      <c r="AG39" s="474" t="s">
        <v>901</v>
      </c>
      <c r="AH39" s="463" t="s">
        <v>901</v>
      </c>
      <c r="AI39" s="474" t="s">
        <v>901</v>
      </c>
      <c r="AJ39" s="464" t="s">
        <v>901</v>
      </c>
      <c r="AK39" s="474" t="s">
        <v>901</v>
      </c>
      <c r="AL39" s="463" t="s">
        <v>901</v>
      </c>
      <c r="AM39" s="474" t="s">
        <v>901</v>
      </c>
      <c r="AN39" s="464" t="s">
        <v>901</v>
      </c>
      <c r="AO39" s="474" t="s">
        <v>901</v>
      </c>
      <c r="AP39" s="463" t="s">
        <v>901</v>
      </c>
      <c r="AQ39" s="486" t="s">
        <v>901</v>
      </c>
    </row>
    <row r="40" spans="1:43" x14ac:dyDescent="0.25">
      <c r="A40" s="514"/>
      <c r="B40" s="326" t="s">
        <v>901</v>
      </c>
      <c r="C40" s="474" t="s">
        <v>901</v>
      </c>
      <c r="D40" s="464" t="s">
        <v>901</v>
      </c>
      <c r="E40" s="474" t="s">
        <v>901</v>
      </c>
      <c r="F40" s="463" t="s">
        <v>901</v>
      </c>
      <c r="G40" s="474" t="s">
        <v>901</v>
      </c>
      <c r="H40" s="464" t="s">
        <v>901</v>
      </c>
      <c r="I40" s="474" t="s">
        <v>901</v>
      </c>
      <c r="J40" s="463" t="s">
        <v>901</v>
      </c>
      <c r="K40" s="474" t="s">
        <v>901</v>
      </c>
      <c r="L40" s="464" t="s">
        <v>901</v>
      </c>
      <c r="M40" s="474" t="s">
        <v>901</v>
      </c>
      <c r="N40" s="463">
        <v>13975</v>
      </c>
      <c r="O40" s="474" t="b">
        <v>1</v>
      </c>
      <c r="P40" s="464" t="s">
        <v>901</v>
      </c>
      <c r="Q40" s="474" t="s">
        <v>901</v>
      </c>
      <c r="R40" s="463" t="s">
        <v>901</v>
      </c>
      <c r="S40" s="474" t="s">
        <v>901</v>
      </c>
      <c r="T40" s="464" t="s">
        <v>901</v>
      </c>
      <c r="U40" s="474" t="s">
        <v>901</v>
      </c>
      <c r="V40" s="463" t="s">
        <v>901</v>
      </c>
      <c r="W40" s="474" t="s">
        <v>901</v>
      </c>
      <c r="X40" s="464" t="s">
        <v>901</v>
      </c>
      <c r="Y40" s="474" t="s">
        <v>901</v>
      </c>
      <c r="Z40" s="463" t="s">
        <v>901</v>
      </c>
      <c r="AA40" s="474" t="s">
        <v>901</v>
      </c>
      <c r="AB40" s="464" t="s">
        <v>901</v>
      </c>
      <c r="AC40" s="474" t="s">
        <v>901</v>
      </c>
      <c r="AD40" s="463" t="s">
        <v>901</v>
      </c>
      <c r="AE40" s="474" t="s">
        <v>901</v>
      </c>
      <c r="AF40" s="464" t="s">
        <v>901</v>
      </c>
      <c r="AG40" s="474" t="s">
        <v>901</v>
      </c>
      <c r="AH40" s="463" t="s">
        <v>901</v>
      </c>
      <c r="AI40" s="474" t="s">
        <v>901</v>
      </c>
      <c r="AJ40" s="464" t="s">
        <v>901</v>
      </c>
      <c r="AK40" s="474" t="s">
        <v>901</v>
      </c>
      <c r="AL40" s="463" t="s">
        <v>901</v>
      </c>
      <c r="AM40" s="474" t="s">
        <v>901</v>
      </c>
      <c r="AN40" s="464" t="s">
        <v>901</v>
      </c>
      <c r="AO40" s="474" t="s">
        <v>901</v>
      </c>
      <c r="AP40" s="463" t="s">
        <v>901</v>
      </c>
      <c r="AQ40" s="486" t="s">
        <v>901</v>
      </c>
    </row>
    <row r="41" spans="1:43" x14ac:dyDescent="0.25">
      <c r="A41" s="514"/>
      <c r="B41" s="326" t="s">
        <v>901</v>
      </c>
      <c r="C41" s="474" t="s">
        <v>901</v>
      </c>
      <c r="D41" s="464" t="s">
        <v>901</v>
      </c>
      <c r="E41" s="474" t="s">
        <v>901</v>
      </c>
      <c r="F41" s="463" t="s">
        <v>901</v>
      </c>
      <c r="G41" s="474" t="s">
        <v>901</v>
      </c>
      <c r="H41" s="464" t="s">
        <v>901</v>
      </c>
      <c r="I41" s="474" t="s">
        <v>901</v>
      </c>
      <c r="J41" s="463" t="s">
        <v>901</v>
      </c>
      <c r="K41" s="474" t="s">
        <v>901</v>
      </c>
      <c r="L41" s="464" t="s">
        <v>901</v>
      </c>
      <c r="M41" s="474" t="s">
        <v>901</v>
      </c>
      <c r="N41" s="499"/>
      <c r="O41" s="474" t="b">
        <v>0</v>
      </c>
      <c r="P41" s="464" t="s">
        <v>901</v>
      </c>
      <c r="Q41" s="474" t="s">
        <v>901</v>
      </c>
      <c r="R41" s="463" t="s">
        <v>901</v>
      </c>
      <c r="S41" s="474" t="s">
        <v>901</v>
      </c>
      <c r="T41" s="464" t="s">
        <v>901</v>
      </c>
      <c r="U41" s="474" t="s">
        <v>901</v>
      </c>
      <c r="V41" s="463" t="s">
        <v>901</v>
      </c>
      <c r="W41" s="474" t="s">
        <v>901</v>
      </c>
      <c r="X41" s="464" t="s">
        <v>901</v>
      </c>
      <c r="Y41" s="474" t="s">
        <v>901</v>
      </c>
      <c r="Z41" s="463" t="s">
        <v>901</v>
      </c>
      <c r="AA41" s="474" t="s">
        <v>901</v>
      </c>
      <c r="AB41" s="464" t="s">
        <v>901</v>
      </c>
      <c r="AC41" s="474" t="s">
        <v>901</v>
      </c>
      <c r="AD41" s="463" t="s">
        <v>901</v>
      </c>
      <c r="AE41" s="474" t="s">
        <v>901</v>
      </c>
      <c r="AF41" s="464" t="s">
        <v>901</v>
      </c>
      <c r="AG41" s="474" t="s">
        <v>901</v>
      </c>
      <c r="AH41" s="463" t="s">
        <v>901</v>
      </c>
      <c r="AI41" s="474" t="s">
        <v>901</v>
      </c>
      <c r="AJ41" s="464" t="s">
        <v>901</v>
      </c>
      <c r="AK41" s="474" t="s">
        <v>901</v>
      </c>
      <c r="AL41" s="463" t="s">
        <v>901</v>
      </c>
      <c r="AM41" s="474" t="s">
        <v>901</v>
      </c>
      <c r="AN41" s="464" t="s">
        <v>901</v>
      </c>
      <c r="AO41" s="474" t="s">
        <v>901</v>
      </c>
      <c r="AP41" s="463" t="s">
        <v>901</v>
      </c>
      <c r="AQ41" s="486" t="s">
        <v>901</v>
      </c>
    </row>
    <row r="42" spans="1:43" x14ac:dyDescent="0.25">
      <c r="A42" s="514"/>
      <c r="B42" s="326" t="s">
        <v>901</v>
      </c>
      <c r="C42" s="474" t="s">
        <v>901</v>
      </c>
      <c r="D42" s="464" t="s">
        <v>901</v>
      </c>
      <c r="E42" s="474" t="s">
        <v>901</v>
      </c>
      <c r="F42" s="463" t="s">
        <v>901</v>
      </c>
      <c r="G42" s="474" t="s">
        <v>901</v>
      </c>
      <c r="H42" s="464" t="s">
        <v>901</v>
      </c>
      <c r="I42" s="474" t="s">
        <v>901</v>
      </c>
      <c r="J42" s="463" t="s">
        <v>901</v>
      </c>
      <c r="K42" s="474" t="s">
        <v>901</v>
      </c>
      <c r="L42" s="464" t="s">
        <v>901</v>
      </c>
      <c r="M42" s="474" t="s">
        <v>901</v>
      </c>
      <c r="N42" s="499"/>
      <c r="O42" s="474" t="b">
        <v>0</v>
      </c>
      <c r="P42" s="464" t="s">
        <v>901</v>
      </c>
      <c r="Q42" s="474" t="s">
        <v>901</v>
      </c>
      <c r="R42" s="463" t="s">
        <v>901</v>
      </c>
      <c r="S42" s="474" t="s">
        <v>901</v>
      </c>
      <c r="T42" s="464" t="s">
        <v>901</v>
      </c>
      <c r="U42" s="474" t="s">
        <v>901</v>
      </c>
      <c r="V42" s="463" t="s">
        <v>901</v>
      </c>
      <c r="W42" s="474" t="s">
        <v>901</v>
      </c>
      <c r="X42" s="464" t="s">
        <v>901</v>
      </c>
      <c r="Y42" s="474" t="s">
        <v>901</v>
      </c>
      <c r="Z42" s="463" t="s">
        <v>901</v>
      </c>
      <c r="AA42" s="474" t="s">
        <v>901</v>
      </c>
      <c r="AB42" s="464" t="s">
        <v>901</v>
      </c>
      <c r="AC42" s="474" t="s">
        <v>901</v>
      </c>
      <c r="AD42" s="463" t="s">
        <v>901</v>
      </c>
      <c r="AE42" s="474" t="s">
        <v>901</v>
      </c>
      <c r="AF42" s="464" t="s">
        <v>901</v>
      </c>
      <c r="AG42" s="474" t="s">
        <v>901</v>
      </c>
      <c r="AH42" s="463" t="s">
        <v>901</v>
      </c>
      <c r="AI42" s="474" t="s">
        <v>901</v>
      </c>
      <c r="AJ42" s="464" t="s">
        <v>901</v>
      </c>
      <c r="AK42" s="474" t="s">
        <v>901</v>
      </c>
      <c r="AL42" s="463" t="s">
        <v>901</v>
      </c>
      <c r="AM42" s="474" t="s">
        <v>901</v>
      </c>
      <c r="AN42" s="464" t="s">
        <v>901</v>
      </c>
      <c r="AO42" s="474" t="s">
        <v>901</v>
      </c>
      <c r="AP42" s="463" t="s">
        <v>901</v>
      </c>
      <c r="AQ42" s="486" t="s">
        <v>901</v>
      </c>
    </row>
    <row r="43" spans="1:43" x14ac:dyDescent="0.25">
      <c r="A43" s="514"/>
      <c r="B43" s="326" t="s">
        <v>901</v>
      </c>
      <c r="C43" s="474" t="s">
        <v>901</v>
      </c>
      <c r="D43" s="464" t="s">
        <v>901</v>
      </c>
      <c r="E43" s="474" t="s">
        <v>901</v>
      </c>
      <c r="F43" s="463" t="s">
        <v>901</v>
      </c>
      <c r="G43" s="474" t="s">
        <v>901</v>
      </c>
      <c r="H43" s="464" t="s">
        <v>901</v>
      </c>
      <c r="I43" s="474" t="s">
        <v>901</v>
      </c>
      <c r="J43" s="463" t="s">
        <v>901</v>
      </c>
      <c r="K43" s="474" t="s">
        <v>901</v>
      </c>
      <c r="L43" s="464" t="s">
        <v>901</v>
      </c>
      <c r="M43" s="474" t="s">
        <v>901</v>
      </c>
      <c r="N43" s="463" t="s">
        <v>901</v>
      </c>
      <c r="O43" s="474" t="s">
        <v>901</v>
      </c>
      <c r="P43" s="464" t="s">
        <v>901</v>
      </c>
      <c r="Q43" s="474" t="s">
        <v>901</v>
      </c>
      <c r="R43" s="463" t="s">
        <v>901</v>
      </c>
      <c r="S43" s="474" t="s">
        <v>901</v>
      </c>
      <c r="T43" s="464" t="s">
        <v>901</v>
      </c>
      <c r="U43" s="474" t="s">
        <v>901</v>
      </c>
      <c r="V43" s="463" t="s">
        <v>901</v>
      </c>
      <c r="W43" s="474" t="s">
        <v>901</v>
      </c>
      <c r="X43" s="464" t="s">
        <v>901</v>
      </c>
      <c r="Y43" s="474" t="s">
        <v>901</v>
      </c>
      <c r="Z43" s="463" t="s">
        <v>901</v>
      </c>
      <c r="AA43" s="474" t="s">
        <v>901</v>
      </c>
      <c r="AB43" s="464" t="s">
        <v>901</v>
      </c>
      <c r="AC43" s="474" t="s">
        <v>901</v>
      </c>
      <c r="AD43" s="463" t="s">
        <v>901</v>
      </c>
      <c r="AE43" s="474" t="s">
        <v>901</v>
      </c>
      <c r="AF43" s="464" t="s">
        <v>901</v>
      </c>
      <c r="AG43" s="474" t="s">
        <v>901</v>
      </c>
      <c r="AH43" s="463" t="s">
        <v>901</v>
      </c>
      <c r="AI43" s="474" t="s">
        <v>901</v>
      </c>
      <c r="AJ43" s="464" t="s">
        <v>901</v>
      </c>
      <c r="AK43" s="474" t="s">
        <v>901</v>
      </c>
      <c r="AL43" s="463" t="s">
        <v>901</v>
      </c>
      <c r="AM43" s="474" t="s">
        <v>901</v>
      </c>
      <c r="AN43" s="464" t="s">
        <v>901</v>
      </c>
      <c r="AO43" s="474" t="s">
        <v>901</v>
      </c>
      <c r="AP43" s="463" t="s">
        <v>901</v>
      </c>
      <c r="AQ43" s="486" t="s">
        <v>901</v>
      </c>
    </row>
    <row r="44" spans="1:43" ht="15.75" thickBot="1" x14ac:dyDescent="0.3">
      <c r="A44" s="515"/>
      <c r="B44" s="327" t="s">
        <v>901</v>
      </c>
      <c r="C44" s="480" t="s">
        <v>901</v>
      </c>
      <c r="D44" s="328" t="s">
        <v>901</v>
      </c>
      <c r="E44" s="480" t="s">
        <v>901</v>
      </c>
      <c r="F44" s="329" t="s">
        <v>901</v>
      </c>
      <c r="G44" s="480" t="s">
        <v>901</v>
      </c>
      <c r="H44" s="328" t="s">
        <v>901</v>
      </c>
      <c r="I44" s="480" t="s">
        <v>901</v>
      </c>
      <c r="J44" s="329" t="s">
        <v>901</v>
      </c>
      <c r="K44" s="480" t="s">
        <v>901</v>
      </c>
      <c r="L44" s="328" t="s">
        <v>901</v>
      </c>
      <c r="M44" s="480" t="s">
        <v>901</v>
      </c>
      <c r="N44" s="329" t="s">
        <v>901</v>
      </c>
      <c r="O44" s="480" t="s">
        <v>901</v>
      </c>
      <c r="P44" s="328" t="s">
        <v>901</v>
      </c>
      <c r="Q44" s="480" t="s">
        <v>901</v>
      </c>
      <c r="R44" s="329" t="s">
        <v>901</v>
      </c>
      <c r="S44" s="480" t="s">
        <v>901</v>
      </c>
      <c r="T44" s="328" t="s">
        <v>901</v>
      </c>
      <c r="U44" s="480" t="s">
        <v>901</v>
      </c>
      <c r="V44" s="329" t="s">
        <v>901</v>
      </c>
      <c r="W44" s="480" t="s">
        <v>901</v>
      </c>
      <c r="X44" s="328" t="s">
        <v>901</v>
      </c>
      <c r="Y44" s="480" t="s">
        <v>901</v>
      </c>
      <c r="Z44" s="329" t="s">
        <v>901</v>
      </c>
      <c r="AA44" s="480" t="s">
        <v>901</v>
      </c>
      <c r="AB44" s="328" t="s">
        <v>901</v>
      </c>
      <c r="AC44" s="480" t="s">
        <v>901</v>
      </c>
      <c r="AD44" s="329" t="s">
        <v>901</v>
      </c>
      <c r="AE44" s="480" t="s">
        <v>901</v>
      </c>
      <c r="AF44" s="328" t="s">
        <v>901</v>
      </c>
      <c r="AG44" s="480" t="s">
        <v>901</v>
      </c>
      <c r="AH44" s="329" t="s">
        <v>901</v>
      </c>
      <c r="AI44" s="480" t="s">
        <v>901</v>
      </c>
      <c r="AJ44" s="328" t="s">
        <v>901</v>
      </c>
      <c r="AK44" s="480" t="s">
        <v>901</v>
      </c>
      <c r="AL44" s="329" t="s">
        <v>901</v>
      </c>
      <c r="AM44" s="480" t="s">
        <v>901</v>
      </c>
      <c r="AN44" s="328" t="s">
        <v>901</v>
      </c>
      <c r="AO44" s="480" t="s">
        <v>901</v>
      </c>
      <c r="AP44" s="329" t="s">
        <v>901</v>
      </c>
      <c r="AQ44" s="487" t="s">
        <v>901</v>
      </c>
    </row>
    <row r="45" spans="1:43" x14ac:dyDescent="0.25">
      <c r="A45" s="513" t="s">
        <v>48</v>
      </c>
      <c r="B45" s="325">
        <v>12358.69</v>
      </c>
      <c r="C45" s="482" t="b">
        <v>1</v>
      </c>
      <c r="D45" s="324">
        <v>14570.65</v>
      </c>
      <c r="E45" s="482" t="b">
        <v>1</v>
      </c>
      <c r="F45" s="323">
        <v>4500</v>
      </c>
      <c r="G45" s="482" t="b">
        <v>1</v>
      </c>
      <c r="H45" s="324">
        <v>6623.42</v>
      </c>
      <c r="I45" s="482" t="b">
        <v>1</v>
      </c>
      <c r="J45" s="501"/>
      <c r="K45" s="482" t="b">
        <v>0</v>
      </c>
      <c r="L45" s="324">
        <v>7700.39</v>
      </c>
      <c r="M45" s="482" t="b">
        <v>1</v>
      </c>
      <c r="N45" s="323">
        <v>7735.32</v>
      </c>
      <c r="O45" s="482" t="b">
        <v>1</v>
      </c>
      <c r="P45" s="324">
        <v>12473.27</v>
      </c>
      <c r="Q45" s="482" t="b">
        <v>1</v>
      </c>
      <c r="R45" s="323">
        <v>6143.23</v>
      </c>
      <c r="S45" s="482" t="b">
        <v>1</v>
      </c>
      <c r="T45" s="324">
        <v>7312.12</v>
      </c>
      <c r="U45" s="482" t="b">
        <v>1</v>
      </c>
      <c r="V45" s="323">
        <v>11567.68</v>
      </c>
      <c r="W45" s="482" t="b">
        <v>1</v>
      </c>
      <c r="X45" s="324">
        <v>6823.16</v>
      </c>
      <c r="Y45" s="482" t="b">
        <v>1</v>
      </c>
      <c r="Z45" s="323">
        <v>9625.2099999999991</v>
      </c>
      <c r="AA45" s="482" t="b">
        <v>1</v>
      </c>
      <c r="AB45" s="324">
        <v>11638.88</v>
      </c>
      <c r="AC45" s="482" t="b">
        <v>1</v>
      </c>
      <c r="AD45" s="323">
        <v>7106.3</v>
      </c>
      <c r="AE45" s="482" t="b">
        <v>1</v>
      </c>
      <c r="AF45" s="324">
        <v>11377.15</v>
      </c>
      <c r="AG45" s="482" t="b">
        <v>1</v>
      </c>
      <c r="AH45" s="323">
        <v>10000</v>
      </c>
      <c r="AI45" s="482" t="b">
        <v>1</v>
      </c>
      <c r="AJ45" s="501"/>
      <c r="AK45" s="482" t="b">
        <v>0</v>
      </c>
      <c r="AL45" s="323">
        <v>12046.27</v>
      </c>
      <c r="AM45" s="482" t="b">
        <v>1</v>
      </c>
      <c r="AN45" s="324">
        <v>7735.32</v>
      </c>
      <c r="AO45" s="482" t="b">
        <v>1</v>
      </c>
      <c r="AP45" s="323">
        <v>9403.44</v>
      </c>
      <c r="AQ45" s="485" t="b">
        <v>1</v>
      </c>
    </row>
    <row r="46" spans="1:43" x14ac:dyDescent="0.25">
      <c r="A46" s="514"/>
      <c r="B46" s="326">
        <v>11476.06</v>
      </c>
      <c r="C46" s="474" t="b">
        <v>1</v>
      </c>
      <c r="D46" s="464">
        <v>21311.279999999999</v>
      </c>
      <c r="E46" s="474" t="b">
        <v>1</v>
      </c>
      <c r="F46" s="463">
        <v>4500</v>
      </c>
      <c r="G46" s="474" t="b">
        <v>1</v>
      </c>
      <c r="H46" s="464">
        <v>7700</v>
      </c>
      <c r="I46" s="474" t="b">
        <v>1</v>
      </c>
      <c r="J46" s="463">
        <v>11039.03</v>
      </c>
      <c r="K46" s="474" t="b">
        <v>1</v>
      </c>
      <c r="L46" s="464">
        <v>4906.01</v>
      </c>
      <c r="M46" s="474" t="b">
        <v>1</v>
      </c>
      <c r="N46" s="463">
        <v>8873.74</v>
      </c>
      <c r="O46" s="474" t="b">
        <v>1</v>
      </c>
      <c r="P46" s="464">
        <v>11730.22</v>
      </c>
      <c r="Q46" s="474" t="b">
        <v>1</v>
      </c>
      <c r="R46" s="463">
        <v>4514.41</v>
      </c>
      <c r="S46" s="474" t="b">
        <v>1</v>
      </c>
      <c r="T46" s="464">
        <v>10000</v>
      </c>
      <c r="U46" s="474" t="b">
        <v>1</v>
      </c>
      <c r="V46" s="463">
        <v>11500</v>
      </c>
      <c r="W46" s="474" t="b">
        <v>1</v>
      </c>
      <c r="X46" s="464">
        <v>6323.83</v>
      </c>
      <c r="Y46" s="474" t="b">
        <v>1</v>
      </c>
      <c r="Z46" s="463">
        <v>11371.93</v>
      </c>
      <c r="AA46" s="474" t="b">
        <v>1</v>
      </c>
      <c r="AB46" s="464">
        <v>9097.5499999999993</v>
      </c>
      <c r="AC46" s="474" t="b">
        <v>1</v>
      </c>
      <c r="AD46" s="463">
        <v>6600</v>
      </c>
      <c r="AE46" s="474" t="b">
        <v>1</v>
      </c>
      <c r="AF46" s="464">
        <v>9625.2099999999991</v>
      </c>
      <c r="AG46" s="474" t="b">
        <v>1</v>
      </c>
      <c r="AH46" s="463">
        <v>13389.21</v>
      </c>
      <c r="AI46" s="474" t="b">
        <v>1</v>
      </c>
      <c r="AJ46" s="464">
        <v>9958.2999999999993</v>
      </c>
      <c r="AK46" s="474" t="b">
        <v>1</v>
      </c>
      <c r="AL46" s="463">
        <v>10749.53</v>
      </c>
      <c r="AM46" s="474" t="b">
        <v>1</v>
      </c>
      <c r="AN46" s="464">
        <v>7536.61</v>
      </c>
      <c r="AO46" s="474" t="b">
        <v>1</v>
      </c>
      <c r="AP46" s="463">
        <v>9000</v>
      </c>
      <c r="AQ46" s="486" t="b">
        <v>1</v>
      </c>
    </row>
    <row r="47" spans="1:43" x14ac:dyDescent="0.25">
      <c r="A47" s="514"/>
      <c r="B47" s="326">
        <v>12786.77</v>
      </c>
      <c r="C47" s="474" t="b">
        <v>1</v>
      </c>
      <c r="D47" s="464">
        <v>17049.02</v>
      </c>
      <c r="E47" s="474" t="b">
        <v>1</v>
      </c>
      <c r="F47" s="463">
        <v>3800</v>
      </c>
      <c r="G47" s="474" t="b">
        <v>1</v>
      </c>
      <c r="H47" s="464">
        <v>6957.22</v>
      </c>
      <c r="I47" s="474" t="b">
        <v>1</v>
      </c>
      <c r="J47" s="463">
        <v>8831.2199999999993</v>
      </c>
      <c r="K47" s="474" t="b">
        <v>1</v>
      </c>
      <c r="L47" s="464">
        <v>4000</v>
      </c>
      <c r="M47" s="474" t="b">
        <v>1</v>
      </c>
      <c r="N47" s="463">
        <v>8548.89</v>
      </c>
      <c r="O47" s="474" t="b">
        <v>1</v>
      </c>
      <c r="P47" s="464">
        <v>10000</v>
      </c>
      <c r="Q47" s="474" t="b">
        <v>1</v>
      </c>
      <c r="R47" s="463">
        <v>7487.96</v>
      </c>
      <c r="S47" s="474" t="b">
        <v>1</v>
      </c>
      <c r="T47" s="464">
        <v>9350</v>
      </c>
      <c r="U47" s="474" t="b">
        <v>1</v>
      </c>
      <c r="V47" s="463">
        <v>9000</v>
      </c>
      <c r="W47" s="474" t="b">
        <v>1</v>
      </c>
      <c r="X47" s="464" t="s">
        <v>901</v>
      </c>
      <c r="Y47" s="474" t="s">
        <v>901</v>
      </c>
      <c r="Z47" s="463">
        <v>8971.0300000000007</v>
      </c>
      <c r="AA47" s="474" t="b">
        <v>1</v>
      </c>
      <c r="AB47" s="464">
        <v>14951.71</v>
      </c>
      <c r="AC47" s="474" t="b">
        <v>1</v>
      </c>
      <c r="AD47" s="463">
        <v>6784.66</v>
      </c>
      <c r="AE47" s="474" t="b">
        <v>1</v>
      </c>
      <c r="AF47" s="464">
        <v>11307.76</v>
      </c>
      <c r="AG47" s="474" t="b">
        <v>1</v>
      </c>
      <c r="AH47" s="463">
        <v>13389.21</v>
      </c>
      <c r="AI47" s="474" t="b">
        <v>1</v>
      </c>
      <c r="AJ47" s="464">
        <v>9900</v>
      </c>
      <c r="AK47" s="474" t="b">
        <v>1</v>
      </c>
      <c r="AL47" s="499"/>
      <c r="AM47" s="474" t="b">
        <v>0</v>
      </c>
      <c r="AN47" s="464">
        <v>6500</v>
      </c>
      <c r="AO47" s="474" t="b">
        <v>1</v>
      </c>
      <c r="AP47" s="463">
        <v>10000</v>
      </c>
      <c r="AQ47" s="486" t="b">
        <v>1</v>
      </c>
    </row>
    <row r="48" spans="1:43" x14ac:dyDescent="0.25">
      <c r="A48" s="514"/>
      <c r="B48" s="326">
        <v>13350</v>
      </c>
      <c r="C48" s="474" t="b">
        <v>1</v>
      </c>
      <c r="D48" s="464">
        <v>22757.75</v>
      </c>
      <c r="E48" s="474" t="b">
        <v>1</v>
      </c>
      <c r="F48" s="463">
        <v>6520</v>
      </c>
      <c r="G48" s="474" t="b">
        <v>1</v>
      </c>
      <c r="H48" s="464">
        <v>6550.32</v>
      </c>
      <c r="I48" s="474" t="b">
        <v>1</v>
      </c>
      <c r="J48" s="499"/>
      <c r="K48" s="474" t="b">
        <v>0</v>
      </c>
      <c r="L48" s="464">
        <v>4000</v>
      </c>
      <c r="M48" s="474" t="b">
        <v>1</v>
      </c>
      <c r="N48" s="463">
        <v>6000</v>
      </c>
      <c r="O48" s="474" t="b">
        <v>1</v>
      </c>
      <c r="P48" s="464">
        <v>9924</v>
      </c>
      <c r="Q48" s="474" t="b">
        <v>1</v>
      </c>
      <c r="R48" s="463">
        <v>7100</v>
      </c>
      <c r="S48" s="474" t="b">
        <v>1</v>
      </c>
      <c r="T48" s="464">
        <v>7542.62</v>
      </c>
      <c r="U48" s="474" t="b">
        <v>1</v>
      </c>
      <c r="V48" s="463">
        <v>12571.03</v>
      </c>
      <c r="W48" s="474" t="b">
        <v>1</v>
      </c>
      <c r="X48" s="464" t="s">
        <v>901</v>
      </c>
      <c r="Y48" s="474" t="s">
        <v>901</v>
      </c>
      <c r="Z48" s="463">
        <v>9722.26</v>
      </c>
      <c r="AA48" s="474" t="b">
        <v>1</v>
      </c>
      <c r="AB48" s="464">
        <v>11961.37</v>
      </c>
      <c r="AC48" s="474" t="b">
        <v>1</v>
      </c>
      <c r="AD48" s="463">
        <v>8065</v>
      </c>
      <c r="AE48" s="474" t="b">
        <v>1</v>
      </c>
      <c r="AF48" s="464">
        <v>9046.2099999999991</v>
      </c>
      <c r="AG48" s="474" t="b">
        <v>1</v>
      </c>
      <c r="AH48" s="463" t="s">
        <v>901</v>
      </c>
      <c r="AI48" s="474" t="s">
        <v>901</v>
      </c>
      <c r="AJ48" s="464">
        <v>9800</v>
      </c>
      <c r="AK48" s="474" t="b">
        <v>1</v>
      </c>
      <c r="AL48" s="463">
        <v>9280</v>
      </c>
      <c r="AM48" s="474" t="b">
        <v>1</v>
      </c>
      <c r="AN48" s="464">
        <v>8800</v>
      </c>
      <c r="AO48" s="474" t="b">
        <v>1</v>
      </c>
      <c r="AP48" s="463">
        <v>10000</v>
      </c>
      <c r="AQ48" s="486" t="b">
        <v>1</v>
      </c>
    </row>
    <row r="49" spans="1:43" x14ac:dyDescent="0.25">
      <c r="A49" s="514"/>
      <c r="B49" s="326">
        <v>12200</v>
      </c>
      <c r="C49" s="474" t="b">
        <v>1</v>
      </c>
      <c r="D49" s="464">
        <v>17861.52</v>
      </c>
      <c r="E49" s="474" t="b">
        <v>1</v>
      </c>
      <c r="F49" s="463">
        <v>6000</v>
      </c>
      <c r="G49" s="474" t="b">
        <v>1</v>
      </c>
      <c r="H49" s="464" t="s">
        <v>901</v>
      </c>
      <c r="I49" s="474" t="s">
        <v>901</v>
      </c>
      <c r="J49" s="463">
        <v>12400</v>
      </c>
      <c r="K49" s="474" t="b">
        <v>1</v>
      </c>
      <c r="L49" s="464">
        <v>5500</v>
      </c>
      <c r="M49" s="474" t="b">
        <v>1</v>
      </c>
      <c r="N49" s="463">
        <v>6600</v>
      </c>
      <c r="O49" s="474" t="b">
        <v>1</v>
      </c>
      <c r="P49" s="464">
        <v>9745.86</v>
      </c>
      <c r="Q49" s="474" t="b">
        <v>1</v>
      </c>
      <c r="R49" s="463" t="s">
        <v>901</v>
      </c>
      <c r="S49" s="474" t="s">
        <v>901</v>
      </c>
      <c r="T49" s="464">
        <v>8963.94</v>
      </c>
      <c r="U49" s="474" t="b">
        <v>1</v>
      </c>
      <c r="V49" s="463">
        <v>10056.82</v>
      </c>
      <c r="W49" s="474" t="b">
        <v>1</v>
      </c>
      <c r="X49" s="464" t="s">
        <v>901</v>
      </c>
      <c r="Y49" s="474" t="s">
        <v>901</v>
      </c>
      <c r="Z49" s="499"/>
      <c r="AA49" s="474" t="b">
        <v>0</v>
      </c>
      <c r="AB49" s="464">
        <v>14951.71</v>
      </c>
      <c r="AC49" s="474" t="b">
        <v>1</v>
      </c>
      <c r="AD49" s="463">
        <v>8875</v>
      </c>
      <c r="AE49" s="474" t="b">
        <v>1</v>
      </c>
      <c r="AF49" s="464">
        <v>12721</v>
      </c>
      <c r="AG49" s="474" t="b">
        <v>1</v>
      </c>
      <c r="AH49" s="463" t="s">
        <v>901</v>
      </c>
      <c r="AI49" s="474" t="s">
        <v>901</v>
      </c>
      <c r="AJ49" s="464">
        <v>12255.47</v>
      </c>
      <c r="AK49" s="474" t="b">
        <v>1</v>
      </c>
      <c r="AL49" s="463">
        <v>13896.33</v>
      </c>
      <c r="AM49" s="474" t="b">
        <v>1</v>
      </c>
      <c r="AN49" s="499"/>
      <c r="AO49" s="474" t="b">
        <v>0</v>
      </c>
      <c r="AP49" s="463">
        <v>10000</v>
      </c>
      <c r="AQ49" s="486" t="b">
        <v>1</v>
      </c>
    </row>
    <row r="50" spans="1:43" x14ac:dyDescent="0.25">
      <c r="A50" s="514"/>
      <c r="B50" s="326">
        <v>12587.89</v>
      </c>
      <c r="C50" s="474" t="b">
        <v>1</v>
      </c>
      <c r="D50" s="464">
        <v>16838</v>
      </c>
      <c r="E50" s="474" t="b">
        <v>1</v>
      </c>
      <c r="F50" s="463">
        <v>6150</v>
      </c>
      <c r="G50" s="474" t="b">
        <v>1</v>
      </c>
      <c r="H50" s="464" t="s">
        <v>901</v>
      </c>
      <c r="I50" s="474" t="s">
        <v>901</v>
      </c>
      <c r="J50" s="463">
        <v>11595.37</v>
      </c>
      <c r="K50" s="474" t="b">
        <v>1</v>
      </c>
      <c r="L50" s="464">
        <v>5000</v>
      </c>
      <c r="M50" s="474" t="b">
        <v>1</v>
      </c>
      <c r="N50" s="463">
        <v>7443</v>
      </c>
      <c r="O50" s="474" t="b">
        <v>1</v>
      </c>
      <c r="P50" s="464">
        <v>8584.5</v>
      </c>
      <c r="Q50" s="474" t="b">
        <v>1</v>
      </c>
      <c r="R50" s="463" t="s">
        <v>901</v>
      </c>
      <c r="S50" s="474" t="s">
        <v>901</v>
      </c>
      <c r="T50" s="464" t="s">
        <v>901</v>
      </c>
      <c r="U50" s="474" t="s">
        <v>901</v>
      </c>
      <c r="V50" s="463">
        <v>12571.03</v>
      </c>
      <c r="W50" s="474" t="b">
        <v>1</v>
      </c>
      <c r="X50" s="464" t="s">
        <v>901</v>
      </c>
      <c r="Y50" s="474" t="s">
        <v>901</v>
      </c>
      <c r="Z50" s="463">
        <v>9967.6299999999992</v>
      </c>
      <c r="AA50" s="474" t="b">
        <v>1</v>
      </c>
      <c r="AB50" s="464">
        <v>11854.18</v>
      </c>
      <c r="AC50" s="474" t="b">
        <v>1</v>
      </c>
      <c r="AD50" s="463">
        <v>8580</v>
      </c>
      <c r="AE50" s="474" t="b">
        <v>1</v>
      </c>
      <c r="AF50" s="464">
        <v>9220.58</v>
      </c>
      <c r="AG50" s="474" t="b">
        <v>1</v>
      </c>
      <c r="AH50" s="463" t="s">
        <v>901</v>
      </c>
      <c r="AI50" s="474" t="s">
        <v>901</v>
      </c>
      <c r="AJ50" s="464">
        <v>14978.07</v>
      </c>
      <c r="AK50" s="474" t="b">
        <v>1</v>
      </c>
      <c r="AL50" s="463">
        <v>15535.36</v>
      </c>
      <c r="AM50" s="474" t="b">
        <v>1</v>
      </c>
      <c r="AN50" s="464" t="s">
        <v>901</v>
      </c>
      <c r="AO50" s="474" t="s">
        <v>901</v>
      </c>
      <c r="AP50" s="463" t="s">
        <v>901</v>
      </c>
      <c r="AQ50" s="486" t="s">
        <v>901</v>
      </c>
    </row>
    <row r="51" spans="1:43" x14ac:dyDescent="0.25">
      <c r="A51" s="514"/>
      <c r="B51" s="326">
        <v>11500</v>
      </c>
      <c r="C51" s="474" t="b">
        <v>1</v>
      </c>
      <c r="D51" s="464">
        <v>17278</v>
      </c>
      <c r="E51" s="474" t="b">
        <v>1</v>
      </c>
      <c r="F51" s="463" t="s">
        <v>901</v>
      </c>
      <c r="G51" s="474" t="s">
        <v>901</v>
      </c>
      <c r="H51" s="464" t="s">
        <v>901</v>
      </c>
      <c r="I51" s="474" t="s">
        <v>901</v>
      </c>
      <c r="J51" s="463">
        <v>9276.2999999999993</v>
      </c>
      <c r="K51" s="474" t="b">
        <v>1</v>
      </c>
      <c r="L51" s="464">
        <v>5611.32</v>
      </c>
      <c r="M51" s="474" t="b">
        <v>1</v>
      </c>
      <c r="N51" s="463">
        <v>7231.8</v>
      </c>
      <c r="O51" s="474" t="b">
        <v>1</v>
      </c>
      <c r="P51" s="464">
        <v>6943.67</v>
      </c>
      <c r="Q51" s="474" t="b">
        <v>1</v>
      </c>
      <c r="R51" s="463" t="s">
        <v>901</v>
      </c>
      <c r="S51" s="474" t="s">
        <v>901</v>
      </c>
      <c r="T51" s="464" t="s">
        <v>901</v>
      </c>
      <c r="U51" s="474" t="s">
        <v>901</v>
      </c>
      <c r="V51" s="463">
        <v>11951.92</v>
      </c>
      <c r="W51" s="474" t="b">
        <v>1</v>
      </c>
      <c r="X51" s="464" t="s">
        <v>901</v>
      </c>
      <c r="Y51" s="474" t="s">
        <v>901</v>
      </c>
      <c r="Z51" s="463" t="s">
        <v>901</v>
      </c>
      <c r="AA51" s="474" t="s">
        <v>901</v>
      </c>
      <c r="AB51" s="464">
        <v>10605.14</v>
      </c>
      <c r="AC51" s="474" t="b">
        <v>1</v>
      </c>
      <c r="AD51" s="463">
        <v>6915.43</v>
      </c>
      <c r="AE51" s="474" t="b">
        <v>1</v>
      </c>
      <c r="AF51" s="464">
        <v>11525.72</v>
      </c>
      <c r="AG51" s="474" t="b">
        <v>1</v>
      </c>
      <c r="AH51" s="463" t="s">
        <v>901</v>
      </c>
      <c r="AI51" s="474" t="s">
        <v>901</v>
      </c>
      <c r="AJ51" s="464">
        <v>8986.84</v>
      </c>
      <c r="AK51" s="474" t="b">
        <v>1</v>
      </c>
      <c r="AL51" s="463">
        <v>13000</v>
      </c>
      <c r="AM51" s="474" t="b">
        <v>1</v>
      </c>
      <c r="AN51" s="464" t="s">
        <v>901</v>
      </c>
      <c r="AO51" s="474" t="s">
        <v>901</v>
      </c>
      <c r="AP51" s="463" t="s">
        <v>901</v>
      </c>
      <c r="AQ51" s="486" t="s">
        <v>901</v>
      </c>
    </row>
    <row r="52" spans="1:43" x14ac:dyDescent="0.25">
      <c r="A52" s="514"/>
      <c r="B52" s="326">
        <v>13200</v>
      </c>
      <c r="C52" s="474" t="b">
        <v>1</v>
      </c>
      <c r="D52" s="464">
        <v>16783.86</v>
      </c>
      <c r="E52" s="474" t="b">
        <v>1</v>
      </c>
      <c r="F52" s="463" t="s">
        <v>901</v>
      </c>
      <c r="G52" s="474" t="s">
        <v>901</v>
      </c>
      <c r="H52" s="464" t="s">
        <v>901</v>
      </c>
      <c r="I52" s="474" t="s">
        <v>901</v>
      </c>
      <c r="J52" s="463">
        <v>11595.37</v>
      </c>
      <c r="K52" s="474" t="b">
        <v>1</v>
      </c>
      <c r="L52" s="464" t="s">
        <v>901</v>
      </c>
      <c r="M52" s="474" t="s">
        <v>901</v>
      </c>
      <c r="N52" s="463">
        <v>10600</v>
      </c>
      <c r="O52" s="474" t="b">
        <v>1</v>
      </c>
      <c r="P52" s="499"/>
      <c r="Q52" s="474" t="b">
        <v>0</v>
      </c>
      <c r="R52" s="463" t="s">
        <v>901</v>
      </c>
      <c r="S52" s="474" t="s">
        <v>901</v>
      </c>
      <c r="T52" s="464" t="s">
        <v>901</v>
      </c>
      <c r="U52" s="474" t="s">
        <v>901</v>
      </c>
      <c r="V52" s="499"/>
      <c r="W52" s="474" t="b">
        <v>0</v>
      </c>
      <c r="X52" s="464" t="s">
        <v>901</v>
      </c>
      <c r="Y52" s="474" t="s">
        <v>901</v>
      </c>
      <c r="Z52" s="463" t="s">
        <v>901</v>
      </c>
      <c r="AA52" s="474" t="s">
        <v>901</v>
      </c>
      <c r="AB52" s="464">
        <v>12816.73</v>
      </c>
      <c r="AC52" s="474" t="b">
        <v>1</v>
      </c>
      <c r="AD52" s="463" t="s">
        <v>901</v>
      </c>
      <c r="AE52" s="474" t="s">
        <v>901</v>
      </c>
      <c r="AF52" s="464">
        <v>9946.67</v>
      </c>
      <c r="AG52" s="474" t="b">
        <v>1</v>
      </c>
      <c r="AH52" s="463" t="s">
        <v>901</v>
      </c>
      <c r="AI52" s="474" t="s">
        <v>901</v>
      </c>
      <c r="AJ52" s="464">
        <v>11982.46</v>
      </c>
      <c r="AK52" s="474" t="b">
        <v>1</v>
      </c>
      <c r="AL52" s="463">
        <v>13000</v>
      </c>
      <c r="AM52" s="474" t="b">
        <v>1</v>
      </c>
      <c r="AN52" s="464" t="s">
        <v>901</v>
      </c>
      <c r="AO52" s="474" t="s">
        <v>901</v>
      </c>
      <c r="AP52" s="463" t="s">
        <v>901</v>
      </c>
      <c r="AQ52" s="486" t="s">
        <v>901</v>
      </c>
    </row>
    <row r="53" spans="1:43" x14ac:dyDescent="0.25">
      <c r="A53" s="514"/>
      <c r="B53" s="326">
        <v>10701.25</v>
      </c>
      <c r="C53" s="474" t="b">
        <v>1</v>
      </c>
      <c r="D53" s="464">
        <v>20979.82</v>
      </c>
      <c r="E53" s="474" t="b">
        <v>1</v>
      </c>
      <c r="F53" s="463" t="s">
        <v>901</v>
      </c>
      <c r="G53" s="474" t="s">
        <v>901</v>
      </c>
      <c r="H53" s="464" t="s">
        <v>901</v>
      </c>
      <c r="I53" s="474" t="s">
        <v>901</v>
      </c>
      <c r="J53" s="463">
        <v>10600.59</v>
      </c>
      <c r="K53" s="474" t="b">
        <v>1</v>
      </c>
      <c r="L53" s="464" t="s">
        <v>901</v>
      </c>
      <c r="M53" s="474" t="s">
        <v>901</v>
      </c>
      <c r="N53" s="499"/>
      <c r="O53" s="474" t="b">
        <v>0</v>
      </c>
      <c r="P53" s="499"/>
      <c r="Q53" s="474" t="b">
        <v>0</v>
      </c>
      <c r="R53" s="463" t="s">
        <v>901</v>
      </c>
      <c r="S53" s="474" t="s">
        <v>901</v>
      </c>
      <c r="T53" s="464" t="s">
        <v>901</v>
      </c>
      <c r="U53" s="474" t="s">
        <v>901</v>
      </c>
      <c r="V53" s="463">
        <v>14106.73</v>
      </c>
      <c r="W53" s="474" t="b">
        <v>1</v>
      </c>
      <c r="X53" s="464" t="s">
        <v>901</v>
      </c>
      <c r="Y53" s="474" t="s">
        <v>901</v>
      </c>
      <c r="Z53" s="463" t="s">
        <v>901</v>
      </c>
      <c r="AA53" s="474" t="s">
        <v>901</v>
      </c>
      <c r="AB53" s="464" t="s">
        <v>901</v>
      </c>
      <c r="AC53" s="474" t="s">
        <v>901</v>
      </c>
      <c r="AD53" s="463" t="s">
        <v>901</v>
      </c>
      <c r="AE53" s="474" t="s">
        <v>901</v>
      </c>
      <c r="AF53" s="464" t="s">
        <v>901</v>
      </c>
      <c r="AG53" s="474" t="s">
        <v>901</v>
      </c>
      <c r="AH53" s="463" t="s">
        <v>901</v>
      </c>
      <c r="AI53" s="474" t="s">
        <v>901</v>
      </c>
      <c r="AJ53" s="464">
        <v>14978.07</v>
      </c>
      <c r="AK53" s="474" t="b">
        <v>1</v>
      </c>
      <c r="AL53" s="463">
        <v>13000</v>
      </c>
      <c r="AM53" s="474" t="b">
        <v>1</v>
      </c>
      <c r="AN53" s="464" t="s">
        <v>901</v>
      </c>
      <c r="AO53" s="474" t="s">
        <v>901</v>
      </c>
      <c r="AP53" s="463" t="s">
        <v>901</v>
      </c>
      <c r="AQ53" s="486" t="s">
        <v>901</v>
      </c>
    </row>
    <row r="54" spans="1:43" x14ac:dyDescent="0.25">
      <c r="A54" s="514"/>
      <c r="B54" s="500"/>
      <c r="C54" s="474" t="b">
        <v>0</v>
      </c>
      <c r="D54" s="464">
        <v>13000</v>
      </c>
      <c r="E54" s="474" t="b">
        <v>1</v>
      </c>
      <c r="F54" s="463" t="s">
        <v>901</v>
      </c>
      <c r="G54" s="474" t="s">
        <v>901</v>
      </c>
      <c r="H54" s="464" t="s">
        <v>901</v>
      </c>
      <c r="I54" s="474" t="s">
        <v>901</v>
      </c>
      <c r="J54" s="463">
        <v>9671.7999999999993</v>
      </c>
      <c r="K54" s="474" t="b">
        <v>1</v>
      </c>
      <c r="L54" s="464" t="s">
        <v>901</v>
      </c>
      <c r="M54" s="474" t="s">
        <v>901</v>
      </c>
      <c r="N54" s="463">
        <v>10039.879999999999</v>
      </c>
      <c r="O54" s="474" t="b">
        <v>1</v>
      </c>
      <c r="P54" s="464">
        <v>11000</v>
      </c>
      <c r="Q54" s="474" t="b">
        <v>1</v>
      </c>
      <c r="R54" s="463" t="s">
        <v>901</v>
      </c>
      <c r="S54" s="474" t="s">
        <v>901</v>
      </c>
      <c r="T54" s="464" t="s">
        <v>901</v>
      </c>
      <c r="U54" s="474" t="s">
        <v>901</v>
      </c>
      <c r="V54" s="463">
        <v>8843.7199999999993</v>
      </c>
      <c r="W54" s="474" t="b">
        <v>1</v>
      </c>
      <c r="X54" s="464" t="s">
        <v>901</v>
      </c>
      <c r="Y54" s="474" t="s">
        <v>901</v>
      </c>
      <c r="Z54" s="463" t="s">
        <v>901</v>
      </c>
      <c r="AA54" s="474" t="s">
        <v>901</v>
      </c>
      <c r="AB54" s="464" t="s">
        <v>901</v>
      </c>
      <c r="AC54" s="474" t="s">
        <v>901</v>
      </c>
      <c r="AD54" s="463" t="s">
        <v>901</v>
      </c>
      <c r="AE54" s="474" t="s">
        <v>901</v>
      </c>
      <c r="AF54" s="464" t="s">
        <v>901</v>
      </c>
      <c r="AG54" s="474" t="s">
        <v>901</v>
      </c>
      <c r="AH54" s="463" t="s">
        <v>901</v>
      </c>
      <c r="AI54" s="474" t="s">
        <v>901</v>
      </c>
      <c r="AJ54" s="464">
        <v>8000</v>
      </c>
      <c r="AK54" s="474" t="b">
        <v>1</v>
      </c>
      <c r="AL54" s="463">
        <v>13000</v>
      </c>
      <c r="AM54" s="474" t="b">
        <v>1</v>
      </c>
      <c r="AN54" s="464" t="s">
        <v>901</v>
      </c>
      <c r="AO54" s="474" t="s">
        <v>901</v>
      </c>
      <c r="AP54" s="463" t="s">
        <v>901</v>
      </c>
      <c r="AQ54" s="486" t="s">
        <v>901</v>
      </c>
    </row>
    <row r="55" spans="1:43" x14ac:dyDescent="0.25">
      <c r="A55" s="514"/>
      <c r="B55" s="326" t="s">
        <v>901</v>
      </c>
      <c r="C55" s="474" t="s">
        <v>901</v>
      </c>
      <c r="D55" s="464" t="s">
        <v>901</v>
      </c>
      <c r="E55" s="474" t="s">
        <v>901</v>
      </c>
      <c r="F55" s="463" t="s">
        <v>901</v>
      </c>
      <c r="G55" s="474" t="s">
        <v>901</v>
      </c>
      <c r="H55" s="464" t="s">
        <v>901</v>
      </c>
      <c r="I55" s="474" t="s">
        <v>901</v>
      </c>
      <c r="J55" s="463">
        <v>11550</v>
      </c>
      <c r="K55" s="474" t="b">
        <v>1</v>
      </c>
      <c r="L55" s="464" t="s">
        <v>901</v>
      </c>
      <c r="M55" s="474" t="s">
        <v>901</v>
      </c>
      <c r="N55" s="463">
        <v>8622.2999999999993</v>
      </c>
      <c r="O55" s="474" t="b">
        <v>1</v>
      </c>
      <c r="P55" s="464">
        <v>8000</v>
      </c>
      <c r="Q55" s="474" t="b">
        <v>1</v>
      </c>
      <c r="R55" s="463" t="s">
        <v>901</v>
      </c>
      <c r="S55" s="474" t="s">
        <v>901</v>
      </c>
      <c r="T55" s="464" t="s">
        <v>901</v>
      </c>
      <c r="U55" s="474" t="s">
        <v>901</v>
      </c>
      <c r="V55" s="463">
        <v>11400</v>
      </c>
      <c r="W55" s="474" t="b">
        <v>1</v>
      </c>
      <c r="X55" s="464" t="s">
        <v>901</v>
      </c>
      <c r="Y55" s="474" t="s">
        <v>901</v>
      </c>
      <c r="Z55" s="463" t="s">
        <v>901</v>
      </c>
      <c r="AA55" s="474" t="s">
        <v>901</v>
      </c>
      <c r="AB55" s="464" t="s">
        <v>901</v>
      </c>
      <c r="AC55" s="474" t="s">
        <v>901</v>
      </c>
      <c r="AD55" s="463" t="s">
        <v>901</v>
      </c>
      <c r="AE55" s="474" t="s">
        <v>901</v>
      </c>
      <c r="AF55" s="464" t="s">
        <v>901</v>
      </c>
      <c r="AG55" s="474" t="s">
        <v>901</v>
      </c>
      <c r="AH55" s="463" t="s">
        <v>901</v>
      </c>
      <c r="AI55" s="474" t="s">
        <v>901</v>
      </c>
      <c r="AJ55" s="464">
        <v>12000</v>
      </c>
      <c r="AK55" s="474" t="b">
        <v>1</v>
      </c>
      <c r="AL55" s="463">
        <v>15857.03</v>
      </c>
      <c r="AM55" s="474" t="b">
        <v>1</v>
      </c>
      <c r="AN55" s="464" t="s">
        <v>901</v>
      </c>
      <c r="AO55" s="474" t="s">
        <v>901</v>
      </c>
      <c r="AP55" s="463" t="s">
        <v>901</v>
      </c>
      <c r="AQ55" s="486" t="s">
        <v>901</v>
      </c>
    </row>
    <row r="56" spans="1:43" x14ac:dyDescent="0.25">
      <c r="A56" s="514"/>
      <c r="B56" s="326" t="s">
        <v>901</v>
      </c>
      <c r="C56" s="474" t="s">
        <v>901</v>
      </c>
      <c r="D56" s="464" t="s">
        <v>901</v>
      </c>
      <c r="E56" s="474" t="s">
        <v>901</v>
      </c>
      <c r="F56" s="463" t="s">
        <v>901</v>
      </c>
      <c r="G56" s="474" t="s">
        <v>901</v>
      </c>
      <c r="H56" s="464" t="s">
        <v>901</v>
      </c>
      <c r="I56" s="474" t="s">
        <v>901</v>
      </c>
      <c r="J56" s="463" t="s">
        <v>901</v>
      </c>
      <c r="K56" s="474" t="s">
        <v>901</v>
      </c>
      <c r="L56" s="464" t="s">
        <v>901</v>
      </c>
      <c r="M56" s="474" t="s">
        <v>901</v>
      </c>
      <c r="N56" s="463">
        <v>7750</v>
      </c>
      <c r="O56" s="474" t="b">
        <v>1</v>
      </c>
      <c r="P56" s="499"/>
      <c r="Q56" s="474" t="b">
        <v>0</v>
      </c>
      <c r="R56" s="463" t="s">
        <v>901</v>
      </c>
      <c r="S56" s="474" t="s">
        <v>901</v>
      </c>
      <c r="T56" s="464" t="s">
        <v>901</v>
      </c>
      <c r="U56" s="474" t="s">
        <v>901</v>
      </c>
      <c r="V56" s="463">
        <v>11400</v>
      </c>
      <c r="W56" s="474" t="b">
        <v>1</v>
      </c>
      <c r="X56" s="464" t="s">
        <v>901</v>
      </c>
      <c r="Y56" s="474" t="s">
        <v>901</v>
      </c>
      <c r="Z56" s="463" t="s">
        <v>901</v>
      </c>
      <c r="AA56" s="474" t="s">
        <v>901</v>
      </c>
      <c r="AB56" s="464" t="s">
        <v>901</v>
      </c>
      <c r="AC56" s="474" t="s">
        <v>901</v>
      </c>
      <c r="AD56" s="463" t="s">
        <v>901</v>
      </c>
      <c r="AE56" s="474" t="s">
        <v>901</v>
      </c>
      <c r="AF56" s="464" t="s">
        <v>901</v>
      </c>
      <c r="AG56" s="474" t="s">
        <v>901</v>
      </c>
      <c r="AH56" s="463" t="s">
        <v>901</v>
      </c>
      <c r="AI56" s="474" t="s">
        <v>901</v>
      </c>
      <c r="AJ56" s="464" t="s">
        <v>901</v>
      </c>
      <c r="AK56" s="474" t="s">
        <v>901</v>
      </c>
      <c r="AL56" s="463">
        <v>13896.33</v>
      </c>
      <c r="AM56" s="474" t="b">
        <v>1</v>
      </c>
      <c r="AN56" s="464" t="s">
        <v>901</v>
      </c>
      <c r="AO56" s="474" t="s">
        <v>901</v>
      </c>
      <c r="AP56" s="463" t="s">
        <v>901</v>
      </c>
      <c r="AQ56" s="486" t="s">
        <v>901</v>
      </c>
    </row>
    <row r="57" spans="1:43" x14ac:dyDescent="0.25">
      <c r="A57" s="514"/>
      <c r="B57" s="326" t="s">
        <v>901</v>
      </c>
      <c r="C57" s="474" t="s">
        <v>901</v>
      </c>
      <c r="D57" s="464" t="s">
        <v>901</v>
      </c>
      <c r="E57" s="474" t="s">
        <v>901</v>
      </c>
      <c r="F57" s="463" t="s">
        <v>901</v>
      </c>
      <c r="G57" s="474" t="s">
        <v>901</v>
      </c>
      <c r="H57" s="464" t="s">
        <v>901</v>
      </c>
      <c r="I57" s="474" t="s">
        <v>901</v>
      </c>
      <c r="J57" s="463" t="s">
        <v>901</v>
      </c>
      <c r="K57" s="474" t="s">
        <v>901</v>
      </c>
      <c r="L57" s="464" t="s">
        <v>901</v>
      </c>
      <c r="M57" s="474" t="s">
        <v>901</v>
      </c>
      <c r="N57" s="463" t="s">
        <v>901</v>
      </c>
      <c r="O57" s="474" t="s">
        <v>901</v>
      </c>
      <c r="P57" s="464">
        <v>14142.59</v>
      </c>
      <c r="Q57" s="474" t="b">
        <v>1</v>
      </c>
      <c r="R57" s="463" t="s">
        <v>901</v>
      </c>
      <c r="S57" s="474" t="s">
        <v>901</v>
      </c>
      <c r="T57" s="464" t="s">
        <v>901</v>
      </c>
      <c r="U57" s="474" t="s">
        <v>901</v>
      </c>
      <c r="V57" s="463">
        <v>10701.93</v>
      </c>
      <c r="W57" s="474" t="b">
        <v>1</v>
      </c>
      <c r="X57" s="464" t="s">
        <v>901</v>
      </c>
      <c r="Y57" s="474" t="s">
        <v>901</v>
      </c>
      <c r="Z57" s="463" t="s">
        <v>901</v>
      </c>
      <c r="AA57" s="474" t="s">
        <v>901</v>
      </c>
      <c r="AB57" s="464" t="s">
        <v>901</v>
      </c>
      <c r="AC57" s="474" t="s">
        <v>901</v>
      </c>
      <c r="AD57" s="463" t="s">
        <v>901</v>
      </c>
      <c r="AE57" s="474" t="s">
        <v>901</v>
      </c>
      <c r="AF57" s="464" t="s">
        <v>901</v>
      </c>
      <c r="AG57" s="474" t="s">
        <v>901</v>
      </c>
      <c r="AH57" s="463" t="s">
        <v>901</v>
      </c>
      <c r="AI57" s="474" t="s">
        <v>901</v>
      </c>
      <c r="AJ57" s="464" t="s">
        <v>901</v>
      </c>
      <c r="AK57" s="474" t="s">
        <v>901</v>
      </c>
      <c r="AL57" s="463">
        <v>16000</v>
      </c>
      <c r="AM57" s="474" t="b">
        <v>1</v>
      </c>
      <c r="AN57" s="464" t="s">
        <v>901</v>
      </c>
      <c r="AO57" s="474" t="s">
        <v>901</v>
      </c>
      <c r="AP57" s="463" t="s">
        <v>901</v>
      </c>
      <c r="AQ57" s="486" t="s">
        <v>901</v>
      </c>
    </row>
    <row r="58" spans="1:43" x14ac:dyDescent="0.25">
      <c r="A58" s="514"/>
      <c r="B58" s="326" t="s">
        <v>901</v>
      </c>
      <c r="C58" s="474" t="s">
        <v>901</v>
      </c>
      <c r="D58" s="464" t="s">
        <v>901</v>
      </c>
      <c r="E58" s="474" t="s">
        <v>901</v>
      </c>
      <c r="F58" s="463" t="s">
        <v>901</v>
      </c>
      <c r="G58" s="474" t="s">
        <v>901</v>
      </c>
      <c r="H58" s="464" t="s">
        <v>901</v>
      </c>
      <c r="I58" s="474" t="s">
        <v>901</v>
      </c>
      <c r="J58" s="463" t="s">
        <v>901</v>
      </c>
      <c r="K58" s="474" t="s">
        <v>901</v>
      </c>
      <c r="L58" s="464" t="s">
        <v>901</v>
      </c>
      <c r="M58" s="474" t="s">
        <v>901</v>
      </c>
      <c r="N58" s="463" t="s">
        <v>901</v>
      </c>
      <c r="O58" s="474" t="s">
        <v>901</v>
      </c>
      <c r="P58" s="464">
        <v>12526.8</v>
      </c>
      <c r="Q58" s="474" t="b">
        <v>1</v>
      </c>
      <c r="R58" s="463" t="s">
        <v>901</v>
      </c>
      <c r="S58" s="474" t="s">
        <v>901</v>
      </c>
      <c r="T58" s="464" t="s">
        <v>901</v>
      </c>
      <c r="U58" s="474" t="s">
        <v>901</v>
      </c>
      <c r="V58" s="463">
        <v>9664.58</v>
      </c>
      <c r="W58" s="474" t="b">
        <v>1</v>
      </c>
      <c r="X58" s="464" t="s">
        <v>901</v>
      </c>
      <c r="Y58" s="474" t="s">
        <v>901</v>
      </c>
      <c r="Z58" s="463" t="s">
        <v>901</v>
      </c>
      <c r="AA58" s="474" t="s">
        <v>901</v>
      </c>
      <c r="AB58" s="464" t="s">
        <v>901</v>
      </c>
      <c r="AC58" s="474" t="s">
        <v>901</v>
      </c>
      <c r="AD58" s="463" t="s">
        <v>901</v>
      </c>
      <c r="AE58" s="474" t="s">
        <v>901</v>
      </c>
      <c r="AF58" s="464" t="s">
        <v>901</v>
      </c>
      <c r="AG58" s="474" t="s">
        <v>901</v>
      </c>
      <c r="AH58" s="463" t="s">
        <v>901</v>
      </c>
      <c r="AI58" s="474" t="s">
        <v>901</v>
      </c>
      <c r="AJ58" s="464" t="s">
        <v>901</v>
      </c>
      <c r="AK58" s="474" t="s">
        <v>901</v>
      </c>
      <c r="AL58" s="463">
        <v>12000</v>
      </c>
      <c r="AM58" s="474" t="b">
        <v>1</v>
      </c>
      <c r="AN58" s="464" t="s">
        <v>901</v>
      </c>
      <c r="AO58" s="474" t="s">
        <v>901</v>
      </c>
      <c r="AP58" s="463" t="s">
        <v>901</v>
      </c>
      <c r="AQ58" s="486" t="s">
        <v>901</v>
      </c>
    </row>
    <row r="59" spans="1:43" x14ac:dyDescent="0.25">
      <c r="A59" s="514"/>
      <c r="B59" s="326" t="s">
        <v>901</v>
      </c>
      <c r="C59" s="474" t="s">
        <v>901</v>
      </c>
      <c r="D59" s="464" t="s">
        <v>901</v>
      </c>
      <c r="E59" s="474" t="s">
        <v>901</v>
      </c>
      <c r="F59" s="463" t="s">
        <v>901</v>
      </c>
      <c r="G59" s="474" t="s">
        <v>901</v>
      </c>
      <c r="H59" s="464" t="s">
        <v>901</v>
      </c>
      <c r="I59" s="474" t="s">
        <v>901</v>
      </c>
      <c r="J59" s="463" t="s">
        <v>901</v>
      </c>
      <c r="K59" s="474" t="s">
        <v>901</v>
      </c>
      <c r="L59" s="464" t="s">
        <v>901</v>
      </c>
      <c r="M59" s="474" t="s">
        <v>901</v>
      </c>
      <c r="N59" s="463" t="s">
        <v>901</v>
      </c>
      <c r="O59" s="474" t="s">
        <v>901</v>
      </c>
      <c r="P59" s="464">
        <v>11628.28</v>
      </c>
      <c r="Q59" s="474" t="b">
        <v>1</v>
      </c>
      <c r="R59" s="463" t="s">
        <v>901</v>
      </c>
      <c r="S59" s="474" t="s">
        <v>901</v>
      </c>
      <c r="T59" s="464" t="s">
        <v>901</v>
      </c>
      <c r="U59" s="474" t="s">
        <v>901</v>
      </c>
      <c r="V59" s="463" t="s">
        <v>901</v>
      </c>
      <c r="W59" s="474" t="s">
        <v>901</v>
      </c>
      <c r="X59" s="464" t="s">
        <v>901</v>
      </c>
      <c r="Y59" s="474" t="s">
        <v>901</v>
      </c>
      <c r="Z59" s="463" t="s">
        <v>901</v>
      </c>
      <c r="AA59" s="474" t="s">
        <v>901</v>
      </c>
      <c r="AB59" s="464" t="s">
        <v>901</v>
      </c>
      <c r="AC59" s="474" t="s">
        <v>901</v>
      </c>
      <c r="AD59" s="463" t="s">
        <v>901</v>
      </c>
      <c r="AE59" s="474" t="s">
        <v>901</v>
      </c>
      <c r="AF59" s="464" t="s">
        <v>901</v>
      </c>
      <c r="AG59" s="474" t="s">
        <v>901</v>
      </c>
      <c r="AH59" s="463" t="s">
        <v>901</v>
      </c>
      <c r="AI59" s="474" t="s">
        <v>901</v>
      </c>
      <c r="AJ59" s="464" t="s">
        <v>901</v>
      </c>
      <c r="AK59" s="474" t="s">
        <v>901</v>
      </c>
      <c r="AL59" s="463" t="s">
        <v>901</v>
      </c>
      <c r="AM59" s="474" t="s">
        <v>901</v>
      </c>
      <c r="AN59" s="464" t="s">
        <v>901</v>
      </c>
      <c r="AO59" s="474" t="s">
        <v>901</v>
      </c>
      <c r="AP59" s="463" t="s">
        <v>901</v>
      </c>
      <c r="AQ59" s="486" t="s">
        <v>901</v>
      </c>
    </row>
    <row r="60" spans="1:43" x14ac:dyDescent="0.25">
      <c r="A60" s="514"/>
      <c r="B60" s="326" t="s">
        <v>901</v>
      </c>
      <c r="C60" s="474" t="s">
        <v>901</v>
      </c>
      <c r="D60" s="464" t="s">
        <v>901</v>
      </c>
      <c r="E60" s="474" t="s">
        <v>901</v>
      </c>
      <c r="F60" s="463" t="s">
        <v>901</v>
      </c>
      <c r="G60" s="474" t="s">
        <v>901</v>
      </c>
      <c r="H60" s="464" t="s">
        <v>901</v>
      </c>
      <c r="I60" s="474" t="s">
        <v>901</v>
      </c>
      <c r="J60" s="463" t="s">
        <v>901</v>
      </c>
      <c r="K60" s="474" t="s">
        <v>901</v>
      </c>
      <c r="L60" s="464" t="s">
        <v>901</v>
      </c>
      <c r="M60" s="474" t="s">
        <v>901</v>
      </c>
      <c r="N60" s="463" t="s">
        <v>901</v>
      </c>
      <c r="O60" s="474" t="s">
        <v>901</v>
      </c>
      <c r="P60" s="464">
        <v>14339.17</v>
      </c>
      <c r="Q60" s="474" t="b">
        <v>1</v>
      </c>
      <c r="R60" s="463" t="s">
        <v>901</v>
      </c>
      <c r="S60" s="474" t="s">
        <v>901</v>
      </c>
      <c r="T60" s="464" t="s">
        <v>901</v>
      </c>
      <c r="U60" s="474" t="s">
        <v>901</v>
      </c>
      <c r="V60" s="463" t="s">
        <v>901</v>
      </c>
      <c r="W60" s="474" t="s">
        <v>901</v>
      </c>
      <c r="X60" s="464" t="s">
        <v>901</v>
      </c>
      <c r="Y60" s="474" t="s">
        <v>901</v>
      </c>
      <c r="Z60" s="463" t="s">
        <v>901</v>
      </c>
      <c r="AA60" s="474" t="s">
        <v>901</v>
      </c>
      <c r="AB60" s="464" t="s">
        <v>901</v>
      </c>
      <c r="AC60" s="474" t="s">
        <v>901</v>
      </c>
      <c r="AD60" s="463" t="s">
        <v>901</v>
      </c>
      <c r="AE60" s="474" t="s">
        <v>901</v>
      </c>
      <c r="AF60" s="464" t="s">
        <v>901</v>
      </c>
      <c r="AG60" s="474" t="s">
        <v>901</v>
      </c>
      <c r="AH60" s="463" t="s">
        <v>901</v>
      </c>
      <c r="AI60" s="474" t="s">
        <v>901</v>
      </c>
      <c r="AJ60" s="464" t="s">
        <v>901</v>
      </c>
      <c r="AK60" s="474" t="s">
        <v>901</v>
      </c>
      <c r="AL60" s="463" t="s">
        <v>901</v>
      </c>
      <c r="AM60" s="474" t="s">
        <v>901</v>
      </c>
      <c r="AN60" s="464" t="s">
        <v>901</v>
      </c>
      <c r="AO60" s="474" t="s">
        <v>901</v>
      </c>
      <c r="AP60" s="463" t="s">
        <v>901</v>
      </c>
      <c r="AQ60" s="486" t="s">
        <v>901</v>
      </c>
    </row>
    <row r="61" spans="1:43" x14ac:dyDescent="0.25">
      <c r="A61" s="514"/>
      <c r="B61" s="326" t="s">
        <v>901</v>
      </c>
      <c r="C61" s="474" t="s">
        <v>901</v>
      </c>
      <c r="D61" s="464" t="s">
        <v>901</v>
      </c>
      <c r="E61" s="474" t="s">
        <v>901</v>
      </c>
      <c r="F61" s="463" t="s">
        <v>901</v>
      </c>
      <c r="G61" s="474" t="s">
        <v>901</v>
      </c>
      <c r="H61" s="464" t="s">
        <v>901</v>
      </c>
      <c r="I61" s="474" t="s">
        <v>901</v>
      </c>
      <c r="J61" s="463" t="s">
        <v>901</v>
      </c>
      <c r="K61" s="474" t="s">
        <v>901</v>
      </c>
      <c r="L61" s="464" t="s">
        <v>901</v>
      </c>
      <c r="M61" s="474" t="s">
        <v>901</v>
      </c>
      <c r="N61" s="463" t="s">
        <v>901</v>
      </c>
      <c r="O61" s="474" t="s">
        <v>901</v>
      </c>
      <c r="P61" s="464">
        <v>11115.65</v>
      </c>
      <c r="Q61" s="474" t="b">
        <v>1</v>
      </c>
      <c r="R61" s="463" t="s">
        <v>901</v>
      </c>
      <c r="S61" s="474" t="s">
        <v>901</v>
      </c>
      <c r="T61" s="464" t="s">
        <v>901</v>
      </c>
      <c r="U61" s="474" t="s">
        <v>901</v>
      </c>
      <c r="V61" s="463" t="s">
        <v>901</v>
      </c>
      <c r="W61" s="474" t="s">
        <v>901</v>
      </c>
      <c r="X61" s="464" t="s">
        <v>901</v>
      </c>
      <c r="Y61" s="474" t="s">
        <v>901</v>
      </c>
      <c r="Z61" s="463" t="s">
        <v>901</v>
      </c>
      <c r="AA61" s="474" t="s">
        <v>901</v>
      </c>
      <c r="AB61" s="464" t="s">
        <v>901</v>
      </c>
      <c r="AC61" s="474" t="s">
        <v>901</v>
      </c>
      <c r="AD61" s="463" t="s">
        <v>901</v>
      </c>
      <c r="AE61" s="474" t="s">
        <v>901</v>
      </c>
      <c r="AF61" s="464" t="s">
        <v>901</v>
      </c>
      <c r="AG61" s="474" t="s">
        <v>901</v>
      </c>
      <c r="AH61" s="463" t="s">
        <v>901</v>
      </c>
      <c r="AI61" s="474" t="s">
        <v>901</v>
      </c>
      <c r="AJ61" s="464" t="s">
        <v>901</v>
      </c>
      <c r="AK61" s="474" t="s">
        <v>901</v>
      </c>
      <c r="AL61" s="463" t="s">
        <v>901</v>
      </c>
      <c r="AM61" s="474" t="s">
        <v>901</v>
      </c>
      <c r="AN61" s="464" t="s">
        <v>901</v>
      </c>
      <c r="AO61" s="474" t="s">
        <v>901</v>
      </c>
      <c r="AP61" s="463" t="s">
        <v>901</v>
      </c>
      <c r="AQ61" s="486" t="s">
        <v>901</v>
      </c>
    </row>
    <row r="62" spans="1:43" x14ac:dyDescent="0.25">
      <c r="A62" s="514"/>
      <c r="B62" s="326" t="s">
        <v>901</v>
      </c>
      <c r="C62" s="474" t="s">
        <v>901</v>
      </c>
      <c r="D62" s="464" t="s">
        <v>901</v>
      </c>
      <c r="E62" s="474" t="s">
        <v>901</v>
      </c>
      <c r="F62" s="463" t="s">
        <v>901</v>
      </c>
      <c r="G62" s="474" t="s">
        <v>901</v>
      </c>
      <c r="H62" s="464" t="s">
        <v>901</v>
      </c>
      <c r="I62" s="474" t="s">
        <v>901</v>
      </c>
      <c r="J62" s="463" t="s">
        <v>901</v>
      </c>
      <c r="K62" s="474" t="s">
        <v>901</v>
      </c>
      <c r="L62" s="464" t="s">
        <v>901</v>
      </c>
      <c r="M62" s="474" t="s">
        <v>901</v>
      </c>
      <c r="N62" s="463" t="s">
        <v>901</v>
      </c>
      <c r="O62" s="474" t="s">
        <v>901</v>
      </c>
      <c r="P62" s="464">
        <v>9500</v>
      </c>
      <c r="Q62" s="474" t="b">
        <v>1</v>
      </c>
      <c r="R62" s="463" t="s">
        <v>901</v>
      </c>
      <c r="S62" s="474" t="s">
        <v>901</v>
      </c>
      <c r="T62" s="464" t="s">
        <v>901</v>
      </c>
      <c r="U62" s="474" t="s">
        <v>901</v>
      </c>
      <c r="V62" s="463" t="s">
        <v>901</v>
      </c>
      <c r="W62" s="474" t="s">
        <v>901</v>
      </c>
      <c r="X62" s="464" t="s">
        <v>901</v>
      </c>
      <c r="Y62" s="474" t="s">
        <v>901</v>
      </c>
      <c r="Z62" s="463" t="s">
        <v>901</v>
      </c>
      <c r="AA62" s="474" t="s">
        <v>901</v>
      </c>
      <c r="AB62" s="464" t="s">
        <v>901</v>
      </c>
      <c r="AC62" s="474" t="s">
        <v>901</v>
      </c>
      <c r="AD62" s="463" t="s">
        <v>901</v>
      </c>
      <c r="AE62" s="474" t="s">
        <v>901</v>
      </c>
      <c r="AF62" s="464" t="s">
        <v>901</v>
      </c>
      <c r="AG62" s="474" t="s">
        <v>901</v>
      </c>
      <c r="AH62" s="463" t="s">
        <v>901</v>
      </c>
      <c r="AI62" s="474" t="s">
        <v>901</v>
      </c>
      <c r="AJ62" s="464" t="s">
        <v>901</v>
      </c>
      <c r="AK62" s="474" t="s">
        <v>901</v>
      </c>
      <c r="AL62" s="463" t="s">
        <v>901</v>
      </c>
      <c r="AM62" s="474" t="s">
        <v>901</v>
      </c>
      <c r="AN62" s="464" t="s">
        <v>901</v>
      </c>
      <c r="AO62" s="474" t="s">
        <v>901</v>
      </c>
      <c r="AP62" s="463" t="s">
        <v>901</v>
      </c>
      <c r="AQ62" s="486" t="s">
        <v>901</v>
      </c>
    </row>
    <row r="63" spans="1:43" x14ac:dyDescent="0.25">
      <c r="A63" s="514"/>
      <c r="B63" s="326" t="s">
        <v>901</v>
      </c>
      <c r="C63" s="474" t="s">
        <v>901</v>
      </c>
      <c r="D63" s="464" t="s">
        <v>901</v>
      </c>
      <c r="E63" s="474" t="s">
        <v>901</v>
      </c>
      <c r="F63" s="463" t="s">
        <v>901</v>
      </c>
      <c r="G63" s="474" t="s">
        <v>901</v>
      </c>
      <c r="H63" s="464" t="s">
        <v>901</v>
      </c>
      <c r="I63" s="474" t="s">
        <v>901</v>
      </c>
      <c r="J63" s="463" t="s">
        <v>901</v>
      </c>
      <c r="K63" s="474" t="s">
        <v>901</v>
      </c>
      <c r="L63" s="464" t="s">
        <v>901</v>
      </c>
      <c r="M63" s="474" t="s">
        <v>901</v>
      </c>
      <c r="N63" s="463" t="s">
        <v>901</v>
      </c>
      <c r="O63" s="474" t="s">
        <v>901</v>
      </c>
      <c r="P63" s="464">
        <v>8500</v>
      </c>
      <c r="Q63" s="474" t="b">
        <v>1</v>
      </c>
      <c r="R63" s="463" t="s">
        <v>901</v>
      </c>
      <c r="S63" s="474" t="s">
        <v>901</v>
      </c>
      <c r="T63" s="464" t="s">
        <v>901</v>
      </c>
      <c r="U63" s="474" t="s">
        <v>901</v>
      </c>
      <c r="V63" s="463" t="s">
        <v>901</v>
      </c>
      <c r="W63" s="474" t="s">
        <v>901</v>
      </c>
      <c r="X63" s="464" t="s">
        <v>901</v>
      </c>
      <c r="Y63" s="474" t="s">
        <v>901</v>
      </c>
      <c r="Z63" s="463" t="s">
        <v>901</v>
      </c>
      <c r="AA63" s="474" t="s">
        <v>901</v>
      </c>
      <c r="AB63" s="464" t="s">
        <v>901</v>
      </c>
      <c r="AC63" s="474" t="s">
        <v>901</v>
      </c>
      <c r="AD63" s="463" t="s">
        <v>901</v>
      </c>
      <c r="AE63" s="474" t="s">
        <v>901</v>
      </c>
      <c r="AF63" s="464" t="s">
        <v>901</v>
      </c>
      <c r="AG63" s="474" t="s">
        <v>901</v>
      </c>
      <c r="AH63" s="463" t="s">
        <v>901</v>
      </c>
      <c r="AI63" s="474" t="s">
        <v>901</v>
      </c>
      <c r="AJ63" s="464" t="s">
        <v>901</v>
      </c>
      <c r="AK63" s="474" t="s">
        <v>901</v>
      </c>
      <c r="AL63" s="463" t="s">
        <v>901</v>
      </c>
      <c r="AM63" s="474" t="s">
        <v>901</v>
      </c>
      <c r="AN63" s="464" t="s">
        <v>901</v>
      </c>
      <c r="AO63" s="474" t="s">
        <v>901</v>
      </c>
      <c r="AP63" s="463" t="s">
        <v>901</v>
      </c>
      <c r="AQ63" s="486" t="s">
        <v>901</v>
      </c>
    </row>
    <row r="64" spans="1:43" x14ac:dyDescent="0.25">
      <c r="A64" s="514"/>
      <c r="B64" s="326" t="s">
        <v>901</v>
      </c>
      <c r="C64" s="474" t="s">
        <v>901</v>
      </c>
      <c r="D64" s="464" t="s">
        <v>901</v>
      </c>
      <c r="E64" s="474" t="s">
        <v>901</v>
      </c>
      <c r="F64" s="463" t="s">
        <v>901</v>
      </c>
      <c r="G64" s="474" t="s">
        <v>901</v>
      </c>
      <c r="H64" s="464" t="s">
        <v>901</v>
      </c>
      <c r="I64" s="474" t="s">
        <v>901</v>
      </c>
      <c r="J64" s="463" t="s">
        <v>901</v>
      </c>
      <c r="K64" s="474" t="s">
        <v>901</v>
      </c>
      <c r="L64" s="464" t="s">
        <v>901</v>
      </c>
      <c r="M64" s="474" t="s">
        <v>901</v>
      </c>
      <c r="N64" s="463" t="s">
        <v>901</v>
      </c>
      <c r="O64" s="474" t="s">
        <v>901</v>
      </c>
      <c r="P64" s="464">
        <v>9800</v>
      </c>
      <c r="Q64" s="474" t="b">
        <v>1</v>
      </c>
      <c r="R64" s="463" t="s">
        <v>901</v>
      </c>
      <c r="S64" s="474" t="s">
        <v>901</v>
      </c>
      <c r="T64" s="464" t="s">
        <v>901</v>
      </c>
      <c r="U64" s="474" t="s">
        <v>901</v>
      </c>
      <c r="V64" s="463" t="s">
        <v>901</v>
      </c>
      <c r="W64" s="474" t="s">
        <v>901</v>
      </c>
      <c r="X64" s="464" t="s">
        <v>901</v>
      </c>
      <c r="Y64" s="474" t="s">
        <v>901</v>
      </c>
      <c r="Z64" s="463" t="s">
        <v>901</v>
      </c>
      <c r="AA64" s="474" t="s">
        <v>901</v>
      </c>
      <c r="AB64" s="464" t="s">
        <v>901</v>
      </c>
      <c r="AC64" s="474" t="s">
        <v>901</v>
      </c>
      <c r="AD64" s="463" t="s">
        <v>901</v>
      </c>
      <c r="AE64" s="474" t="s">
        <v>901</v>
      </c>
      <c r="AF64" s="464" t="s">
        <v>901</v>
      </c>
      <c r="AG64" s="474" t="s">
        <v>901</v>
      </c>
      <c r="AH64" s="463" t="s">
        <v>901</v>
      </c>
      <c r="AI64" s="474" t="s">
        <v>901</v>
      </c>
      <c r="AJ64" s="464" t="s">
        <v>901</v>
      </c>
      <c r="AK64" s="474" t="s">
        <v>901</v>
      </c>
      <c r="AL64" s="463" t="s">
        <v>901</v>
      </c>
      <c r="AM64" s="474" t="s">
        <v>901</v>
      </c>
      <c r="AN64" s="464" t="s">
        <v>901</v>
      </c>
      <c r="AO64" s="474" t="s">
        <v>901</v>
      </c>
      <c r="AP64" s="463" t="s">
        <v>901</v>
      </c>
      <c r="AQ64" s="486" t="s">
        <v>901</v>
      </c>
    </row>
    <row r="65" spans="1:43" x14ac:dyDescent="0.25">
      <c r="A65" s="514"/>
      <c r="B65" s="326" t="s">
        <v>901</v>
      </c>
      <c r="C65" s="474" t="s">
        <v>901</v>
      </c>
      <c r="D65" s="464" t="s">
        <v>901</v>
      </c>
      <c r="E65" s="474" t="s">
        <v>901</v>
      </c>
      <c r="F65" s="463" t="s">
        <v>901</v>
      </c>
      <c r="G65" s="474" t="s">
        <v>901</v>
      </c>
      <c r="H65" s="464" t="s">
        <v>901</v>
      </c>
      <c r="I65" s="474" t="s">
        <v>901</v>
      </c>
      <c r="J65" s="463" t="s">
        <v>901</v>
      </c>
      <c r="K65" s="474" t="s">
        <v>901</v>
      </c>
      <c r="L65" s="464" t="s">
        <v>901</v>
      </c>
      <c r="M65" s="474" t="s">
        <v>901</v>
      </c>
      <c r="N65" s="463" t="s">
        <v>901</v>
      </c>
      <c r="O65" s="474" t="s">
        <v>901</v>
      </c>
      <c r="P65" s="464">
        <v>11669.09</v>
      </c>
      <c r="Q65" s="474" t="b">
        <v>1</v>
      </c>
      <c r="R65" s="463" t="s">
        <v>901</v>
      </c>
      <c r="S65" s="474" t="s">
        <v>901</v>
      </c>
      <c r="T65" s="464" t="s">
        <v>901</v>
      </c>
      <c r="U65" s="474" t="s">
        <v>901</v>
      </c>
      <c r="V65" s="463" t="s">
        <v>901</v>
      </c>
      <c r="W65" s="474" t="s">
        <v>901</v>
      </c>
      <c r="X65" s="464" t="s">
        <v>901</v>
      </c>
      <c r="Y65" s="474" t="s">
        <v>901</v>
      </c>
      <c r="Z65" s="463" t="s">
        <v>901</v>
      </c>
      <c r="AA65" s="474" t="s">
        <v>901</v>
      </c>
      <c r="AB65" s="464" t="s">
        <v>901</v>
      </c>
      <c r="AC65" s="474" t="s">
        <v>901</v>
      </c>
      <c r="AD65" s="463" t="s">
        <v>901</v>
      </c>
      <c r="AE65" s="474" t="s">
        <v>901</v>
      </c>
      <c r="AF65" s="464" t="s">
        <v>901</v>
      </c>
      <c r="AG65" s="474" t="s">
        <v>901</v>
      </c>
      <c r="AH65" s="463" t="s">
        <v>901</v>
      </c>
      <c r="AI65" s="474" t="s">
        <v>901</v>
      </c>
      <c r="AJ65" s="464" t="s">
        <v>901</v>
      </c>
      <c r="AK65" s="474" t="s">
        <v>901</v>
      </c>
      <c r="AL65" s="463" t="s">
        <v>901</v>
      </c>
      <c r="AM65" s="474" t="s">
        <v>901</v>
      </c>
      <c r="AN65" s="464" t="s">
        <v>901</v>
      </c>
      <c r="AO65" s="474" t="s">
        <v>901</v>
      </c>
      <c r="AP65" s="463" t="s">
        <v>901</v>
      </c>
      <c r="AQ65" s="486" t="s">
        <v>901</v>
      </c>
    </row>
    <row r="66" spans="1:43" x14ac:dyDescent="0.25">
      <c r="A66" s="514"/>
      <c r="B66" s="326" t="s">
        <v>901</v>
      </c>
      <c r="C66" s="474" t="s">
        <v>901</v>
      </c>
      <c r="D66" s="464" t="s">
        <v>901</v>
      </c>
      <c r="E66" s="474" t="s">
        <v>901</v>
      </c>
      <c r="F66" s="463" t="s">
        <v>901</v>
      </c>
      <c r="G66" s="474" t="s">
        <v>901</v>
      </c>
      <c r="H66" s="464" t="s">
        <v>901</v>
      </c>
      <c r="I66" s="474" t="s">
        <v>901</v>
      </c>
      <c r="J66" s="463" t="s">
        <v>901</v>
      </c>
      <c r="K66" s="474" t="s">
        <v>901</v>
      </c>
      <c r="L66" s="464" t="s">
        <v>901</v>
      </c>
      <c r="M66" s="474" t="s">
        <v>901</v>
      </c>
      <c r="N66" s="463" t="s">
        <v>901</v>
      </c>
      <c r="O66" s="474" t="s">
        <v>901</v>
      </c>
      <c r="P66" s="464">
        <v>12500</v>
      </c>
      <c r="Q66" s="474" t="b">
        <v>1</v>
      </c>
      <c r="R66" s="463" t="s">
        <v>901</v>
      </c>
      <c r="S66" s="474" t="s">
        <v>901</v>
      </c>
      <c r="T66" s="464" t="s">
        <v>901</v>
      </c>
      <c r="U66" s="474" t="s">
        <v>901</v>
      </c>
      <c r="V66" s="463" t="s">
        <v>901</v>
      </c>
      <c r="W66" s="474" t="s">
        <v>901</v>
      </c>
      <c r="X66" s="464" t="s">
        <v>901</v>
      </c>
      <c r="Y66" s="474" t="s">
        <v>901</v>
      </c>
      <c r="Z66" s="463" t="s">
        <v>901</v>
      </c>
      <c r="AA66" s="474" t="s">
        <v>901</v>
      </c>
      <c r="AB66" s="464" t="s">
        <v>901</v>
      </c>
      <c r="AC66" s="474" t="s">
        <v>901</v>
      </c>
      <c r="AD66" s="463" t="s">
        <v>901</v>
      </c>
      <c r="AE66" s="474" t="s">
        <v>901</v>
      </c>
      <c r="AF66" s="464" t="s">
        <v>901</v>
      </c>
      <c r="AG66" s="474" t="s">
        <v>901</v>
      </c>
      <c r="AH66" s="463" t="s">
        <v>901</v>
      </c>
      <c r="AI66" s="474" t="s">
        <v>901</v>
      </c>
      <c r="AJ66" s="464" t="s">
        <v>901</v>
      </c>
      <c r="AK66" s="474" t="s">
        <v>901</v>
      </c>
      <c r="AL66" s="463" t="s">
        <v>901</v>
      </c>
      <c r="AM66" s="474" t="s">
        <v>901</v>
      </c>
      <c r="AN66" s="464" t="s">
        <v>901</v>
      </c>
      <c r="AO66" s="474" t="s">
        <v>901</v>
      </c>
      <c r="AP66" s="463" t="s">
        <v>901</v>
      </c>
      <c r="AQ66" s="486" t="s">
        <v>901</v>
      </c>
    </row>
    <row r="67" spans="1:43" x14ac:dyDescent="0.25">
      <c r="A67" s="514"/>
      <c r="B67" s="326" t="s">
        <v>901</v>
      </c>
      <c r="C67" s="474" t="s">
        <v>901</v>
      </c>
      <c r="D67" s="464" t="s">
        <v>901</v>
      </c>
      <c r="E67" s="474" t="s">
        <v>901</v>
      </c>
      <c r="F67" s="463" t="s">
        <v>901</v>
      </c>
      <c r="G67" s="474" t="s">
        <v>901</v>
      </c>
      <c r="H67" s="464" t="s">
        <v>901</v>
      </c>
      <c r="I67" s="474" t="s">
        <v>901</v>
      </c>
      <c r="J67" s="463" t="s">
        <v>901</v>
      </c>
      <c r="K67" s="474" t="s">
        <v>901</v>
      </c>
      <c r="L67" s="464" t="s">
        <v>901</v>
      </c>
      <c r="M67" s="474" t="s">
        <v>901</v>
      </c>
      <c r="N67" s="463" t="s">
        <v>901</v>
      </c>
      <c r="O67" s="474" t="s">
        <v>901</v>
      </c>
      <c r="P67" s="464">
        <v>11669.09</v>
      </c>
      <c r="Q67" s="474" t="b">
        <v>1</v>
      </c>
      <c r="R67" s="463" t="s">
        <v>901</v>
      </c>
      <c r="S67" s="474" t="s">
        <v>901</v>
      </c>
      <c r="T67" s="464" t="s">
        <v>901</v>
      </c>
      <c r="U67" s="474" t="s">
        <v>901</v>
      </c>
      <c r="V67" s="463" t="s">
        <v>901</v>
      </c>
      <c r="W67" s="474" t="s">
        <v>901</v>
      </c>
      <c r="X67" s="464" t="s">
        <v>901</v>
      </c>
      <c r="Y67" s="474" t="s">
        <v>901</v>
      </c>
      <c r="Z67" s="463" t="s">
        <v>901</v>
      </c>
      <c r="AA67" s="474" t="s">
        <v>901</v>
      </c>
      <c r="AB67" s="464" t="s">
        <v>901</v>
      </c>
      <c r="AC67" s="474" t="s">
        <v>901</v>
      </c>
      <c r="AD67" s="463" t="s">
        <v>901</v>
      </c>
      <c r="AE67" s="474" t="s">
        <v>901</v>
      </c>
      <c r="AF67" s="464" t="s">
        <v>901</v>
      </c>
      <c r="AG67" s="474" t="s">
        <v>901</v>
      </c>
      <c r="AH67" s="463" t="s">
        <v>901</v>
      </c>
      <c r="AI67" s="474" t="s">
        <v>901</v>
      </c>
      <c r="AJ67" s="464" t="s">
        <v>901</v>
      </c>
      <c r="AK67" s="474" t="s">
        <v>901</v>
      </c>
      <c r="AL67" s="463" t="s">
        <v>901</v>
      </c>
      <c r="AM67" s="474" t="s">
        <v>901</v>
      </c>
      <c r="AN67" s="464" t="s">
        <v>901</v>
      </c>
      <c r="AO67" s="474" t="s">
        <v>901</v>
      </c>
      <c r="AP67" s="463" t="s">
        <v>901</v>
      </c>
      <c r="AQ67" s="486" t="s">
        <v>901</v>
      </c>
    </row>
    <row r="68" spans="1:43" x14ac:dyDescent="0.25">
      <c r="A68" s="514"/>
      <c r="B68" s="326" t="s">
        <v>901</v>
      </c>
      <c r="C68" s="474" t="s">
        <v>901</v>
      </c>
      <c r="D68" s="464" t="s">
        <v>901</v>
      </c>
      <c r="E68" s="474" t="s">
        <v>901</v>
      </c>
      <c r="F68" s="463" t="s">
        <v>901</v>
      </c>
      <c r="G68" s="474" t="s">
        <v>901</v>
      </c>
      <c r="H68" s="464" t="s">
        <v>901</v>
      </c>
      <c r="I68" s="474" t="s">
        <v>901</v>
      </c>
      <c r="J68" s="463" t="s">
        <v>901</v>
      </c>
      <c r="K68" s="474" t="s">
        <v>901</v>
      </c>
      <c r="L68" s="464" t="s">
        <v>901</v>
      </c>
      <c r="M68" s="474" t="s">
        <v>901</v>
      </c>
      <c r="N68" s="463" t="s">
        <v>901</v>
      </c>
      <c r="O68" s="474" t="s">
        <v>901</v>
      </c>
      <c r="P68" s="464">
        <v>11669.09</v>
      </c>
      <c r="Q68" s="474" t="b">
        <v>1</v>
      </c>
      <c r="R68" s="463" t="s">
        <v>901</v>
      </c>
      <c r="S68" s="474" t="s">
        <v>901</v>
      </c>
      <c r="T68" s="464" t="s">
        <v>901</v>
      </c>
      <c r="U68" s="474" t="s">
        <v>901</v>
      </c>
      <c r="V68" s="463" t="s">
        <v>901</v>
      </c>
      <c r="W68" s="474" t="s">
        <v>901</v>
      </c>
      <c r="X68" s="464" t="s">
        <v>901</v>
      </c>
      <c r="Y68" s="474" t="s">
        <v>901</v>
      </c>
      <c r="Z68" s="463" t="s">
        <v>901</v>
      </c>
      <c r="AA68" s="474" t="s">
        <v>901</v>
      </c>
      <c r="AB68" s="464" t="s">
        <v>901</v>
      </c>
      <c r="AC68" s="474" t="s">
        <v>901</v>
      </c>
      <c r="AD68" s="463" t="s">
        <v>901</v>
      </c>
      <c r="AE68" s="474" t="s">
        <v>901</v>
      </c>
      <c r="AF68" s="464" t="s">
        <v>901</v>
      </c>
      <c r="AG68" s="474" t="s">
        <v>901</v>
      </c>
      <c r="AH68" s="463" t="s">
        <v>901</v>
      </c>
      <c r="AI68" s="474" t="s">
        <v>901</v>
      </c>
      <c r="AJ68" s="464" t="s">
        <v>901</v>
      </c>
      <c r="AK68" s="474" t="s">
        <v>901</v>
      </c>
      <c r="AL68" s="463" t="s">
        <v>901</v>
      </c>
      <c r="AM68" s="474" t="s">
        <v>901</v>
      </c>
      <c r="AN68" s="464" t="s">
        <v>901</v>
      </c>
      <c r="AO68" s="474" t="s">
        <v>901</v>
      </c>
      <c r="AP68" s="463" t="s">
        <v>901</v>
      </c>
      <c r="AQ68" s="486" t="s">
        <v>901</v>
      </c>
    </row>
    <row r="69" spans="1:43" x14ac:dyDescent="0.25">
      <c r="A69" s="514"/>
      <c r="B69" s="326" t="s">
        <v>901</v>
      </c>
      <c r="C69" s="474" t="s">
        <v>901</v>
      </c>
      <c r="D69" s="464" t="s">
        <v>901</v>
      </c>
      <c r="E69" s="474" t="s">
        <v>901</v>
      </c>
      <c r="F69" s="463" t="s">
        <v>901</v>
      </c>
      <c r="G69" s="474" t="s">
        <v>901</v>
      </c>
      <c r="H69" s="464" t="s">
        <v>901</v>
      </c>
      <c r="I69" s="474" t="s">
        <v>901</v>
      </c>
      <c r="J69" s="463" t="s">
        <v>901</v>
      </c>
      <c r="K69" s="474" t="s">
        <v>901</v>
      </c>
      <c r="L69" s="464" t="s">
        <v>901</v>
      </c>
      <c r="M69" s="474" t="s">
        <v>901</v>
      </c>
      <c r="N69" s="463" t="s">
        <v>901</v>
      </c>
      <c r="O69" s="474" t="s">
        <v>901</v>
      </c>
      <c r="P69" s="464">
        <v>11669.09</v>
      </c>
      <c r="Q69" s="474" t="b">
        <v>1</v>
      </c>
      <c r="R69" s="463" t="s">
        <v>901</v>
      </c>
      <c r="S69" s="474" t="s">
        <v>901</v>
      </c>
      <c r="T69" s="464" t="s">
        <v>901</v>
      </c>
      <c r="U69" s="474" t="s">
        <v>901</v>
      </c>
      <c r="V69" s="463" t="s">
        <v>901</v>
      </c>
      <c r="W69" s="474" t="s">
        <v>901</v>
      </c>
      <c r="X69" s="464" t="s">
        <v>901</v>
      </c>
      <c r="Y69" s="474" t="s">
        <v>901</v>
      </c>
      <c r="Z69" s="463" t="s">
        <v>901</v>
      </c>
      <c r="AA69" s="474" t="s">
        <v>901</v>
      </c>
      <c r="AB69" s="464" t="s">
        <v>901</v>
      </c>
      <c r="AC69" s="474" t="s">
        <v>901</v>
      </c>
      <c r="AD69" s="463" t="s">
        <v>901</v>
      </c>
      <c r="AE69" s="474" t="s">
        <v>901</v>
      </c>
      <c r="AF69" s="464" t="s">
        <v>901</v>
      </c>
      <c r="AG69" s="474" t="s">
        <v>901</v>
      </c>
      <c r="AH69" s="463" t="s">
        <v>901</v>
      </c>
      <c r="AI69" s="474" t="s">
        <v>901</v>
      </c>
      <c r="AJ69" s="464" t="s">
        <v>901</v>
      </c>
      <c r="AK69" s="474" t="s">
        <v>901</v>
      </c>
      <c r="AL69" s="463" t="s">
        <v>901</v>
      </c>
      <c r="AM69" s="474" t="s">
        <v>901</v>
      </c>
      <c r="AN69" s="464" t="s">
        <v>901</v>
      </c>
      <c r="AO69" s="474" t="s">
        <v>901</v>
      </c>
      <c r="AP69" s="463" t="s">
        <v>901</v>
      </c>
      <c r="AQ69" s="486" t="s">
        <v>901</v>
      </c>
    </row>
    <row r="70" spans="1:43" x14ac:dyDescent="0.25">
      <c r="A70" s="514"/>
      <c r="B70" s="326" t="s">
        <v>901</v>
      </c>
      <c r="C70" s="474" t="s">
        <v>901</v>
      </c>
      <c r="D70" s="464" t="s">
        <v>901</v>
      </c>
      <c r="E70" s="474" t="s">
        <v>901</v>
      </c>
      <c r="F70" s="463" t="s">
        <v>901</v>
      </c>
      <c r="G70" s="474" t="s">
        <v>901</v>
      </c>
      <c r="H70" s="464" t="s">
        <v>901</v>
      </c>
      <c r="I70" s="474" t="s">
        <v>901</v>
      </c>
      <c r="J70" s="463" t="s">
        <v>901</v>
      </c>
      <c r="K70" s="474" t="s">
        <v>901</v>
      </c>
      <c r="L70" s="464" t="s">
        <v>901</v>
      </c>
      <c r="M70" s="474" t="s">
        <v>901</v>
      </c>
      <c r="N70" s="463" t="s">
        <v>901</v>
      </c>
      <c r="O70" s="474" t="s">
        <v>901</v>
      </c>
      <c r="P70" s="464">
        <v>11669.09</v>
      </c>
      <c r="Q70" s="474" t="b">
        <v>1</v>
      </c>
      <c r="R70" s="463" t="s">
        <v>901</v>
      </c>
      <c r="S70" s="474" t="s">
        <v>901</v>
      </c>
      <c r="T70" s="464" t="s">
        <v>901</v>
      </c>
      <c r="U70" s="474" t="s">
        <v>901</v>
      </c>
      <c r="V70" s="463" t="s">
        <v>901</v>
      </c>
      <c r="W70" s="474" t="s">
        <v>901</v>
      </c>
      <c r="X70" s="464" t="s">
        <v>901</v>
      </c>
      <c r="Y70" s="474" t="s">
        <v>901</v>
      </c>
      <c r="Z70" s="463" t="s">
        <v>901</v>
      </c>
      <c r="AA70" s="474" t="s">
        <v>901</v>
      </c>
      <c r="AB70" s="464" t="s">
        <v>901</v>
      </c>
      <c r="AC70" s="474" t="s">
        <v>901</v>
      </c>
      <c r="AD70" s="463" t="s">
        <v>901</v>
      </c>
      <c r="AE70" s="474" t="s">
        <v>901</v>
      </c>
      <c r="AF70" s="464" t="s">
        <v>901</v>
      </c>
      <c r="AG70" s="474" t="s">
        <v>901</v>
      </c>
      <c r="AH70" s="463" t="s">
        <v>901</v>
      </c>
      <c r="AI70" s="474" t="s">
        <v>901</v>
      </c>
      <c r="AJ70" s="464" t="s">
        <v>901</v>
      </c>
      <c r="AK70" s="474" t="s">
        <v>901</v>
      </c>
      <c r="AL70" s="463" t="s">
        <v>901</v>
      </c>
      <c r="AM70" s="474" t="s">
        <v>901</v>
      </c>
      <c r="AN70" s="464" t="s">
        <v>901</v>
      </c>
      <c r="AO70" s="474" t="s">
        <v>901</v>
      </c>
      <c r="AP70" s="463" t="s">
        <v>901</v>
      </c>
      <c r="AQ70" s="486" t="s">
        <v>901</v>
      </c>
    </row>
    <row r="71" spans="1:43" x14ac:dyDescent="0.25">
      <c r="A71" s="514"/>
      <c r="B71" s="326" t="s">
        <v>901</v>
      </c>
      <c r="C71" s="474" t="s">
        <v>901</v>
      </c>
      <c r="D71" s="464" t="s">
        <v>901</v>
      </c>
      <c r="E71" s="474" t="s">
        <v>901</v>
      </c>
      <c r="F71" s="463" t="s">
        <v>901</v>
      </c>
      <c r="G71" s="474" t="s">
        <v>901</v>
      </c>
      <c r="H71" s="464" t="s">
        <v>901</v>
      </c>
      <c r="I71" s="474" t="s">
        <v>901</v>
      </c>
      <c r="J71" s="463" t="s">
        <v>901</v>
      </c>
      <c r="K71" s="474" t="s">
        <v>901</v>
      </c>
      <c r="L71" s="464" t="s">
        <v>901</v>
      </c>
      <c r="M71" s="474" t="s">
        <v>901</v>
      </c>
      <c r="N71" s="463" t="s">
        <v>901</v>
      </c>
      <c r="O71" s="474" t="s">
        <v>901</v>
      </c>
      <c r="P71" s="464" t="s">
        <v>901</v>
      </c>
      <c r="Q71" s="474" t="s">
        <v>901</v>
      </c>
      <c r="R71" s="463" t="s">
        <v>901</v>
      </c>
      <c r="S71" s="474" t="s">
        <v>901</v>
      </c>
      <c r="T71" s="464" t="s">
        <v>901</v>
      </c>
      <c r="U71" s="474" t="s">
        <v>901</v>
      </c>
      <c r="V71" s="463" t="s">
        <v>901</v>
      </c>
      <c r="W71" s="474" t="s">
        <v>901</v>
      </c>
      <c r="X71" s="464" t="s">
        <v>901</v>
      </c>
      <c r="Y71" s="474" t="s">
        <v>901</v>
      </c>
      <c r="Z71" s="463" t="s">
        <v>901</v>
      </c>
      <c r="AA71" s="474" t="s">
        <v>901</v>
      </c>
      <c r="AB71" s="464" t="s">
        <v>901</v>
      </c>
      <c r="AC71" s="474" t="s">
        <v>901</v>
      </c>
      <c r="AD71" s="463" t="s">
        <v>901</v>
      </c>
      <c r="AE71" s="474" t="s">
        <v>901</v>
      </c>
      <c r="AF71" s="464" t="s">
        <v>901</v>
      </c>
      <c r="AG71" s="474" t="s">
        <v>901</v>
      </c>
      <c r="AH71" s="463" t="s">
        <v>901</v>
      </c>
      <c r="AI71" s="474" t="s">
        <v>901</v>
      </c>
      <c r="AJ71" s="464" t="s">
        <v>901</v>
      </c>
      <c r="AK71" s="474" t="s">
        <v>901</v>
      </c>
      <c r="AL71" s="463" t="s">
        <v>901</v>
      </c>
      <c r="AM71" s="474" t="s">
        <v>901</v>
      </c>
      <c r="AN71" s="464" t="s">
        <v>901</v>
      </c>
      <c r="AO71" s="474" t="s">
        <v>901</v>
      </c>
      <c r="AP71" s="463" t="s">
        <v>901</v>
      </c>
      <c r="AQ71" s="486" t="s">
        <v>901</v>
      </c>
    </row>
    <row r="72" spans="1:43" ht="15.75" thickBot="1" x14ac:dyDescent="0.3">
      <c r="A72" s="515"/>
      <c r="B72" s="326" t="s">
        <v>901</v>
      </c>
      <c r="C72" s="474" t="s">
        <v>901</v>
      </c>
      <c r="D72" s="464" t="s">
        <v>901</v>
      </c>
      <c r="E72" s="474" t="s">
        <v>901</v>
      </c>
      <c r="F72" s="463" t="s">
        <v>901</v>
      </c>
      <c r="G72" s="474" t="s">
        <v>901</v>
      </c>
      <c r="H72" s="464" t="s">
        <v>901</v>
      </c>
      <c r="I72" s="474" t="s">
        <v>901</v>
      </c>
      <c r="J72" s="463" t="s">
        <v>901</v>
      </c>
      <c r="K72" s="474" t="s">
        <v>901</v>
      </c>
      <c r="L72" s="464" t="s">
        <v>901</v>
      </c>
      <c r="M72" s="474" t="s">
        <v>901</v>
      </c>
      <c r="N72" s="463" t="s">
        <v>901</v>
      </c>
      <c r="O72" s="474" t="s">
        <v>901</v>
      </c>
      <c r="P72" s="464" t="s">
        <v>901</v>
      </c>
      <c r="Q72" s="474" t="s">
        <v>901</v>
      </c>
      <c r="R72" s="463" t="s">
        <v>901</v>
      </c>
      <c r="S72" s="474" t="s">
        <v>901</v>
      </c>
      <c r="T72" s="464" t="s">
        <v>901</v>
      </c>
      <c r="U72" s="474" t="s">
        <v>901</v>
      </c>
      <c r="V72" s="463" t="s">
        <v>901</v>
      </c>
      <c r="W72" s="474" t="s">
        <v>901</v>
      </c>
      <c r="X72" s="464" t="s">
        <v>901</v>
      </c>
      <c r="Y72" s="474" t="s">
        <v>901</v>
      </c>
      <c r="Z72" s="463" t="s">
        <v>901</v>
      </c>
      <c r="AA72" s="474" t="s">
        <v>901</v>
      </c>
      <c r="AB72" s="464" t="s">
        <v>901</v>
      </c>
      <c r="AC72" s="474" t="s">
        <v>901</v>
      </c>
      <c r="AD72" s="463" t="s">
        <v>901</v>
      </c>
      <c r="AE72" s="474" t="s">
        <v>901</v>
      </c>
      <c r="AF72" s="464" t="s">
        <v>901</v>
      </c>
      <c r="AG72" s="474" t="s">
        <v>901</v>
      </c>
      <c r="AH72" s="463" t="s">
        <v>901</v>
      </c>
      <c r="AI72" s="474" t="s">
        <v>901</v>
      </c>
      <c r="AJ72" s="464" t="s">
        <v>901</v>
      </c>
      <c r="AK72" s="474" t="s">
        <v>901</v>
      </c>
      <c r="AL72" s="463" t="s">
        <v>901</v>
      </c>
      <c r="AM72" s="474" t="s">
        <v>901</v>
      </c>
      <c r="AN72" s="464" t="s">
        <v>901</v>
      </c>
      <c r="AO72" s="474" t="s">
        <v>901</v>
      </c>
      <c r="AP72" s="463" t="s">
        <v>901</v>
      </c>
      <c r="AQ72" s="486" t="s">
        <v>901</v>
      </c>
    </row>
    <row r="73" spans="1:43" x14ac:dyDescent="0.25">
      <c r="A73" s="513" t="s">
        <v>49</v>
      </c>
      <c r="B73" s="325"/>
      <c r="C73" s="482" t="s">
        <v>901</v>
      </c>
      <c r="D73" s="324"/>
      <c r="E73" s="482" t="s">
        <v>901</v>
      </c>
      <c r="F73" s="323"/>
      <c r="G73" s="482" t="s">
        <v>901</v>
      </c>
      <c r="H73" s="324"/>
      <c r="I73" s="482" t="s">
        <v>901</v>
      </c>
      <c r="J73" s="323"/>
      <c r="K73" s="482" t="s">
        <v>901</v>
      </c>
      <c r="L73" s="324">
        <v>4000</v>
      </c>
      <c r="M73" s="482" t="b">
        <v>1</v>
      </c>
      <c r="N73" s="323">
        <v>6100</v>
      </c>
      <c r="O73" s="482" t="b">
        <v>1</v>
      </c>
      <c r="P73" s="324">
        <v>10000</v>
      </c>
      <c r="Q73" s="482" t="b">
        <v>1</v>
      </c>
      <c r="R73" s="501"/>
      <c r="S73" s="482" t="b">
        <v>0</v>
      </c>
      <c r="T73" s="501"/>
      <c r="U73" s="482" t="b">
        <v>0</v>
      </c>
      <c r="V73" s="323">
        <v>9000</v>
      </c>
      <c r="W73" s="482" t="b">
        <v>1</v>
      </c>
      <c r="X73" s="324"/>
      <c r="Y73" s="482" t="s">
        <v>901</v>
      </c>
      <c r="Z73" s="323"/>
      <c r="AA73" s="482" t="s">
        <v>901</v>
      </c>
      <c r="AB73" s="324"/>
      <c r="AC73" s="482" t="s">
        <v>901</v>
      </c>
      <c r="AD73" s="323"/>
      <c r="AE73" s="482" t="s">
        <v>901</v>
      </c>
      <c r="AF73" s="324"/>
      <c r="AG73" s="482" t="s">
        <v>901</v>
      </c>
      <c r="AH73" s="323"/>
      <c r="AI73" s="482" t="s">
        <v>901</v>
      </c>
      <c r="AJ73" s="324"/>
      <c r="AK73" s="482" t="s">
        <v>901</v>
      </c>
      <c r="AL73" s="323"/>
      <c r="AM73" s="482" t="s">
        <v>901</v>
      </c>
      <c r="AN73" s="324"/>
      <c r="AO73" s="482" t="s">
        <v>901</v>
      </c>
      <c r="AP73" s="323"/>
      <c r="AQ73" s="485" t="s">
        <v>901</v>
      </c>
    </row>
    <row r="74" spans="1:43" x14ac:dyDescent="0.25">
      <c r="A74" s="514"/>
      <c r="B74" s="326"/>
      <c r="C74" s="474" t="s">
        <v>901</v>
      </c>
      <c r="D74" s="464"/>
      <c r="E74" s="474" t="s">
        <v>901</v>
      </c>
      <c r="F74" s="463"/>
      <c r="G74" s="474" t="s">
        <v>901</v>
      </c>
      <c r="H74" s="464"/>
      <c r="I74" s="474" t="s">
        <v>901</v>
      </c>
      <c r="J74" s="463"/>
      <c r="K74" s="474" t="s">
        <v>901</v>
      </c>
      <c r="L74" s="464">
        <v>3000</v>
      </c>
      <c r="M74" s="474" t="b">
        <v>1</v>
      </c>
      <c r="N74" s="499"/>
      <c r="O74" s="474" t="b">
        <v>0</v>
      </c>
      <c r="P74" s="499"/>
      <c r="Q74" s="474" t="b">
        <v>0</v>
      </c>
      <c r="R74" s="463"/>
      <c r="S74" s="474" t="s">
        <v>901</v>
      </c>
      <c r="T74" s="464"/>
      <c r="U74" s="474" t="s">
        <v>901</v>
      </c>
      <c r="V74" s="463"/>
      <c r="W74" s="474" t="s">
        <v>901</v>
      </c>
      <c r="X74" s="464"/>
      <c r="Y74" s="474" t="s">
        <v>901</v>
      </c>
      <c r="Z74" s="463"/>
      <c r="AA74" s="474" t="s">
        <v>901</v>
      </c>
      <c r="AB74" s="464"/>
      <c r="AC74" s="474" t="s">
        <v>901</v>
      </c>
      <c r="AD74" s="463"/>
      <c r="AE74" s="474" t="s">
        <v>901</v>
      </c>
      <c r="AF74" s="464"/>
      <c r="AG74" s="474" t="s">
        <v>901</v>
      </c>
      <c r="AH74" s="463"/>
      <c r="AI74" s="474" t="s">
        <v>901</v>
      </c>
      <c r="AJ74" s="464"/>
      <c r="AK74" s="474" t="s">
        <v>901</v>
      </c>
      <c r="AL74" s="463"/>
      <c r="AM74" s="474" t="s">
        <v>901</v>
      </c>
      <c r="AN74" s="464"/>
      <c r="AO74" s="474" t="s">
        <v>901</v>
      </c>
      <c r="AP74" s="463"/>
      <c r="AQ74" s="486" t="s">
        <v>901</v>
      </c>
    </row>
    <row r="75" spans="1:43" ht="15.75" thickBot="1" x14ac:dyDescent="0.3">
      <c r="A75" s="515"/>
      <c r="B75" s="327"/>
      <c r="C75" s="480" t="s">
        <v>901</v>
      </c>
      <c r="D75" s="328"/>
      <c r="E75" s="480" t="s">
        <v>901</v>
      </c>
      <c r="F75" s="329"/>
      <c r="G75" s="480" t="s">
        <v>901</v>
      </c>
      <c r="H75" s="328"/>
      <c r="I75" s="480" t="s">
        <v>901</v>
      </c>
      <c r="J75" s="329"/>
      <c r="K75" s="480" t="s">
        <v>901</v>
      </c>
      <c r="L75" s="328"/>
      <c r="M75" s="480" t="s">
        <v>901</v>
      </c>
      <c r="N75" s="329"/>
      <c r="O75" s="480" t="s">
        <v>901</v>
      </c>
      <c r="P75" s="328"/>
      <c r="Q75" s="480" t="s">
        <v>901</v>
      </c>
      <c r="R75" s="329"/>
      <c r="S75" s="480" t="s">
        <v>901</v>
      </c>
      <c r="T75" s="328"/>
      <c r="U75" s="480" t="s">
        <v>901</v>
      </c>
      <c r="V75" s="329"/>
      <c r="W75" s="480" t="s">
        <v>901</v>
      </c>
      <c r="X75" s="328"/>
      <c r="Y75" s="480" t="s">
        <v>901</v>
      </c>
      <c r="Z75" s="329"/>
      <c r="AA75" s="480" t="s">
        <v>901</v>
      </c>
      <c r="AB75" s="328"/>
      <c r="AC75" s="480" t="s">
        <v>901</v>
      </c>
      <c r="AD75" s="329"/>
      <c r="AE75" s="480" t="s">
        <v>901</v>
      </c>
      <c r="AF75" s="328"/>
      <c r="AG75" s="480" t="s">
        <v>901</v>
      </c>
      <c r="AH75" s="329"/>
      <c r="AI75" s="480" t="s">
        <v>901</v>
      </c>
      <c r="AJ75" s="328"/>
      <c r="AK75" s="480" t="s">
        <v>901</v>
      </c>
      <c r="AL75" s="329"/>
      <c r="AM75" s="480" t="s">
        <v>901</v>
      </c>
      <c r="AN75" s="328"/>
      <c r="AO75" s="480" t="s">
        <v>901</v>
      </c>
      <c r="AP75" s="329"/>
      <c r="AQ75" s="487" t="s">
        <v>901</v>
      </c>
    </row>
    <row r="76" spans="1:43" x14ac:dyDescent="0.25">
      <c r="A76" s="513" t="s">
        <v>50</v>
      </c>
      <c r="B76" s="326"/>
      <c r="C76" s="474" t="s">
        <v>901</v>
      </c>
      <c r="D76" s="464"/>
      <c r="E76" s="474" t="s">
        <v>901</v>
      </c>
      <c r="F76" s="463"/>
      <c r="G76" s="474" t="s">
        <v>901</v>
      </c>
      <c r="H76" s="464"/>
      <c r="I76" s="474" t="s">
        <v>901</v>
      </c>
      <c r="J76" s="463"/>
      <c r="K76" s="474" t="s">
        <v>901</v>
      </c>
      <c r="L76" s="464">
        <v>3600</v>
      </c>
      <c r="M76" s="474" t="b">
        <v>1</v>
      </c>
      <c r="N76" s="463">
        <v>6428.33</v>
      </c>
      <c r="O76" s="474" t="b">
        <v>1</v>
      </c>
      <c r="P76" s="464">
        <v>9741.2999999999993</v>
      </c>
      <c r="Q76" s="474" t="b">
        <v>1</v>
      </c>
      <c r="R76" s="463"/>
      <c r="S76" s="474" t="s">
        <v>901</v>
      </c>
      <c r="T76" s="464"/>
      <c r="U76" s="474" t="s">
        <v>901</v>
      </c>
      <c r="V76" s="463"/>
      <c r="W76" s="474" t="s">
        <v>901</v>
      </c>
      <c r="X76" s="464"/>
      <c r="Y76" s="474" t="s">
        <v>901</v>
      </c>
      <c r="Z76" s="463"/>
      <c r="AA76" s="474" t="s">
        <v>901</v>
      </c>
      <c r="AB76" s="464"/>
      <c r="AC76" s="474" t="s">
        <v>901</v>
      </c>
      <c r="AD76" s="463"/>
      <c r="AE76" s="474" t="s">
        <v>901</v>
      </c>
      <c r="AF76" s="464"/>
      <c r="AG76" s="474" t="s">
        <v>901</v>
      </c>
      <c r="AH76" s="463">
        <v>20000</v>
      </c>
      <c r="AI76" s="474" t="b">
        <v>1</v>
      </c>
      <c r="AJ76" s="464"/>
      <c r="AK76" s="474" t="s">
        <v>901</v>
      </c>
      <c r="AL76" s="463">
        <v>15000</v>
      </c>
      <c r="AM76" s="474" t="b">
        <v>1</v>
      </c>
      <c r="AN76" s="464"/>
      <c r="AO76" s="474" t="s">
        <v>901</v>
      </c>
      <c r="AP76" s="463"/>
      <c r="AQ76" s="486" t="s">
        <v>901</v>
      </c>
    </row>
    <row r="77" spans="1:43" x14ac:dyDescent="0.25">
      <c r="A77" s="514"/>
      <c r="B77" s="326"/>
      <c r="C77" s="474" t="s">
        <v>901</v>
      </c>
      <c r="D77" s="464"/>
      <c r="E77" s="474" t="s">
        <v>901</v>
      </c>
      <c r="F77" s="463"/>
      <c r="G77" s="474" t="s">
        <v>901</v>
      </c>
      <c r="H77" s="464"/>
      <c r="I77" s="474" t="s">
        <v>901</v>
      </c>
      <c r="J77" s="463"/>
      <c r="K77" s="474" t="s">
        <v>901</v>
      </c>
      <c r="L77" s="464">
        <v>7001.31</v>
      </c>
      <c r="M77" s="474" t="b">
        <v>1</v>
      </c>
      <c r="N77" s="463">
        <v>11000</v>
      </c>
      <c r="O77" s="474" t="b">
        <v>1</v>
      </c>
      <c r="P77" s="464">
        <v>15421</v>
      </c>
      <c r="Q77" s="474" t="b">
        <v>1</v>
      </c>
      <c r="R77" s="463"/>
      <c r="S77" s="474" t="s">
        <v>901</v>
      </c>
      <c r="T77" s="464"/>
      <c r="U77" s="474" t="s">
        <v>901</v>
      </c>
      <c r="V77" s="463"/>
      <c r="W77" s="474" t="s">
        <v>901</v>
      </c>
      <c r="X77" s="464"/>
      <c r="Y77" s="474" t="s">
        <v>901</v>
      </c>
      <c r="Z77" s="463"/>
      <c r="AA77" s="474" t="s">
        <v>901</v>
      </c>
      <c r="AB77" s="464"/>
      <c r="AC77" s="474" t="s">
        <v>901</v>
      </c>
      <c r="AD77" s="463"/>
      <c r="AE77" s="474" t="s">
        <v>901</v>
      </c>
      <c r="AF77" s="464"/>
      <c r="AG77" s="474" t="s">
        <v>901</v>
      </c>
      <c r="AH77" s="463"/>
      <c r="AI77" s="474" t="s">
        <v>901</v>
      </c>
      <c r="AJ77" s="464"/>
      <c r="AK77" s="474" t="s">
        <v>901</v>
      </c>
      <c r="AL77" s="463"/>
      <c r="AM77" s="474" t="s">
        <v>901</v>
      </c>
      <c r="AN77" s="464"/>
      <c r="AO77" s="474" t="s">
        <v>901</v>
      </c>
      <c r="AP77" s="463"/>
      <c r="AQ77" s="486" t="s">
        <v>901</v>
      </c>
    </row>
    <row r="78" spans="1:43" ht="15.75" thickBot="1" x14ac:dyDescent="0.3">
      <c r="A78" s="515"/>
      <c r="B78" s="327"/>
      <c r="C78" s="480" t="s">
        <v>901</v>
      </c>
      <c r="D78" s="328"/>
      <c r="E78" s="480" t="s">
        <v>901</v>
      </c>
      <c r="F78" s="329"/>
      <c r="G78" s="480" t="s">
        <v>901</v>
      </c>
      <c r="H78" s="328"/>
      <c r="I78" s="480" t="s">
        <v>901</v>
      </c>
      <c r="J78" s="329"/>
      <c r="K78" s="480" t="s">
        <v>901</v>
      </c>
      <c r="L78" s="328"/>
      <c r="M78" s="480" t="s">
        <v>901</v>
      </c>
      <c r="N78" s="329"/>
      <c r="O78" s="480" t="s">
        <v>901</v>
      </c>
      <c r="P78" s="328"/>
      <c r="Q78" s="480" t="s">
        <v>901</v>
      </c>
      <c r="R78" s="329"/>
      <c r="S78" s="480" t="s">
        <v>901</v>
      </c>
      <c r="T78" s="328"/>
      <c r="U78" s="480" t="s">
        <v>901</v>
      </c>
      <c r="V78" s="329"/>
      <c r="W78" s="480" t="s">
        <v>901</v>
      </c>
      <c r="X78" s="328"/>
      <c r="Y78" s="480" t="s">
        <v>901</v>
      </c>
      <c r="Z78" s="329"/>
      <c r="AA78" s="480" t="s">
        <v>901</v>
      </c>
      <c r="AB78" s="328"/>
      <c r="AC78" s="480" t="s">
        <v>901</v>
      </c>
      <c r="AD78" s="329"/>
      <c r="AE78" s="480" t="s">
        <v>901</v>
      </c>
      <c r="AF78" s="328"/>
      <c r="AG78" s="480" t="s">
        <v>901</v>
      </c>
      <c r="AH78" s="329"/>
      <c r="AI78" s="480" t="s">
        <v>901</v>
      </c>
      <c r="AJ78" s="328"/>
      <c r="AK78" s="480" t="s">
        <v>901</v>
      </c>
      <c r="AL78" s="329"/>
      <c r="AM78" s="480" t="s">
        <v>901</v>
      </c>
      <c r="AN78" s="328"/>
      <c r="AO78" s="480" t="s">
        <v>901</v>
      </c>
      <c r="AP78" s="329"/>
      <c r="AQ78" s="487" t="s">
        <v>901</v>
      </c>
    </row>
    <row r="79" spans="1:43" ht="15.75" thickBot="1" x14ac:dyDescent="0.3">
      <c r="A79" s="286"/>
      <c r="B79" s="285"/>
      <c r="C79" s="285"/>
      <c r="D79" s="285"/>
      <c r="E79" s="285"/>
      <c r="F79" s="285"/>
      <c r="G79" s="285"/>
      <c r="H79" s="285"/>
      <c r="I79" s="285"/>
      <c r="J79" s="285"/>
      <c r="K79" s="285"/>
      <c r="L79" s="285"/>
      <c r="M79" s="285"/>
      <c r="N79" s="285"/>
      <c r="O79" s="285"/>
      <c r="P79" s="285"/>
      <c r="Q79" s="285"/>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row>
    <row r="80" spans="1:43" x14ac:dyDescent="0.25">
      <c r="A80" s="390" t="s">
        <v>51</v>
      </c>
      <c r="B80" s="468">
        <f>AVERAGE(B2:B78)</f>
        <v>12073.696363636363</v>
      </c>
      <c r="C80" s="475"/>
      <c r="D80" s="469">
        <f>AVERAGE(D2:D78)</f>
        <v>18084.533673469388</v>
      </c>
      <c r="E80" s="475"/>
      <c r="F80" s="468">
        <f>AVERAGE(F2:F78)</f>
        <v>5412.3214285714284</v>
      </c>
      <c r="G80" s="475"/>
      <c r="H80" s="469">
        <f>AVERAGE(H2:H78)</f>
        <v>7795.7493877551024</v>
      </c>
      <c r="I80" s="475"/>
      <c r="J80" s="468">
        <f>AVERAGE(J2:J78)</f>
        <v>11081.163809523809</v>
      </c>
      <c r="K80" s="475"/>
      <c r="L80" s="469">
        <f>AVERAGE(L2:L78)</f>
        <v>7519.4760606060599</v>
      </c>
      <c r="M80" s="475"/>
      <c r="N80" s="468">
        <f>AVERAGE(N2:N78)</f>
        <v>10677.449542483659</v>
      </c>
      <c r="O80" s="475"/>
      <c r="P80" s="469">
        <f>AVERAGE(P2:P78)</f>
        <v>14016.768815789474</v>
      </c>
      <c r="Q80" s="475"/>
      <c r="R80" s="468">
        <f>AVERAGE(R2:R78)</f>
        <v>6567.2285714285708</v>
      </c>
      <c r="S80" s="475"/>
      <c r="T80" s="469">
        <f>AVERAGE(T2:T78)</f>
        <v>8744.9767901234572</v>
      </c>
      <c r="U80" s="475"/>
      <c r="V80" s="468">
        <f>AVERAGE(V2:V78)</f>
        <v>11227.932336601305</v>
      </c>
      <c r="W80" s="475"/>
      <c r="X80" s="469">
        <f>AVERAGE(X2:X78)</f>
        <v>6750.6363888888882</v>
      </c>
      <c r="Y80" s="475"/>
      <c r="Z80" s="468">
        <f>AVERAGE(Z2:Z78)</f>
        <v>10110.313055555556</v>
      </c>
      <c r="AA80" s="475"/>
      <c r="AB80" s="469">
        <f>AVERAGE(AB2:AB78)</f>
        <v>13497.18837037037</v>
      </c>
      <c r="AC80" s="475"/>
      <c r="AD80" s="468">
        <f>AVERAGE(AD2:AD78)</f>
        <v>7714.0433333333331</v>
      </c>
      <c r="AE80" s="475"/>
      <c r="AF80" s="469">
        <f>AVERAGE(AF2:AF78)</f>
        <v>12115.481818181817</v>
      </c>
      <c r="AG80" s="475"/>
      <c r="AH80" s="468">
        <f>AVERAGE(AH2:AH78)</f>
        <v>15901.679047619047</v>
      </c>
      <c r="AI80" s="475"/>
      <c r="AJ80" s="469">
        <f>AVERAGE(AJ2:AJ78)</f>
        <v>11732.197333333334</v>
      </c>
      <c r="AK80" s="475"/>
      <c r="AL80" s="468">
        <f>AVERAGE(AL2:AL78)</f>
        <v>13949.620135746605</v>
      </c>
      <c r="AM80" s="475"/>
      <c r="AN80" s="469">
        <f>AVERAGE(AN2:AN78)</f>
        <v>8114.3860000000004</v>
      </c>
      <c r="AO80" s="475"/>
      <c r="AP80" s="468">
        <f>AVERAGE(AP2:AP78)</f>
        <v>10463.073333333334</v>
      </c>
      <c r="AQ80" s="488"/>
    </row>
    <row r="81" spans="1:43" ht="15.75" thickBot="1" x14ac:dyDescent="0.3">
      <c r="A81" s="391" t="s">
        <v>52</v>
      </c>
      <c r="B81" s="288">
        <f>COUNT(B2:B78)</f>
        <v>11</v>
      </c>
      <c r="C81" s="476"/>
      <c r="D81" s="258">
        <f>COUNT(D2:D78)</f>
        <v>14</v>
      </c>
      <c r="E81" s="476"/>
      <c r="F81" s="288">
        <f>COUNT(F2:F78)</f>
        <v>8</v>
      </c>
      <c r="G81" s="476"/>
      <c r="H81" s="258">
        <f>COUNT(H2:H78)</f>
        <v>7</v>
      </c>
      <c r="I81" s="476"/>
      <c r="J81" s="288">
        <f>COUNT(J2:J78)</f>
        <v>12</v>
      </c>
      <c r="K81" s="476"/>
      <c r="L81" s="258">
        <f>COUNT(L2:L78)</f>
        <v>44</v>
      </c>
      <c r="M81" s="476"/>
      <c r="N81" s="288">
        <f>COUNT(N2:N78)</f>
        <v>51</v>
      </c>
      <c r="O81" s="476"/>
      <c r="P81" s="258">
        <f>COUNT(P2:P78)</f>
        <v>57</v>
      </c>
      <c r="Q81" s="476"/>
      <c r="R81" s="288">
        <f>COUNT(R2:R78)</f>
        <v>7</v>
      </c>
      <c r="S81" s="476"/>
      <c r="T81" s="258">
        <f>COUNT(T2:T78)</f>
        <v>9</v>
      </c>
      <c r="U81" s="476"/>
      <c r="V81" s="288">
        <f>COUNT(V2:V78)</f>
        <v>17</v>
      </c>
      <c r="W81" s="476"/>
      <c r="X81" s="258">
        <f>COUNT(X2:X78)</f>
        <v>4</v>
      </c>
      <c r="Y81" s="476"/>
      <c r="Z81" s="288">
        <f>COUNT(Z2:Z78)</f>
        <v>8</v>
      </c>
      <c r="AA81" s="476"/>
      <c r="AB81" s="258">
        <f>COUNT(AB2:AB78)</f>
        <v>15</v>
      </c>
      <c r="AC81" s="476"/>
      <c r="AD81" s="288">
        <f>COUNT(AD2:AD78)</f>
        <v>9</v>
      </c>
      <c r="AE81" s="476"/>
      <c r="AF81" s="258">
        <f>COUNT(AF2:AF78)</f>
        <v>11</v>
      </c>
      <c r="AG81" s="476"/>
      <c r="AH81" s="288">
        <f>COUNT(AH2:AH78)</f>
        <v>7</v>
      </c>
      <c r="AI81" s="476"/>
      <c r="AJ81" s="258">
        <f>COUNT(AJ2:AJ78)</f>
        <v>15</v>
      </c>
      <c r="AK81" s="476"/>
      <c r="AL81" s="288">
        <f>COUNT(AL2:AL78)</f>
        <v>17</v>
      </c>
      <c r="AM81" s="476"/>
      <c r="AN81" s="258">
        <f>COUNT(AN2:AN78)</f>
        <v>5</v>
      </c>
      <c r="AO81" s="476"/>
      <c r="AP81" s="288">
        <f>COUNT(AP2:AP78)</f>
        <v>6</v>
      </c>
      <c r="AQ81" s="489"/>
    </row>
    <row r="82" spans="1:43" ht="15.75" thickBot="1" x14ac:dyDescent="0.3">
      <c r="A82" s="284"/>
      <c r="B82" s="285"/>
      <c r="C82" s="285"/>
      <c r="D82" s="285"/>
      <c r="E82" s="285"/>
      <c r="F82" s="285"/>
      <c r="G82" s="285"/>
      <c r="H82" s="285"/>
      <c r="I82" s="285"/>
      <c r="J82" s="285"/>
      <c r="K82" s="285"/>
      <c r="L82" s="285"/>
      <c r="M82" s="285"/>
      <c r="N82" s="285"/>
      <c r="O82" s="285"/>
      <c r="P82" s="285"/>
      <c r="Q82" s="285"/>
      <c r="R82" s="285"/>
      <c r="S82" s="285"/>
      <c r="T82" s="285"/>
      <c r="U82" s="285"/>
      <c r="V82" s="285"/>
      <c r="W82" s="285"/>
      <c r="X82" s="285"/>
      <c r="Y82" s="285"/>
      <c r="Z82" s="285"/>
      <c r="AA82" s="285"/>
      <c r="AB82" s="285"/>
      <c r="AC82" s="285"/>
      <c r="AD82" s="285"/>
      <c r="AE82" s="285"/>
      <c r="AF82" s="285"/>
      <c r="AG82" s="285"/>
      <c r="AH82" s="285"/>
      <c r="AI82" s="285"/>
      <c r="AJ82" s="285"/>
      <c r="AK82" s="285"/>
      <c r="AL82" s="285"/>
      <c r="AM82" s="285"/>
      <c r="AN82" s="285"/>
      <c r="AO82" s="285"/>
      <c r="AP82" s="285"/>
      <c r="AQ82" s="490"/>
    </row>
    <row r="83" spans="1:43" ht="15.75" thickBot="1" x14ac:dyDescent="0.3">
      <c r="A83" s="494" t="s">
        <v>53</v>
      </c>
      <c r="B83" s="495">
        <f>STDEVP(B2:B78)/B80</f>
        <v>7.2247197416909131E-2</v>
      </c>
      <c r="C83" s="496"/>
      <c r="D83" s="497">
        <f>STDEVP(D2:D78)/D80</f>
        <v>0.15141614402401624</v>
      </c>
      <c r="E83" s="496"/>
      <c r="F83" s="495">
        <f>STDEVP(F2:F78)/F80</f>
        <v>0.17562179249312454</v>
      </c>
      <c r="G83" s="496"/>
      <c r="H83" s="497">
        <f>STDEVP(H2:H78)/H80</f>
        <v>0.13214240606652106</v>
      </c>
      <c r="I83" s="496"/>
      <c r="J83" s="495">
        <f>STDEVP(J2:J78)/J80</f>
        <v>0.11526847173996602</v>
      </c>
      <c r="K83" s="496"/>
      <c r="L83" s="497">
        <f>STDEVP(L2:L78)/L80</f>
        <v>0.30164006816372724</v>
      </c>
      <c r="M83" s="496"/>
      <c r="N83" s="495">
        <f>STDEVP(N2:N78)/N80</f>
        <v>0.23990565274128139</v>
      </c>
      <c r="O83" s="496"/>
      <c r="P83" s="497">
        <f>STDEVP(P2:P78)/P80</f>
        <v>0.27690146803242077</v>
      </c>
      <c r="Q83" s="496"/>
      <c r="R83" s="495">
        <f>STDEVP(R2:R78)/R80</f>
        <v>0.15592439146413128</v>
      </c>
      <c r="S83" s="496"/>
      <c r="T83" s="497">
        <f>STDEVP(T2:T78)/T80</f>
        <v>0.10839130675735749</v>
      </c>
      <c r="U83" s="496"/>
      <c r="V83" s="495">
        <f>STDEVP(V2:V78)/V80</f>
        <v>0.14328485506732735</v>
      </c>
      <c r="W83" s="496"/>
      <c r="X83" s="497">
        <f>STDEVP(X2:X78)/X80</f>
        <v>5.8140032326988063E-2</v>
      </c>
      <c r="Y83" s="496"/>
      <c r="Z83" s="495">
        <f>STDEVP(Z2:Z78)/Z80</f>
        <v>7.7360920473792893E-2</v>
      </c>
      <c r="AA83" s="496"/>
      <c r="AB83" s="497">
        <f>STDEVP(AB2:AB78)/AB80</f>
        <v>0.17082088149075622</v>
      </c>
      <c r="AC83" s="496"/>
      <c r="AD83" s="495">
        <f>STDEVP(AD2:AD78)/AD80</f>
        <v>0.11459006778468087</v>
      </c>
      <c r="AE83" s="496"/>
      <c r="AF83" s="497">
        <f>STDEVP(AF2:AF78)/AF80</f>
        <v>0.23215346433333067</v>
      </c>
      <c r="AG83" s="496"/>
      <c r="AH83" s="495">
        <f>STDEVP(AH2:AH78)/AH80</f>
        <v>0.22509299971206681</v>
      </c>
      <c r="AI83" s="496"/>
      <c r="AJ83" s="497">
        <f>STDEVP(AJ2:AJ78)/AJ80</f>
        <v>0.20941763034851232</v>
      </c>
      <c r="AK83" s="496"/>
      <c r="AL83" s="495">
        <f>STDEVP(AL2:AL78)/AL80</f>
        <v>0.15886558503601242</v>
      </c>
      <c r="AM83" s="496"/>
      <c r="AN83" s="497">
        <f>STDEVP(AN2:AN78)/AN80</f>
        <v>0.14695174273708306</v>
      </c>
      <c r="AO83" s="496"/>
      <c r="AP83" s="495">
        <f>STDEVP(AP2:AP78)/AP80</f>
        <v>0.17101236567533817</v>
      </c>
      <c r="AQ83" s="498"/>
    </row>
    <row r="84" spans="1:43" x14ac:dyDescent="0.25">
      <c r="A84" s="284"/>
      <c r="B84" s="285"/>
      <c r="C84" s="285"/>
      <c r="D84" s="285"/>
      <c r="E84" s="285"/>
      <c r="F84" s="285"/>
      <c r="G84" s="285"/>
      <c r="H84" s="285"/>
      <c r="I84" s="285"/>
      <c r="J84" s="285"/>
      <c r="K84" s="285"/>
      <c r="L84" s="285"/>
      <c r="M84" s="285"/>
      <c r="N84" s="285"/>
      <c r="O84" s="285"/>
      <c r="P84" s="285"/>
      <c r="Q84" s="285"/>
      <c r="R84" s="285"/>
      <c r="S84" s="285"/>
      <c r="T84" s="285"/>
      <c r="U84" s="285"/>
      <c r="V84" s="285"/>
      <c r="W84" s="285"/>
      <c r="X84" s="285"/>
      <c r="Y84" s="285"/>
      <c r="Z84" s="285"/>
      <c r="AA84" s="285"/>
      <c r="AB84" s="285"/>
      <c r="AC84" s="285"/>
      <c r="AD84" s="285"/>
      <c r="AE84" s="285"/>
      <c r="AF84" s="285"/>
      <c r="AG84" s="285"/>
      <c r="AH84" s="285"/>
      <c r="AI84" s="285"/>
      <c r="AJ84" s="285"/>
      <c r="AK84" s="285"/>
      <c r="AL84" s="285"/>
      <c r="AM84" s="285"/>
      <c r="AN84" s="285"/>
      <c r="AO84" s="285"/>
      <c r="AP84" s="285"/>
      <c r="AQ84" s="285"/>
    </row>
    <row r="85" spans="1:43" x14ac:dyDescent="0.25">
      <c r="A85" s="284"/>
      <c r="B85" s="289"/>
      <c r="C85" s="289"/>
      <c r="D85" s="289"/>
      <c r="E85" s="289"/>
      <c r="F85" s="289"/>
      <c r="G85" s="289"/>
      <c r="H85" s="289"/>
      <c r="I85" s="289"/>
      <c r="J85" s="289"/>
      <c r="K85" s="289"/>
      <c r="L85" s="289"/>
      <c r="M85" s="289"/>
      <c r="N85" s="289"/>
      <c r="O85" s="289"/>
      <c r="P85" s="289"/>
      <c r="Q85" s="289"/>
      <c r="R85" s="289"/>
      <c r="S85" s="289"/>
      <c r="T85" s="289"/>
      <c r="U85" s="289"/>
      <c r="V85" s="289"/>
      <c r="W85" s="289"/>
      <c r="X85" s="289"/>
      <c r="Y85" s="289"/>
      <c r="Z85" s="289"/>
      <c r="AA85" s="289"/>
      <c r="AB85" s="289"/>
      <c r="AC85" s="289"/>
      <c r="AD85" s="289"/>
      <c r="AE85" s="289"/>
      <c r="AF85" s="289"/>
      <c r="AG85" s="289"/>
      <c r="AH85" s="289"/>
      <c r="AI85" s="289"/>
      <c r="AJ85" s="289"/>
      <c r="AK85" s="289"/>
      <c r="AL85" s="289"/>
      <c r="AM85" s="289"/>
      <c r="AN85" s="289"/>
      <c r="AO85" s="289"/>
      <c r="AP85" s="289"/>
      <c r="AQ85" s="289"/>
    </row>
    <row r="86" spans="1:43" hidden="1" x14ac:dyDescent="0.25">
      <c r="A86" s="284"/>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row>
    <row r="87" spans="1:43" hidden="1" x14ac:dyDescent="0.25">
      <c r="B87" s="285"/>
      <c r="C87" s="285"/>
      <c r="D87" s="285"/>
      <c r="E87" s="285"/>
      <c r="F87" s="285"/>
      <c r="G87" s="285"/>
      <c r="H87" s="285"/>
      <c r="I87" s="285"/>
      <c r="J87" s="285"/>
      <c r="K87" s="285"/>
      <c r="L87" s="285"/>
      <c r="M87" s="285"/>
      <c r="N87" s="285"/>
      <c r="O87" s="285"/>
      <c r="P87" s="285"/>
      <c r="Q87" s="285"/>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row>
    <row r="88" spans="1:43" hidden="1" x14ac:dyDescent="0.25">
      <c r="B88" s="285"/>
      <c r="C88" s="285"/>
      <c r="D88" s="285"/>
      <c r="E88" s="285"/>
      <c r="F88" s="285"/>
      <c r="G88" s="285"/>
      <c r="H88" s="285"/>
      <c r="I88" s="285"/>
      <c r="J88" s="285"/>
      <c r="K88" s="285"/>
      <c r="L88" s="285"/>
      <c r="M88" s="285"/>
      <c r="N88" s="285"/>
      <c r="O88" s="285"/>
      <c r="P88" s="285"/>
      <c r="Q88" s="285"/>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row>
    <row r="89" spans="1:43" hidden="1" x14ac:dyDescent="0.25">
      <c r="C89" s="291"/>
      <c r="D89" s="291"/>
      <c r="E89" s="291"/>
      <c r="G89" s="291"/>
      <c r="H89" s="291"/>
      <c r="I89" s="291"/>
      <c r="K89" s="291"/>
      <c r="L89" s="291"/>
      <c r="M89" s="291"/>
      <c r="O89" s="291"/>
      <c r="P89" s="291"/>
      <c r="Q89" s="291"/>
      <c r="S89" s="291"/>
      <c r="T89" s="291"/>
      <c r="U89" s="291"/>
      <c r="W89" s="291"/>
      <c r="X89" s="291"/>
      <c r="Y89" s="291"/>
      <c r="AA89" s="291"/>
      <c r="AB89" s="291"/>
      <c r="AC89" s="291"/>
      <c r="AE89" s="291"/>
      <c r="AF89" s="291"/>
      <c r="AG89" s="291"/>
      <c r="AI89" s="291"/>
      <c r="AJ89" s="291"/>
      <c r="AK89" s="291"/>
      <c r="AM89" s="291"/>
      <c r="AN89" s="291"/>
      <c r="AO89" s="291"/>
      <c r="AQ89" s="291"/>
    </row>
    <row r="90" spans="1:43" hidden="1" x14ac:dyDescent="0.25">
      <c r="A90" s="284"/>
      <c r="B90" s="285"/>
      <c r="C90" s="285"/>
      <c r="D90" s="285"/>
      <c r="E90" s="285"/>
      <c r="F90" s="285"/>
      <c r="G90" s="285"/>
      <c r="H90" s="285"/>
      <c r="I90" s="285"/>
      <c r="J90" s="285"/>
      <c r="K90" s="285"/>
      <c r="L90" s="285"/>
      <c r="M90" s="285"/>
      <c r="N90" s="285"/>
      <c r="O90" s="285"/>
      <c r="P90" s="285"/>
      <c r="Q90" s="285"/>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row>
    <row r="91" spans="1:43" hidden="1" x14ac:dyDescent="0.25">
      <c r="A91" s="284"/>
      <c r="B91" s="285"/>
      <c r="C91" s="285"/>
      <c r="D91" s="285"/>
      <c r="E91" s="285"/>
      <c r="F91" s="285"/>
      <c r="G91" s="285"/>
      <c r="H91" s="285"/>
      <c r="I91" s="285"/>
      <c r="J91" s="285"/>
      <c r="K91" s="285"/>
      <c r="L91" s="285"/>
      <c r="M91" s="285"/>
      <c r="N91" s="285"/>
      <c r="O91" s="285"/>
      <c r="P91" s="285"/>
      <c r="Q91" s="285"/>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row>
    <row r="92" spans="1:43" hidden="1" x14ac:dyDescent="0.25">
      <c r="A92" s="284"/>
      <c r="B92" s="285"/>
      <c r="C92" s="285"/>
      <c r="D92" s="285"/>
      <c r="E92" s="285"/>
      <c r="F92" s="285"/>
      <c r="G92" s="285"/>
      <c r="H92" s="285"/>
      <c r="I92" s="285"/>
      <c r="J92" s="285"/>
      <c r="K92" s="285"/>
      <c r="L92" s="285"/>
      <c r="M92" s="285"/>
      <c r="N92" s="285"/>
      <c r="O92" s="285"/>
      <c r="P92" s="285"/>
      <c r="Q92" s="285"/>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row>
    <row r="93" spans="1:43" hidden="1" x14ac:dyDescent="0.25">
      <c r="A93" s="284"/>
      <c r="B93" s="285"/>
      <c r="C93" s="285"/>
      <c r="D93" s="285"/>
      <c r="E93" s="285"/>
      <c r="F93" s="285"/>
      <c r="G93" s="285"/>
      <c r="H93" s="285"/>
      <c r="I93" s="285"/>
      <c r="J93" s="285"/>
      <c r="K93" s="285"/>
      <c r="L93" s="285"/>
      <c r="M93" s="285"/>
      <c r="N93" s="285"/>
      <c r="O93" s="285"/>
      <c r="P93" s="285"/>
      <c r="Q93" s="285"/>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row>
    <row r="94" spans="1:43" hidden="1" x14ac:dyDescent="0.25">
      <c r="A94" s="284"/>
      <c r="B94" s="285"/>
      <c r="C94" s="285"/>
      <c r="D94" s="285"/>
      <c r="E94" s="285"/>
      <c r="F94" s="285"/>
      <c r="G94" s="285"/>
      <c r="H94" s="285"/>
      <c r="I94" s="285"/>
      <c r="J94" s="285"/>
      <c r="K94" s="285"/>
      <c r="L94" s="285"/>
      <c r="M94" s="285"/>
      <c r="N94" s="285"/>
      <c r="O94" s="285"/>
      <c r="P94" s="285"/>
      <c r="Q94" s="285"/>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row>
    <row r="95" spans="1:43" hidden="1" x14ac:dyDescent="0.25">
      <c r="A95" s="284"/>
      <c r="B95" s="285"/>
      <c r="C95" s="285"/>
      <c r="D95" s="285"/>
      <c r="E95" s="285"/>
      <c r="F95" s="285"/>
      <c r="G95" s="285"/>
      <c r="H95" s="285"/>
      <c r="I95" s="285"/>
      <c r="J95" s="285"/>
      <c r="K95" s="285"/>
      <c r="L95" s="285"/>
      <c r="M95" s="285"/>
      <c r="N95" s="285"/>
      <c r="O95" s="285"/>
      <c r="P95" s="285"/>
      <c r="Q95" s="285"/>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row>
    <row r="96" spans="1:43" hidden="1" x14ac:dyDescent="0.25">
      <c r="A96" s="284"/>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row>
    <row r="97" spans="1:43" hidden="1" x14ac:dyDescent="0.25">
      <c r="A97" s="284"/>
      <c r="B97" s="285"/>
      <c r="C97" s="285"/>
      <c r="D97" s="285"/>
      <c r="E97" s="285"/>
      <c r="F97" s="285"/>
      <c r="G97" s="285"/>
      <c r="H97" s="285"/>
      <c r="I97" s="285"/>
      <c r="J97" s="285"/>
      <c r="K97" s="285"/>
      <c r="L97" s="285"/>
      <c r="M97" s="285"/>
      <c r="N97" s="285"/>
      <c r="O97" s="285"/>
      <c r="P97" s="285"/>
      <c r="Q97" s="285"/>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row>
    <row r="98" spans="1:43" hidden="1" x14ac:dyDescent="0.25">
      <c r="A98" s="284"/>
      <c r="B98" s="285"/>
      <c r="C98" s="285"/>
      <c r="D98" s="285"/>
      <c r="E98" s="285"/>
      <c r="F98" s="285"/>
      <c r="G98" s="285"/>
      <c r="H98" s="285"/>
      <c r="I98" s="285"/>
      <c r="J98" s="285"/>
      <c r="K98" s="285"/>
      <c r="L98" s="285"/>
      <c r="M98" s="285"/>
      <c r="N98" s="285"/>
      <c r="O98" s="285"/>
      <c r="P98" s="285"/>
      <c r="Q98" s="285"/>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row>
    <row r="99" spans="1:43" hidden="1" x14ac:dyDescent="0.25">
      <c r="A99" s="284"/>
      <c r="B99" s="285"/>
      <c r="C99" s="285"/>
      <c r="D99" s="285"/>
      <c r="E99" s="285"/>
      <c r="F99" s="285"/>
      <c r="G99" s="285"/>
      <c r="H99" s="285"/>
      <c r="I99" s="285"/>
      <c r="J99" s="285"/>
      <c r="K99" s="285"/>
      <c r="L99" s="285"/>
      <c r="M99" s="285"/>
      <c r="N99" s="285"/>
      <c r="O99" s="285"/>
      <c r="P99" s="285"/>
      <c r="Q99" s="285"/>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row>
    <row r="100" spans="1:43" hidden="1" x14ac:dyDescent="0.25">
      <c r="A100" s="284"/>
      <c r="B100" s="285"/>
      <c r="C100" s="285"/>
      <c r="D100" s="285"/>
      <c r="E100" s="285"/>
      <c r="F100" s="285"/>
      <c r="G100" s="285"/>
      <c r="H100" s="285"/>
      <c r="I100" s="285"/>
      <c r="J100" s="285"/>
      <c r="K100" s="285"/>
      <c r="L100" s="285"/>
      <c r="M100" s="285"/>
      <c r="N100" s="285"/>
      <c r="O100" s="285"/>
      <c r="P100" s="285"/>
      <c r="Q100" s="285"/>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row>
    <row r="101" spans="1:43" hidden="1" x14ac:dyDescent="0.25">
      <c r="A101" s="284"/>
      <c r="B101" s="285"/>
      <c r="C101" s="285"/>
      <c r="D101" s="285"/>
      <c r="E101" s="285"/>
      <c r="F101" s="285"/>
      <c r="G101" s="285"/>
      <c r="H101" s="285"/>
      <c r="I101" s="285"/>
      <c r="J101" s="285"/>
      <c r="K101" s="285"/>
      <c r="L101" s="285"/>
      <c r="M101" s="285"/>
      <c r="N101" s="285"/>
      <c r="O101" s="285"/>
      <c r="P101" s="285"/>
      <c r="Q101" s="285"/>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row>
    <row r="102" spans="1:43" hidden="1" x14ac:dyDescent="0.25">
      <c r="A102" s="284"/>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row>
    <row r="103" spans="1:43" hidden="1" x14ac:dyDescent="0.25">
      <c r="A103" s="284"/>
      <c r="B103" s="285"/>
      <c r="C103" s="285"/>
      <c r="D103" s="285"/>
      <c r="E103" s="285"/>
      <c r="F103" s="285"/>
      <c r="G103" s="285"/>
      <c r="H103" s="285"/>
      <c r="I103" s="285"/>
      <c r="J103" s="285"/>
      <c r="K103" s="285"/>
      <c r="L103" s="285"/>
      <c r="M103" s="285"/>
      <c r="N103" s="285"/>
      <c r="O103" s="285"/>
      <c r="P103" s="285"/>
      <c r="Q103" s="285"/>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row>
    <row r="104" spans="1:43" hidden="1" x14ac:dyDescent="0.25">
      <c r="A104" s="284"/>
      <c r="B104" s="285"/>
      <c r="C104" s="285"/>
      <c r="D104" s="285"/>
      <c r="E104" s="285"/>
      <c r="F104" s="285"/>
      <c r="G104" s="285"/>
      <c r="H104" s="285"/>
      <c r="I104" s="285"/>
      <c r="J104" s="285"/>
      <c r="K104" s="285"/>
      <c r="L104" s="285"/>
      <c r="M104" s="285"/>
      <c r="N104" s="285"/>
      <c r="O104" s="285"/>
      <c r="P104" s="285"/>
      <c r="Q104" s="285"/>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row>
    <row r="105" spans="1:43" hidden="1" x14ac:dyDescent="0.25">
      <c r="A105" s="284"/>
      <c r="B105" s="285"/>
      <c r="C105" s="285"/>
      <c r="D105" s="285"/>
      <c r="E105" s="285"/>
      <c r="F105" s="285"/>
      <c r="G105" s="285"/>
      <c r="H105" s="285"/>
      <c r="I105" s="285"/>
      <c r="J105" s="285"/>
      <c r="K105" s="285"/>
      <c r="L105" s="285"/>
      <c r="M105" s="285"/>
      <c r="N105" s="285"/>
      <c r="O105" s="285"/>
      <c r="P105" s="285"/>
      <c r="Q105" s="285"/>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row>
    <row r="106" spans="1:43" hidden="1" x14ac:dyDescent="0.25">
      <c r="A106" s="284"/>
      <c r="B106" s="285"/>
      <c r="C106" s="285"/>
      <c r="D106" s="285"/>
      <c r="E106" s="285"/>
      <c r="F106" s="285"/>
      <c r="G106" s="285"/>
      <c r="H106" s="285"/>
      <c r="I106" s="285"/>
      <c r="J106" s="285"/>
      <c r="K106" s="285"/>
      <c r="L106" s="285"/>
      <c r="M106" s="285"/>
      <c r="N106" s="285"/>
      <c r="O106" s="285"/>
      <c r="P106" s="285"/>
      <c r="Q106" s="285"/>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row>
    <row r="107" spans="1:43" hidden="1" x14ac:dyDescent="0.25">
      <c r="A107" s="284"/>
      <c r="B107" s="285"/>
      <c r="C107" s="285"/>
      <c r="D107" s="285"/>
      <c r="E107" s="285"/>
      <c r="F107" s="285"/>
      <c r="G107" s="285"/>
      <c r="H107" s="285"/>
      <c r="I107" s="285"/>
      <c r="J107" s="285"/>
      <c r="K107" s="285"/>
      <c r="L107" s="285"/>
      <c r="M107" s="285"/>
      <c r="N107" s="285"/>
      <c r="O107" s="285"/>
      <c r="P107" s="285"/>
      <c r="Q107" s="285"/>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row>
    <row r="108" spans="1:43" hidden="1" x14ac:dyDescent="0.25">
      <c r="A108" s="284"/>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row>
    <row r="109" spans="1:43" hidden="1" x14ac:dyDescent="0.25">
      <c r="A109" s="284"/>
      <c r="B109" s="285"/>
      <c r="C109" s="285"/>
      <c r="D109" s="285"/>
      <c r="E109" s="285"/>
      <c r="F109" s="285"/>
      <c r="G109" s="285"/>
      <c r="H109" s="285"/>
      <c r="I109" s="285"/>
      <c r="J109" s="285"/>
      <c r="K109" s="285"/>
      <c r="L109" s="285"/>
      <c r="M109" s="285"/>
      <c r="N109" s="285"/>
      <c r="O109" s="285"/>
      <c r="P109" s="285"/>
      <c r="Q109" s="285"/>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row>
    <row r="110" spans="1:43" hidden="1" x14ac:dyDescent="0.25">
      <c r="A110" s="284"/>
      <c r="B110" s="285"/>
      <c r="C110" s="285"/>
      <c r="D110" s="285"/>
      <c r="E110" s="285"/>
      <c r="F110" s="285"/>
      <c r="G110" s="285"/>
      <c r="H110" s="285"/>
      <c r="I110" s="285"/>
      <c r="J110" s="285"/>
      <c r="K110" s="285"/>
      <c r="L110" s="285"/>
      <c r="M110" s="285"/>
      <c r="N110" s="285"/>
      <c r="O110" s="285"/>
      <c r="P110" s="285"/>
      <c r="Q110" s="285"/>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row>
    <row r="111" spans="1:43" hidden="1" x14ac:dyDescent="0.25">
      <c r="A111" s="284"/>
      <c r="B111" s="285"/>
      <c r="C111" s="285"/>
      <c r="D111" s="285"/>
      <c r="E111" s="285"/>
      <c r="F111" s="285"/>
      <c r="G111" s="285"/>
      <c r="H111" s="285"/>
      <c r="I111" s="285"/>
      <c r="J111" s="285"/>
      <c r="K111" s="285"/>
      <c r="L111" s="285"/>
      <c r="M111" s="285"/>
      <c r="N111" s="285"/>
      <c r="O111" s="285"/>
      <c r="P111" s="285"/>
      <c r="Q111" s="285"/>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row>
    <row r="112" spans="1:43" hidden="1" x14ac:dyDescent="0.25">
      <c r="A112" s="284"/>
      <c r="B112" s="285"/>
      <c r="C112" s="285"/>
      <c r="D112" s="285"/>
      <c r="E112" s="285"/>
      <c r="F112" s="285"/>
      <c r="G112" s="285"/>
      <c r="H112" s="285"/>
      <c r="I112" s="285"/>
      <c r="J112" s="285"/>
      <c r="K112" s="285"/>
      <c r="L112" s="285"/>
      <c r="M112" s="285"/>
      <c r="N112" s="285"/>
      <c r="O112" s="285"/>
      <c r="P112" s="285"/>
      <c r="Q112" s="285"/>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row>
    <row r="113" spans="1:43" hidden="1" x14ac:dyDescent="0.25">
      <c r="A113" s="284"/>
      <c r="B113" s="285"/>
      <c r="C113" s="285"/>
      <c r="D113" s="285"/>
      <c r="E113" s="285"/>
      <c r="F113" s="285"/>
      <c r="G113" s="285"/>
      <c r="H113" s="285"/>
      <c r="I113" s="285"/>
      <c r="J113" s="285"/>
      <c r="K113" s="285"/>
      <c r="L113" s="285"/>
      <c r="M113" s="285"/>
      <c r="N113" s="285"/>
      <c r="O113" s="285"/>
      <c r="P113" s="285"/>
      <c r="Q113" s="285"/>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row>
    <row r="114" spans="1:43" hidden="1" x14ac:dyDescent="0.25">
      <c r="A114" s="284"/>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row>
    <row r="115" spans="1:43" hidden="1" x14ac:dyDescent="0.25">
      <c r="A115" s="284"/>
      <c r="B115" s="285"/>
      <c r="C115" s="285"/>
      <c r="D115" s="285"/>
      <c r="E115" s="285"/>
      <c r="F115" s="285"/>
      <c r="G115" s="285"/>
      <c r="H115" s="285"/>
      <c r="I115" s="285"/>
      <c r="J115" s="285"/>
      <c r="K115" s="285"/>
      <c r="L115" s="285"/>
      <c r="M115" s="285"/>
      <c r="N115" s="285"/>
      <c r="O115" s="285"/>
      <c r="P115" s="285"/>
      <c r="Q115" s="285"/>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row>
    <row r="116" spans="1:43" hidden="1" x14ac:dyDescent="0.25">
      <c r="A116" s="284"/>
      <c r="B116" s="285"/>
      <c r="C116" s="285"/>
      <c r="D116" s="285"/>
      <c r="E116" s="285"/>
      <c r="F116" s="285"/>
      <c r="G116" s="285"/>
      <c r="H116" s="285"/>
      <c r="I116" s="285"/>
      <c r="J116" s="285"/>
      <c r="K116" s="285"/>
      <c r="L116" s="285"/>
      <c r="M116" s="285"/>
      <c r="N116" s="285"/>
      <c r="O116" s="285"/>
      <c r="P116" s="285"/>
      <c r="Q116" s="285"/>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row>
    <row r="117" spans="1:43" hidden="1" x14ac:dyDescent="0.25">
      <c r="A117" s="284"/>
      <c r="B117" s="285"/>
      <c r="C117" s="285"/>
      <c r="D117" s="285"/>
      <c r="E117" s="285"/>
      <c r="F117" s="285"/>
      <c r="G117" s="285"/>
      <c r="H117" s="285"/>
      <c r="I117" s="285"/>
      <c r="J117" s="285"/>
      <c r="K117" s="285"/>
      <c r="L117" s="285"/>
      <c r="M117" s="285"/>
      <c r="N117" s="285"/>
      <c r="O117" s="285"/>
      <c r="P117" s="285"/>
      <c r="Q117" s="285"/>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row>
    <row r="118" spans="1:43" hidden="1" x14ac:dyDescent="0.25">
      <c r="A118" s="284"/>
      <c r="B118" s="285"/>
      <c r="C118" s="285"/>
      <c r="D118" s="285"/>
      <c r="E118" s="285"/>
      <c r="F118" s="285"/>
      <c r="G118" s="285"/>
      <c r="H118" s="285"/>
      <c r="I118" s="285"/>
      <c r="J118" s="285"/>
      <c r="K118" s="285"/>
      <c r="L118" s="285"/>
      <c r="M118" s="285"/>
      <c r="N118" s="285"/>
      <c r="O118" s="285"/>
      <c r="P118" s="285"/>
      <c r="Q118" s="285"/>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row>
    <row r="119" spans="1:43" hidden="1" x14ac:dyDescent="0.25">
      <c r="A119" s="284"/>
      <c r="B119" s="285"/>
      <c r="C119" s="285"/>
      <c r="D119" s="285"/>
      <c r="E119" s="285"/>
      <c r="F119" s="285"/>
      <c r="G119" s="285"/>
      <c r="H119" s="285"/>
      <c r="I119" s="285"/>
      <c r="J119" s="285"/>
      <c r="K119" s="285"/>
      <c r="L119" s="285"/>
      <c r="M119" s="285"/>
      <c r="N119" s="285"/>
      <c r="O119" s="285"/>
      <c r="P119" s="285"/>
      <c r="Q119" s="285"/>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row>
    <row r="120" spans="1:43" hidden="1" x14ac:dyDescent="0.25">
      <c r="A120" s="284"/>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row>
    <row r="121" spans="1:43" hidden="1" x14ac:dyDescent="0.25">
      <c r="A121" s="284"/>
      <c r="B121" s="285"/>
      <c r="C121" s="285"/>
      <c r="D121" s="285"/>
      <c r="E121" s="285"/>
      <c r="F121" s="285"/>
      <c r="G121" s="285"/>
      <c r="H121" s="285"/>
      <c r="I121" s="285"/>
      <c r="J121" s="285"/>
      <c r="K121" s="285"/>
      <c r="L121" s="285"/>
      <c r="M121" s="285"/>
      <c r="N121" s="285"/>
      <c r="O121" s="285"/>
      <c r="P121" s="285"/>
      <c r="Q121" s="285"/>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row>
    <row r="122" spans="1:43" hidden="1" x14ac:dyDescent="0.25">
      <c r="A122" s="284"/>
      <c r="B122" s="285"/>
      <c r="C122" s="285"/>
      <c r="D122" s="285"/>
      <c r="E122" s="285"/>
      <c r="F122" s="285"/>
      <c r="G122" s="285"/>
      <c r="H122" s="285"/>
      <c r="I122" s="285"/>
      <c r="J122" s="285"/>
      <c r="K122" s="285"/>
      <c r="L122" s="285"/>
      <c r="M122" s="285"/>
      <c r="N122" s="285"/>
      <c r="O122" s="285"/>
      <c r="P122" s="285"/>
      <c r="Q122" s="285"/>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row>
    <row r="123" spans="1:43" hidden="1" x14ac:dyDescent="0.25">
      <c r="A123" s="284"/>
      <c r="B123" s="285"/>
      <c r="C123" s="285"/>
      <c r="D123" s="285"/>
      <c r="E123" s="285"/>
      <c r="F123" s="285"/>
      <c r="G123" s="285"/>
      <c r="H123" s="285"/>
      <c r="I123" s="285"/>
      <c r="J123" s="285"/>
      <c r="K123" s="285"/>
      <c r="L123" s="285"/>
      <c r="M123" s="285"/>
      <c r="N123" s="285"/>
      <c r="O123" s="285"/>
      <c r="P123" s="285"/>
      <c r="Q123" s="285"/>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row>
    <row r="124" spans="1:43" hidden="1" x14ac:dyDescent="0.25">
      <c r="A124" s="284"/>
      <c r="B124" s="285"/>
      <c r="C124" s="285"/>
      <c r="D124" s="285"/>
      <c r="E124" s="285"/>
      <c r="F124" s="285"/>
      <c r="G124" s="285"/>
      <c r="H124" s="285"/>
      <c r="I124" s="285"/>
      <c r="J124" s="285"/>
      <c r="K124" s="285"/>
      <c r="L124" s="285"/>
      <c r="M124" s="285"/>
      <c r="N124" s="285"/>
      <c r="O124" s="285"/>
      <c r="P124" s="285"/>
      <c r="Q124" s="285"/>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row>
    <row r="125" spans="1:43" hidden="1" x14ac:dyDescent="0.25">
      <c r="A125" s="284"/>
      <c r="B125" s="285"/>
      <c r="C125" s="285"/>
      <c r="D125" s="285"/>
      <c r="E125" s="285"/>
      <c r="F125" s="285"/>
      <c r="G125" s="285"/>
      <c r="H125" s="285"/>
      <c r="I125" s="285"/>
      <c r="J125" s="285"/>
      <c r="K125" s="285"/>
      <c r="L125" s="285"/>
      <c r="M125" s="285"/>
      <c r="N125" s="285"/>
      <c r="O125" s="285"/>
      <c r="P125" s="285"/>
      <c r="Q125" s="285"/>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row>
    <row r="126" spans="1:43" hidden="1" x14ac:dyDescent="0.25">
      <c r="A126" s="284"/>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row>
    <row r="127" spans="1:43" hidden="1" x14ac:dyDescent="0.25">
      <c r="A127" s="284"/>
      <c r="B127" s="285"/>
      <c r="C127" s="285"/>
      <c r="D127" s="285"/>
      <c r="E127" s="285"/>
      <c r="F127" s="285"/>
      <c r="G127" s="285"/>
      <c r="H127" s="285"/>
      <c r="I127" s="285"/>
      <c r="J127" s="285"/>
      <c r="K127" s="285"/>
      <c r="L127" s="285"/>
      <c r="M127" s="285"/>
      <c r="N127" s="285"/>
      <c r="O127" s="285"/>
      <c r="P127" s="285"/>
      <c r="Q127" s="285"/>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row>
    <row r="128" spans="1:43" hidden="1" x14ac:dyDescent="0.25">
      <c r="A128" s="284"/>
      <c r="B128" s="285"/>
      <c r="C128" s="285"/>
      <c r="D128" s="285"/>
      <c r="E128" s="285"/>
      <c r="F128" s="285"/>
      <c r="G128" s="285"/>
      <c r="H128" s="285"/>
      <c r="I128" s="285"/>
      <c r="J128" s="285"/>
      <c r="K128" s="285"/>
      <c r="L128" s="285"/>
      <c r="M128" s="285"/>
      <c r="N128" s="285"/>
      <c r="O128" s="285"/>
      <c r="P128" s="285"/>
      <c r="Q128" s="285"/>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row>
    <row r="129" spans="1:43" hidden="1" x14ac:dyDescent="0.25">
      <c r="A129" s="284"/>
      <c r="B129" s="285"/>
      <c r="C129" s="285"/>
      <c r="D129" s="285"/>
      <c r="E129" s="285"/>
      <c r="F129" s="285"/>
      <c r="G129" s="285"/>
      <c r="H129" s="285"/>
      <c r="I129" s="285"/>
      <c r="J129" s="285"/>
      <c r="K129" s="285"/>
      <c r="L129" s="285"/>
      <c r="M129" s="285"/>
      <c r="N129" s="285"/>
      <c r="O129" s="285"/>
      <c r="P129" s="285"/>
      <c r="Q129" s="285"/>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row>
    <row r="130" spans="1:43" hidden="1" x14ac:dyDescent="0.25">
      <c r="A130" s="284"/>
      <c r="B130" s="285"/>
      <c r="C130" s="285"/>
      <c r="D130" s="285"/>
      <c r="E130" s="285"/>
      <c r="F130" s="285"/>
      <c r="G130" s="285"/>
      <c r="H130" s="285"/>
      <c r="I130" s="285"/>
      <c r="J130" s="285"/>
      <c r="K130" s="285"/>
      <c r="L130" s="285"/>
      <c r="M130" s="285"/>
      <c r="N130" s="285"/>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row>
    <row r="131" spans="1:43" hidden="1" x14ac:dyDescent="0.25">
      <c r="A131" s="284"/>
      <c r="B131" s="285"/>
      <c r="C131" s="285"/>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row>
    <row r="132" spans="1:43" hidden="1" x14ac:dyDescent="0.25">
      <c r="A132" s="284"/>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row>
    <row r="133" spans="1:43" hidden="1" x14ac:dyDescent="0.25">
      <c r="A133" s="284"/>
      <c r="B133" s="285"/>
      <c r="C133" s="285"/>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row>
    <row r="134" spans="1:43" hidden="1" x14ac:dyDescent="0.25">
      <c r="A134" s="284"/>
      <c r="B134" s="285"/>
      <c r="C134" s="285"/>
      <c r="D134" s="285"/>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row>
    <row r="135" spans="1:43" hidden="1" x14ac:dyDescent="0.25">
      <c r="A135" s="284"/>
      <c r="B135" s="285"/>
      <c r="C135" s="285"/>
      <c r="D135" s="285"/>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row>
    <row r="136" spans="1:43" hidden="1" x14ac:dyDescent="0.25">
      <c r="A136" s="284"/>
      <c r="B136" s="285"/>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row>
    <row r="137" spans="1:43" hidden="1" x14ac:dyDescent="0.25">
      <c r="A137" s="284"/>
      <c r="B137" s="285"/>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row>
    <row r="138" spans="1:43" hidden="1" x14ac:dyDescent="0.25">
      <c r="A138" s="284"/>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row>
    <row r="139" spans="1:43" hidden="1" x14ac:dyDescent="0.25">
      <c r="A139" s="284"/>
      <c r="B139" s="285"/>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row>
    <row r="140" spans="1:43" hidden="1" x14ac:dyDescent="0.25">
      <c r="A140" s="284"/>
      <c r="B140" s="285"/>
      <c r="C140" s="285"/>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row>
    <row r="141" spans="1:43" hidden="1" x14ac:dyDescent="0.25">
      <c r="A141" s="284"/>
      <c r="B141" s="285"/>
      <c r="C141" s="285"/>
      <c r="D141" s="285"/>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row>
    <row r="142" spans="1:43" hidden="1" x14ac:dyDescent="0.25">
      <c r="A142" s="284"/>
      <c r="B142" s="285"/>
      <c r="C142" s="285"/>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row>
    <row r="143" spans="1:43" hidden="1" x14ac:dyDescent="0.25">
      <c r="A143" s="284"/>
      <c r="B143" s="285"/>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row>
    <row r="144" spans="1:43" hidden="1" x14ac:dyDescent="0.25">
      <c r="A144" s="284"/>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row>
    <row r="145" spans="1:43" hidden="1" x14ac:dyDescent="0.25">
      <c r="A145" s="284"/>
      <c r="B145" s="285"/>
      <c r="C145" s="285"/>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row>
    <row r="146" spans="1:43" hidden="1" x14ac:dyDescent="0.25">
      <c r="A146" s="284"/>
      <c r="B146" s="285"/>
      <c r="C146" s="285"/>
      <c r="D146" s="285"/>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row>
    <row r="147" spans="1:43" hidden="1" x14ac:dyDescent="0.25">
      <c r="A147" s="284"/>
      <c r="B147" s="285"/>
      <c r="C147" s="285"/>
      <c r="D147" s="285"/>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row>
    <row r="148" spans="1:43" hidden="1" x14ac:dyDescent="0.25">
      <c r="A148" s="284"/>
      <c r="B148" s="285"/>
      <c r="C148" s="285"/>
      <c r="D148" s="285"/>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row>
    <row r="149" spans="1:43" hidden="1" x14ac:dyDescent="0.25">
      <c r="A149" s="284"/>
      <c r="B149" s="285"/>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row>
    <row r="150" spans="1:43" hidden="1" x14ac:dyDescent="0.25">
      <c r="A150" s="284"/>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row>
    <row r="151" spans="1:43" hidden="1" x14ac:dyDescent="0.25">
      <c r="A151" s="284"/>
      <c r="B151" s="285"/>
      <c r="C151" s="28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row>
    <row r="152" spans="1:43" hidden="1" x14ac:dyDescent="0.25">
      <c r="A152" s="284"/>
      <c r="B152" s="285"/>
      <c r="C152" s="285"/>
      <c r="D152" s="285"/>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row>
    <row r="153" spans="1:43" hidden="1" x14ac:dyDescent="0.25">
      <c r="A153" s="284"/>
      <c r="B153" s="285"/>
      <c r="C153" s="285"/>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row>
    <row r="154" spans="1:43" hidden="1" x14ac:dyDescent="0.25">
      <c r="A154" s="284"/>
      <c r="B154" s="285"/>
      <c r="C154" s="285"/>
      <c r="D154" s="285"/>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row>
    <row r="155" spans="1:43" hidden="1" x14ac:dyDescent="0.25">
      <c r="A155" s="284"/>
      <c r="B155" s="285"/>
      <c r="C155" s="285"/>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row>
    <row r="156" spans="1:43" hidden="1" x14ac:dyDescent="0.25">
      <c r="A156" s="284"/>
      <c r="B156" s="285"/>
      <c r="C156" s="285"/>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row>
    <row r="157" spans="1:43" hidden="1" x14ac:dyDescent="0.25">
      <c r="A157" s="284"/>
      <c r="B157" s="285"/>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row>
    <row r="158" spans="1:43" hidden="1" x14ac:dyDescent="0.25">
      <c r="A158" s="284"/>
      <c r="B158" s="285"/>
      <c r="C158" s="285"/>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row>
    <row r="159" spans="1:43" hidden="1" x14ac:dyDescent="0.25">
      <c r="A159" s="284"/>
      <c r="B159" s="285"/>
      <c r="C159" s="285"/>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row>
    <row r="160" spans="1:43" hidden="1" x14ac:dyDescent="0.25">
      <c r="A160" s="284"/>
      <c r="B160" s="285"/>
      <c r="C160" s="285"/>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row>
    <row r="161" spans="1:43" hidden="1" x14ac:dyDescent="0.25">
      <c r="A161" s="284"/>
      <c r="B161" s="285"/>
      <c r="C161" s="285"/>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row>
    <row r="162" spans="1:43" hidden="1" x14ac:dyDescent="0.25">
      <c r="A162" s="284"/>
      <c r="B162" s="285"/>
      <c r="C162" s="285"/>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row>
    <row r="163" spans="1:43" hidden="1" x14ac:dyDescent="0.25">
      <c r="A163" s="284"/>
      <c r="B163" s="285"/>
      <c r="C163" s="285"/>
      <c r="D163" s="285"/>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row>
    <row r="164" spans="1:43" hidden="1" x14ac:dyDescent="0.25">
      <c r="A164" s="284"/>
      <c r="B164" s="285"/>
      <c r="C164" s="285"/>
      <c r="D164" s="285"/>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row>
    <row r="165" spans="1:43" hidden="1" x14ac:dyDescent="0.25">
      <c r="A165" s="284"/>
      <c r="B165" s="285"/>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row>
    <row r="166" spans="1:43" hidden="1" x14ac:dyDescent="0.25">
      <c r="A166" s="284"/>
      <c r="B166" s="285"/>
      <c r="C166" s="285"/>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row>
    <row r="167" spans="1:43" hidden="1" x14ac:dyDescent="0.25">
      <c r="C167" s="291"/>
      <c r="D167" s="291"/>
      <c r="E167" s="291"/>
      <c r="G167" s="291"/>
      <c r="H167" s="291"/>
      <c r="I167" s="291"/>
      <c r="K167" s="291"/>
      <c r="L167" s="291"/>
      <c r="M167" s="291"/>
      <c r="O167" s="291"/>
      <c r="P167" s="291"/>
      <c r="Q167" s="291"/>
      <c r="S167" s="291"/>
      <c r="T167" s="291"/>
      <c r="U167" s="291"/>
      <c r="W167" s="291"/>
      <c r="X167" s="291"/>
      <c r="Y167" s="291"/>
      <c r="AA167" s="291"/>
      <c r="AB167" s="291"/>
      <c r="AC167" s="291"/>
      <c r="AE167" s="291"/>
      <c r="AF167" s="291"/>
      <c r="AG167" s="291"/>
      <c r="AI167" s="291"/>
      <c r="AJ167" s="291"/>
      <c r="AK167" s="291"/>
      <c r="AM167" s="291"/>
      <c r="AN167" s="291"/>
      <c r="AO167" s="291"/>
      <c r="AQ167" s="291"/>
    </row>
    <row r="168" spans="1:43" hidden="1" x14ac:dyDescent="0.25">
      <c r="C168" s="291"/>
      <c r="D168" s="291"/>
      <c r="E168" s="291"/>
      <c r="G168" s="291"/>
      <c r="H168" s="291"/>
      <c r="I168" s="291"/>
      <c r="K168" s="291"/>
      <c r="L168" s="291"/>
      <c r="M168" s="291"/>
      <c r="O168" s="291"/>
      <c r="P168" s="291"/>
      <c r="Q168" s="291"/>
      <c r="S168" s="291"/>
      <c r="T168" s="291"/>
      <c r="U168" s="291"/>
      <c r="W168" s="291"/>
      <c r="X168" s="291"/>
      <c r="Y168" s="291"/>
      <c r="AA168" s="291"/>
      <c r="AB168" s="291"/>
      <c r="AC168" s="291"/>
      <c r="AE168" s="291"/>
      <c r="AF168" s="291"/>
      <c r="AG168" s="291"/>
      <c r="AI168" s="291"/>
      <c r="AJ168" s="291"/>
      <c r="AK168" s="291"/>
      <c r="AM168" s="291"/>
      <c r="AN168" s="291"/>
      <c r="AO168" s="291"/>
      <c r="AQ168" s="291"/>
    </row>
    <row r="169" spans="1:43" hidden="1" x14ac:dyDescent="0.25">
      <c r="C169" s="291"/>
      <c r="D169" s="291"/>
      <c r="E169" s="291"/>
      <c r="G169" s="291"/>
      <c r="H169" s="291"/>
      <c r="I169" s="291"/>
      <c r="K169" s="291"/>
      <c r="L169" s="291"/>
      <c r="M169" s="291"/>
      <c r="O169" s="291"/>
      <c r="P169" s="291"/>
      <c r="Q169" s="291"/>
      <c r="S169" s="291"/>
      <c r="T169" s="291"/>
      <c r="U169" s="291"/>
      <c r="W169" s="291"/>
      <c r="X169" s="291"/>
      <c r="Y169" s="291"/>
      <c r="AA169" s="291"/>
      <c r="AB169" s="291"/>
      <c r="AC169" s="291"/>
      <c r="AE169" s="291"/>
      <c r="AF169" s="291"/>
      <c r="AG169" s="291"/>
      <c r="AI169" s="291"/>
      <c r="AJ169" s="291"/>
      <c r="AK169" s="291"/>
      <c r="AM169" s="291"/>
      <c r="AN169" s="291"/>
      <c r="AO169" s="291"/>
      <c r="AQ169" s="291"/>
    </row>
    <row r="170" spans="1:43" hidden="1" x14ac:dyDescent="0.25">
      <c r="C170" s="291"/>
      <c r="D170" s="291"/>
      <c r="E170" s="291"/>
      <c r="G170" s="291"/>
      <c r="H170" s="291"/>
      <c r="I170" s="291"/>
      <c r="K170" s="291"/>
      <c r="L170" s="291"/>
      <c r="M170" s="291"/>
      <c r="O170" s="291"/>
      <c r="P170" s="291"/>
      <c r="Q170" s="291"/>
      <c r="S170" s="291"/>
      <c r="T170" s="291"/>
      <c r="U170" s="291"/>
      <c r="W170" s="291"/>
      <c r="X170" s="291"/>
      <c r="Y170" s="291"/>
      <c r="AA170" s="291"/>
      <c r="AB170" s="291"/>
      <c r="AC170" s="291"/>
      <c r="AE170" s="291"/>
      <c r="AF170" s="291"/>
      <c r="AG170" s="291"/>
      <c r="AI170" s="291"/>
      <c r="AJ170" s="291"/>
      <c r="AK170" s="291"/>
      <c r="AM170" s="291"/>
      <c r="AN170" s="291"/>
      <c r="AO170" s="291"/>
      <c r="AQ170" s="291"/>
    </row>
  </sheetData>
  <mergeCells count="4">
    <mergeCell ref="A2:A44"/>
    <mergeCell ref="A45:A72"/>
    <mergeCell ref="A73:A75"/>
    <mergeCell ref="A76:A78"/>
  </mergeCells>
  <conditionalFormatting sqref="B90:AQ166">
    <cfRule type="containsText" dxfId="87" priority="43" operator="containsText" text="VERDADEIRO">
      <formula>NOT(ISERROR(SEARCH("VERDADEIRO",B90)))</formula>
    </cfRule>
    <cfRule type="containsText" dxfId="86" priority="44" operator="containsText" text="FALSO">
      <formula>NOT(ISERROR(SEARCH("FALSO",B90)))</formula>
    </cfRule>
  </conditionalFormatting>
  <conditionalFormatting sqref="C2:C78">
    <cfRule type="containsText" dxfId="85" priority="41" operator="containsText" text="VERDADEIRO">
      <formula>NOT(ISERROR(SEARCH("VERDADEIRO",C2)))</formula>
    </cfRule>
    <cfRule type="containsText" dxfId="84" priority="42" operator="containsText" text="FALSO">
      <formula>NOT(ISERROR(SEARCH("FALSO",C2)))</formula>
    </cfRule>
  </conditionalFormatting>
  <conditionalFormatting sqref="E2:E78">
    <cfRule type="containsText" dxfId="83" priority="39" operator="containsText" text="VERDADEIRO">
      <formula>NOT(ISERROR(SEARCH("VERDADEIRO",E2)))</formula>
    </cfRule>
    <cfRule type="containsText" dxfId="82" priority="40" operator="containsText" text="FALSO">
      <formula>NOT(ISERROR(SEARCH("FALSO",E2)))</formula>
    </cfRule>
  </conditionalFormatting>
  <conditionalFormatting sqref="G2:G78">
    <cfRule type="containsText" dxfId="81" priority="37" operator="containsText" text="VERDADEIRO">
      <formula>NOT(ISERROR(SEARCH("VERDADEIRO",G2)))</formula>
    </cfRule>
    <cfRule type="containsText" dxfId="80" priority="38" operator="containsText" text="FALSO">
      <formula>NOT(ISERROR(SEARCH("FALSO",G2)))</formula>
    </cfRule>
  </conditionalFormatting>
  <conditionalFormatting sqref="I2:I78">
    <cfRule type="containsText" dxfId="79" priority="35" operator="containsText" text="VERDADEIRO">
      <formula>NOT(ISERROR(SEARCH("VERDADEIRO",I2)))</formula>
    </cfRule>
    <cfRule type="containsText" dxfId="78" priority="36" operator="containsText" text="FALSO">
      <formula>NOT(ISERROR(SEARCH("FALSO",I2)))</formula>
    </cfRule>
  </conditionalFormatting>
  <conditionalFormatting sqref="K2:K78">
    <cfRule type="containsText" dxfId="77" priority="33" operator="containsText" text="VERDADEIRO">
      <formula>NOT(ISERROR(SEARCH("VERDADEIRO",K2)))</formula>
    </cfRule>
    <cfRule type="containsText" dxfId="76" priority="34" operator="containsText" text="FALSO">
      <formula>NOT(ISERROR(SEARCH("FALSO",K2)))</formula>
    </cfRule>
  </conditionalFormatting>
  <conditionalFormatting sqref="M2:M78">
    <cfRule type="containsText" dxfId="75" priority="31" operator="containsText" text="VERDADEIRO">
      <formula>NOT(ISERROR(SEARCH("VERDADEIRO",M2)))</formula>
    </cfRule>
    <cfRule type="containsText" dxfId="74" priority="32" operator="containsText" text="FALSO">
      <formula>NOT(ISERROR(SEARCH("FALSO",M2)))</formula>
    </cfRule>
  </conditionalFormatting>
  <conditionalFormatting sqref="O2:O78">
    <cfRule type="containsText" dxfId="73" priority="29" operator="containsText" text="VERDADEIRO">
      <formula>NOT(ISERROR(SEARCH("VERDADEIRO",O2)))</formula>
    </cfRule>
    <cfRule type="containsText" dxfId="72" priority="30" operator="containsText" text="FALSO">
      <formula>NOT(ISERROR(SEARCH("FALSO",O2)))</formula>
    </cfRule>
  </conditionalFormatting>
  <conditionalFormatting sqref="Q2:Q78">
    <cfRule type="containsText" dxfId="71" priority="27" operator="containsText" text="VERDADEIRO">
      <formula>NOT(ISERROR(SEARCH("VERDADEIRO",Q2)))</formula>
    </cfRule>
    <cfRule type="containsText" dxfId="70" priority="28" operator="containsText" text="FALSO">
      <formula>NOT(ISERROR(SEARCH("FALSO",Q2)))</formula>
    </cfRule>
  </conditionalFormatting>
  <conditionalFormatting sqref="S2:S78">
    <cfRule type="containsText" dxfId="69" priority="25" operator="containsText" text="VERDADEIRO">
      <formula>NOT(ISERROR(SEARCH("VERDADEIRO",S2)))</formula>
    </cfRule>
    <cfRule type="containsText" dxfId="68" priority="26" operator="containsText" text="FALSO">
      <formula>NOT(ISERROR(SEARCH("FALSO",S2)))</formula>
    </cfRule>
  </conditionalFormatting>
  <conditionalFormatting sqref="U2:U78">
    <cfRule type="containsText" dxfId="67" priority="23" operator="containsText" text="VERDADEIRO">
      <formula>NOT(ISERROR(SEARCH("VERDADEIRO",U2)))</formula>
    </cfRule>
    <cfRule type="containsText" dxfId="66" priority="24" operator="containsText" text="FALSO">
      <formula>NOT(ISERROR(SEARCH("FALSO",U2)))</formula>
    </cfRule>
  </conditionalFormatting>
  <conditionalFormatting sqref="W2:W78">
    <cfRule type="containsText" dxfId="65" priority="21" operator="containsText" text="VERDADEIRO">
      <formula>NOT(ISERROR(SEARCH("VERDADEIRO",W2)))</formula>
    </cfRule>
    <cfRule type="containsText" dxfId="64" priority="22" operator="containsText" text="FALSO">
      <formula>NOT(ISERROR(SEARCH("FALSO",W2)))</formula>
    </cfRule>
  </conditionalFormatting>
  <conditionalFormatting sqref="Y2:Y78">
    <cfRule type="containsText" dxfId="63" priority="19" operator="containsText" text="VERDADEIRO">
      <formula>NOT(ISERROR(SEARCH("VERDADEIRO",Y2)))</formula>
    </cfRule>
    <cfRule type="containsText" dxfId="62" priority="20" operator="containsText" text="FALSO">
      <formula>NOT(ISERROR(SEARCH("FALSO",Y2)))</formula>
    </cfRule>
  </conditionalFormatting>
  <conditionalFormatting sqref="AA2:AA78">
    <cfRule type="containsText" dxfId="61" priority="17" operator="containsText" text="VERDADEIRO">
      <formula>NOT(ISERROR(SEARCH("VERDADEIRO",AA2)))</formula>
    </cfRule>
    <cfRule type="containsText" dxfId="60" priority="18" operator="containsText" text="FALSO">
      <formula>NOT(ISERROR(SEARCH("FALSO",AA2)))</formula>
    </cfRule>
  </conditionalFormatting>
  <conditionalFormatting sqref="AC2:AC78">
    <cfRule type="containsText" dxfId="59" priority="15" operator="containsText" text="VERDADEIRO">
      <formula>NOT(ISERROR(SEARCH("VERDADEIRO",AC2)))</formula>
    </cfRule>
    <cfRule type="containsText" dxfId="58" priority="16" operator="containsText" text="FALSO">
      <formula>NOT(ISERROR(SEARCH("FALSO",AC2)))</formula>
    </cfRule>
  </conditionalFormatting>
  <conditionalFormatting sqref="AE2:AE78">
    <cfRule type="containsText" dxfId="57" priority="13" operator="containsText" text="VERDADEIRO">
      <formula>NOT(ISERROR(SEARCH("VERDADEIRO",AE2)))</formula>
    </cfRule>
    <cfRule type="containsText" dxfId="56" priority="14" operator="containsText" text="FALSO">
      <formula>NOT(ISERROR(SEARCH("FALSO",AE2)))</formula>
    </cfRule>
  </conditionalFormatting>
  <conditionalFormatting sqref="AG2:AG78">
    <cfRule type="containsText" dxfId="55" priority="11" operator="containsText" text="VERDADEIRO">
      <formula>NOT(ISERROR(SEARCH("VERDADEIRO",AG2)))</formula>
    </cfRule>
    <cfRule type="containsText" dxfId="54" priority="12" operator="containsText" text="FALSO">
      <formula>NOT(ISERROR(SEARCH("FALSO",AG2)))</formula>
    </cfRule>
  </conditionalFormatting>
  <conditionalFormatting sqref="AI2:AI78">
    <cfRule type="containsText" dxfId="53" priority="9" operator="containsText" text="VERDADEIRO">
      <formula>NOT(ISERROR(SEARCH("VERDADEIRO",AI2)))</formula>
    </cfRule>
    <cfRule type="containsText" dxfId="52" priority="10" operator="containsText" text="FALSO">
      <formula>NOT(ISERROR(SEARCH("FALSO",AI2)))</formula>
    </cfRule>
  </conditionalFormatting>
  <conditionalFormatting sqref="AK2:AK78">
    <cfRule type="containsText" dxfId="51" priority="7" operator="containsText" text="VERDADEIRO">
      <formula>NOT(ISERROR(SEARCH("VERDADEIRO",AK2)))</formula>
    </cfRule>
    <cfRule type="containsText" dxfId="50" priority="8" operator="containsText" text="FALSO">
      <formula>NOT(ISERROR(SEARCH("FALSO",AK2)))</formula>
    </cfRule>
  </conditionalFormatting>
  <conditionalFormatting sqref="AM2:AM78">
    <cfRule type="containsText" dxfId="49" priority="5" operator="containsText" text="VERDADEIRO">
      <formula>NOT(ISERROR(SEARCH("VERDADEIRO",AM2)))</formula>
    </cfRule>
    <cfRule type="containsText" dxfId="48" priority="6" operator="containsText" text="FALSO">
      <formula>NOT(ISERROR(SEARCH("FALSO",AM2)))</formula>
    </cfRule>
  </conditionalFormatting>
  <conditionalFormatting sqref="AO2:AO78">
    <cfRule type="containsText" dxfId="47" priority="3" operator="containsText" text="VERDADEIRO">
      <formula>NOT(ISERROR(SEARCH("VERDADEIRO",AO2)))</formula>
    </cfRule>
    <cfRule type="containsText" dxfId="46" priority="4" operator="containsText" text="FALSO">
      <formula>NOT(ISERROR(SEARCH("FALSO",AO2)))</formula>
    </cfRule>
  </conditionalFormatting>
  <conditionalFormatting sqref="AQ2:AQ78">
    <cfRule type="containsText" dxfId="45" priority="1" operator="containsText" text="VERDADEIRO">
      <formula>NOT(ISERROR(SEARCH("VERDADEIRO",AQ2)))</formula>
    </cfRule>
    <cfRule type="containsText" dxfId="44" priority="2" operator="containsText" text="FALSO">
      <formula>NOT(ISERROR(SEARCH("FALSO",AQ2)))</formula>
    </cfRule>
  </conditionalFormatting>
  <pageMargins left="0.511811024" right="0.511811024" top="0.78740157499999996" bottom="0.78740157499999996" header="0.31496062000000002" footer="0.31496062000000002"/>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CCD12-CC69-4586-B0BA-398C30A9E551}">
  <sheetPr>
    <tabColor rgb="FF92D050"/>
  </sheetPr>
  <dimension ref="A1:AR170"/>
  <sheetViews>
    <sheetView zoomScaleNormal="100" workbookViewId="0"/>
  </sheetViews>
  <sheetFormatPr defaultColWidth="0" defaultRowHeight="15" zeroHeight="1" x14ac:dyDescent="0.25"/>
  <cols>
    <col min="1" max="1" width="22.28515625" style="112" customWidth="1"/>
    <col min="2" max="2" width="19.85546875" style="291" customWidth="1"/>
    <col min="3" max="3" width="4" style="481" customWidth="1"/>
    <col min="4" max="4" width="19.85546875" style="283" customWidth="1"/>
    <col min="5" max="5" width="4" style="481" customWidth="1"/>
    <col min="6" max="6" width="19.85546875" style="291" customWidth="1"/>
    <col min="7" max="7" width="4" style="481" customWidth="1"/>
    <col min="8" max="8" width="19.85546875" style="283" customWidth="1"/>
    <col min="9" max="9" width="4" style="481" customWidth="1"/>
    <col min="10" max="10" width="19.85546875" style="291" customWidth="1"/>
    <col min="11" max="11" width="4" style="481" customWidth="1"/>
    <col min="12" max="12" width="21.85546875" style="283" customWidth="1"/>
    <col min="13" max="13" width="4" style="481" customWidth="1"/>
    <col min="14" max="14" width="19.85546875" style="291" customWidth="1"/>
    <col min="15" max="15" width="4" style="481" customWidth="1"/>
    <col min="16" max="16" width="19.85546875" style="283" customWidth="1"/>
    <col min="17" max="17" width="4" style="481" customWidth="1"/>
    <col min="18" max="18" width="19.85546875" style="291" customWidth="1"/>
    <col min="19" max="19" width="4" style="481" customWidth="1"/>
    <col min="20" max="20" width="19.85546875" style="283" customWidth="1"/>
    <col min="21" max="21" width="4" style="481" customWidth="1"/>
    <col min="22" max="22" width="19.85546875" style="291" customWidth="1"/>
    <col min="23" max="23" width="4" style="481" customWidth="1"/>
    <col min="24" max="24" width="19.85546875" style="283" customWidth="1"/>
    <col min="25" max="25" width="4" style="481" customWidth="1"/>
    <col min="26" max="26" width="19.85546875" style="291" customWidth="1"/>
    <col min="27" max="27" width="4" style="481" customWidth="1"/>
    <col min="28" max="28" width="19.85546875" style="283" customWidth="1"/>
    <col min="29" max="29" width="4" style="481" customWidth="1"/>
    <col min="30" max="30" width="19.85546875" style="291" customWidth="1"/>
    <col min="31" max="31" width="4" style="481" customWidth="1"/>
    <col min="32" max="32" width="19.85546875" style="283" customWidth="1"/>
    <col min="33" max="33" width="4" style="481" customWidth="1"/>
    <col min="34" max="34" width="19.85546875" style="291" customWidth="1"/>
    <col min="35" max="35" width="4" style="481" customWidth="1"/>
    <col min="36" max="36" width="19.85546875" style="283" customWidth="1"/>
    <col min="37" max="37" width="4" style="481" customWidth="1"/>
    <col min="38" max="38" width="19.85546875" style="291" customWidth="1"/>
    <col min="39" max="39" width="4" style="481" customWidth="1"/>
    <col min="40" max="40" width="19.85546875" style="283" customWidth="1"/>
    <col min="41" max="41" width="4" style="481" customWidth="1"/>
    <col min="42" max="42" width="19.85546875" style="291" customWidth="1"/>
    <col min="43" max="43" width="4" style="481" customWidth="1"/>
    <col min="44" max="44" width="9.140625" style="49" customWidth="1"/>
    <col min="45" max="16384" width="9.140625" style="49" hidden="1"/>
  </cols>
  <sheetData>
    <row r="1" spans="1:43" ht="39.75" thickBot="1" x14ac:dyDescent="0.3">
      <c r="A1" s="374" t="s">
        <v>46</v>
      </c>
      <c r="B1" s="465" t="s">
        <v>3</v>
      </c>
      <c r="C1" s="483" t="s">
        <v>900</v>
      </c>
      <c r="D1" s="466" t="s">
        <v>5</v>
      </c>
      <c r="E1" s="483" t="s">
        <v>900</v>
      </c>
      <c r="F1" s="467" t="s">
        <v>7</v>
      </c>
      <c r="G1" s="483" t="s">
        <v>900</v>
      </c>
      <c r="H1" s="466" t="s">
        <v>9</v>
      </c>
      <c r="I1" s="483" t="s">
        <v>900</v>
      </c>
      <c r="J1" s="467" t="s">
        <v>11</v>
      </c>
      <c r="K1" s="483" t="s">
        <v>900</v>
      </c>
      <c r="L1" s="466" t="s">
        <v>13</v>
      </c>
      <c r="M1" s="483" t="s">
        <v>900</v>
      </c>
      <c r="N1" s="467" t="s">
        <v>15</v>
      </c>
      <c r="O1" s="483" t="s">
        <v>900</v>
      </c>
      <c r="P1" s="466" t="s">
        <v>17</v>
      </c>
      <c r="Q1" s="483" t="s">
        <v>900</v>
      </c>
      <c r="R1" s="467" t="s">
        <v>19</v>
      </c>
      <c r="S1" s="483" t="s">
        <v>900</v>
      </c>
      <c r="T1" s="466" t="s">
        <v>21</v>
      </c>
      <c r="U1" s="483" t="s">
        <v>900</v>
      </c>
      <c r="V1" s="467" t="s">
        <v>23</v>
      </c>
      <c r="W1" s="483" t="s">
        <v>900</v>
      </c>
      <c r="X1" s="466" t="s">
        <v>25</v>
      </c>
      <c r="Y1" s="483" t="s">
        <v>900</v>
      </c>
      <c r="Z1" s="467" t="s">
        <v>27</v>
      </c>
      <c r="AA1" s="483" t="s">
        <v>900</v>
      </c>
      <c r="AB1" s="466" t="s">
        <v>29</v>
      </c>
      <c r="AC1" s="483" t="s">
        <v>900</v>
      </c>
      <c r="AD1" s="467" t="s">
        <v>31</v>
      </c>
      <c r="AE1" s="483" t="s">
        <v>900</v>
      </c>
      <c r="AF1" s="466" t="s">
        <v>33</v>
      </c>
      <c r="AG1" s="483" t="s">
        <v>900</v>
      </c>
      <c r="AH1" s="467" t="s">
        <v>35</v>
      </c>
      <c r="AI1" s="483" t="s">
        <v>900</v>
      </c>
      <c r="AJ1" s="466" t="s">
        <v>37</v>
      </c>
      <c r="AK1" s="483" t="s">
        <v>900</v>
      </c>
      <c r="AL1" s="467" t="s">
        <v>39</v>
      </c>
      <c r="AM1" s="483" t="s">
        <v>900</v>
      </c>
      <c r="AN1" s="466" t="s">
        <v>41</v>
      </c>
      <c r="AO1" s="483" t="s">
        <v>900</v>
      </c>
      <c r="AP1" s="467" t="s">
        <v>44</v>
      </c>
      <c r="AQ1" s="484" t="s">
        <v>900</v>
      </c>
    </row>
    <row r="2" spans="1:43" x14ac:dyDescent="0.25">
      <c r="A2" s="513" t="s">
        <v>47</v>
      </c>
      <c r="B2" s="325" cm="1">
        <f t="array" ref="B2">IFERROR(INDEX('Guias Salariais 2023'!$D$1:$D$1000,SMALL(IF(B$1='Guias Salariais 2023'!$C$1:$C$1000,ROW('Guias Salariais 2023'!$C$1:$C$1000)-ROW('Guias Salariais 2023'!$C$1)+1),ROW(1:1))),"")</f>
        <v>12000</v>
      </c>
      <c r="C2" s="482" t="b">
        <f>IF(B2="","",AND(B2&gt;=B$88,B2&lt;=B$87))</f>
        <v>1</v>
      </c>
      <c r="D2" s="324" cm="1">
        <f t="array" ref="D2">IFERROR(INDEX('Guias Salariais 2023'!$D$1:$D$1000,SMALL(IF(D$1='Guias Salariais 2023'!$C$1:$C$1000,ROW('Guias Salariais 2023'!$C$1:$C$1000)-ROW('Guias Salariais 2023'!$C$1)+1),ROW(1:1))),"")</f>
        <v>17753.571428571428</v>
      </c>
      <c r="E2" s="482" t="b">
        <f>IF(D2="","",AND(D2&gt;=D$88,D2&lt;=D$87))</f>
        <v>1</v>
      </c>
      <c r="F2" s="323" cm="1">
        <f t="array" ref="F2">IFERROR(INDEX('Guias Salariais 2023'!$D$1:$D$1000,SMALL(IF(F$1='Guias Salariais 2023'!$C$1:$C$1000,ROW('Guias Salariais 2023'!$C$1:$C$1000)-ROW('Guias Salariais 2023'!$C$1)+1),ROW(1:1))),"")</f>
        <v>6328.5714285714284</v>
      </c>
      <c r="G2" s="482" t="b">
        <f>IF(F2="","",AND(F2&gt;=F$88,F2&lt;=F$87))</f>
        <v>1</v>
      </c>
      <c r="H2" s="324" cm="1">
        <f t="array" ref="H2">IFERROR(INDEX('Guias Salariais 2023'!$D$1:$D$1000,SMALL(IF(H$1='Guias Salariais 2023'!$C$1:$C$1000,ROW('Guias Salariais 2023'!$C$1:$C$1000)-ROW('Guias Salariais 2023'!$C$1)+1),ROW(1:1))),"")</f>
        <v>8739.2857142857138</v>
      </c>
      <c r="I2" s="482" t="b">
        <f>IF(H2="","",AND(H2&gt;=H$88,H2&lt;=H$87))</f>
        <v>1</v>
      </c>
      <c r="J2" s="323" cm="1">
        <f t="array" ref="J2">IFERROR(INDEX('Guias Salariais 2023'!$D$1:$D$1000,SMALL(IF(J$1='Guias Salariais 2023'!$C$1:$C$1000,ROW('Guias Salariais 2023'!$C$1:$C$1000)-ROW('Guias Salariais 2023'!$C$1)+1),ROW(1:1))),"")</f>
        <v>11914.285714285714</v>
      </c>
      <c r="K2" s="482" t="b">
        <f>IF(J2="","",AND(J2&gt;=J$88,J2&lt;=J$87))</f>
        <v>1</v>
      </c>
      <c r="L2" s="324" cm="1">
        <f t="array" ref="L2">IFERROR(INDEX('Guias Salariais 2023'!$D$1:$D$1000,SMALL(IF(L$1='Guias Salariais 2023'!$C$1:$C$1000,ROW('Guias Salariais 2023'!$C$1:$C$1000)-ROW('Guias Salariais 2023'!$C$1)+1),ROW(1:1))),"")</f>
        <v>6116.6666666666661</v>
      </c>
      <c r="M2" s="482" t="b">
        <f>IF(L2="","",AND(L2&gt;=L$88,L2&lt;=L$87))</f>
        <v>1</v>
      </c>
      <c r="N2" s="323" cm="1">
        <f t="array" ref="N2">IFERROR(INDEX('Guias Salariais 2023'!$D$1:$D$1000,SMALL(IF(N$1='Guias Salariais 2023'!$C$1:$C$1000,ROW('Guias Salariais 2023'!$C$1:$C$1000)-ROW('Guias Salariais 2023'!$C$1)+1),ROW(1:1))),"")</f>
        <v>9808.3333333333321</v>
      </c>
      <c r="O2" s="482" t="b">
        <f>IF(N2="","",AND(N2&gt;=N$88,N2&lt;=N$87))</f>
        <v>1</v>
      </c>
      <c r="P2" s="324" cm="1">
        <f t="array" ref="P2">IFERROR(INDEX('Guias Salariais 2023'!$D$1:$D$1000,SMALL(IF(P$1='Guias Salariais 2023'!$C$1:$C$1000,ROW('Guias Salariais 2023'!$C$1:$C$1000)-ROW('Guias Salariais 2023'!$C$1)+1),ROW(1:1))),"")</f>
        <v>14827.083333333334</v>
      </c>
      <c r="Q2" s="482" t="b">
        <f>IF(P2="","",AND(P2&gt;=P$88,P2&lt;=P$87))</f>
        <v>1</v>
      </c>
      <c r="R2" s="323" cm="1">
        <f t="array" ref="R2">IFERROR(INDEX('Guias Salariais 2023'!$D$1:$D$1000,SMALL(IF(R$1='Guias Salariais 2023'!$C$1:$C$1000,ROW('Guias Salariais 2023'!$C$1:$C$1000)-ROW('Guias Salariais 2023'!$C$1)+1),ROW(1:1))),"")</f>
        <v>7025</v>
      </c>
      <c r="S2" s="482" t="b">
        <f>IF(R2="","",AND(R2&gt;=R$88,R2&lt;=R$87))</f>
        <v>1</v>
      </c>
      <c r="T2" s="324" cm="1">
        <f t="array" ref="T2">IFERROR(INDEX('Guias Salariais 2023'!$D$1:$D$1000,SMALL(IF(T$1='Guias Salariais 2023'!$C$1:$C$1000,ROW('Guias Salariais 2023'!$C$1:$C$1000)-ROW('Guias Salariais 2023'!$C$1)+1),ROW(1:1))),"")</f>
        <v>9986.1111111111113</v>
      </c>
      <c r="U2" s="482" t="b">
        <f>IF(T2="","",AND(T2&gt;=T$88,T2&lt;=T$87))</f>
        <v>1</v>
      </c>
      <c r="V2" s="323" cm="1">
        <f t="array" ref="V2">IFERROR(INDEX('Guias Salariais 2023'!$D$1:$D$1000,SMALL(IF(V$1='Guias Salariais 2023'!$C$1:$C$1000,ROW('Guias Salariais 2023'!$C$1:$C$1000)-ROW('Guias Salariais 2023'!$C$1)+1),ROW(1:1))),"")</f>
        <v>10317.1875</v>
      </c>
      <c r="W2" s="482" t="b">
        <f>IF(V2="","",AND(V2&gt;=V$88,V2&lt;=V$87))</f>
        <v>1</v>
      </c>
      <c r="X2" s="324" cm="1">
        <f t="array" ref="X2">IFERROR(INDEX('Guias Salariais 2023'!$D$1:$D$1000,SMALL(IF(X$1='Guias Salariais 2023'!$C$1:$C$1000,ROW('Guias Salariais 2023'!$C$1:$C$1000)-ROW('Guias Salariais 2023'!$C$1)+1),ROW(1:1))),"")</f>
        <v>7355.5555555555547</v>
      </c>
      <c r="Y2" s="482" t="b">
        <f>IF(X2="","",AND(X2&gt;=X$88,X2&lt;=X$87))</f>
        <v>1</v>
      </c>
      <c r="Z2" s="323" cm="1">
        <f t="array" ref="Z2">IFERROR(INDEX('Guias Salariais 2023'!$D$1:$D$1000,SMALL(IF(Z$1='Guias Salariais 2023'!$C$1:$C$1000,ROW('Guias Salariais 2023'!$C$1:$C$1000)-ROW('Guias Salariais 2023'!$C$1)+1),ROW(1:1))),"")</f>
        <v>10644.444444444445</v>
      </c>
      <c r="AA2" s="482" t="b">
        <f>IF(Z2="","",AND(Z2&gt;=Z$88,Z2&lt;=Z$87))</f>
        <v>1</v>
      </c>
      <c r="AB2" s="324" cm="1">
        <f t="array" ref="AB2">IFERROR(INDEX('Guias Salariais 2023'!$D$1:$D$1000,SMALL(IF(AB$1='Guias Salariais 2023'!$C$1:$C$1000,ROW('Guias Salariais 2023'!$C$1:$C$1000)-ROW('Guias Salariais 2023'!$C$1)+1),ROW(1:1))),"")</f>
        <v>15841.666666666668</v>
      </c>
      <c r="AC2" s="482" t="b">
        <f>IF(AB2="","",AND(AB2&gt;=AB$88,AB2&lt;=AB$87))</f>
        <v>1</v>
      </c>
      <c r="AD2" s="323" cm="1">
        <f t="array" ref="AD2">IFERROR(INDEX('Guias Salariais 2023'!$D$1:$D$1000,SMALL(IF(AD$1='Guias Salariais 2023'!$C$1:$C$1000,ROW('Guias Salariais 2023'!$C$1:$C$1000)-ROW('Guias Salariais 2023'!$C$1)+1),ROW(1:1))),"")</f>
        <v>7500</v>
      </c>
      <c r="AE2" s="482" t="b">
        <f>IF(AD2="","",AND(AD2&gt;=AD$88,AD2&lt;=AD$87))</f>
        <v>1</v>
      </c>
      <c r="AF2" s="324" cm="1">
        <f t="array" ref="AF2">IFERROR(INDEX('Guias Salariais 2023'!$D$1:$D$1000,SMALL(IF(AF$1='Guias Salariais 2023'!$C$1:$C$1000,ROW('Guias Salariais 2023'!$C$1:$C$1000)-ROW('Guias Salariais 2023'!$C$1)+1),ROW(1:1))),"")</f>
        <v>17000</v>
      </c>
      <c r="AG2" s="482" t="b">
        <f>IF(AF2="","",AND(AF2&gt;=AF$88,AF2&lt;=AF$87))</f>
        <v>1</v>
      </c>
      <c r="AH2" s="323" cm="1">
        <f t="array" ref="AH2">IFERROR(INDEX('Guias Salariais 2023'!$D$1:$D$1000,SMALL(IF(AH$1='Guias Salariais 2023'!$C$1:$C$1000,ROW('Guias Salariais 2023'!$C$1:$C$1000)-ROW('Guias Salariais 2023'!$C$1)+1),ROW(1:1))),"")</f>
        <v>15700</v>
      </c>
      <c r="AI2" s="482" t="b">
        <f>IF(AH2="","",AND(AH2&gt;=AH$88,AH2&lt;=AH$87))</f>
        <v>1</v>
      </c>
      <c r="AJ2" s="324" cm="1">
        <f t="array" ref="AJ2">IFERROR(INDEX('Guias Salariais 2023'!$D$1:$D$1000,SMALL(IF(AJ$1='Guias Salariais 2023'!$C$1:$C$1000,ROW('Guias Salariais 2023'!$C$1:$C$1000)-ROW('Guias Salariais 2023'!$C$1)+1),ROW(1:1))),"")</f>
        <v>13518.75</v>
      </c>
      <c r="AK2" s="482" t="b">
        <f>IF(AJ2="","",AND(AJ2&gt;=AJ$88,AJ2&lt;=AJ$87))</f>
        <v>1</v>
      </c>
      <c r="AL2" s="323" cm="1">
        <f t="array" ref="AL2">IFERROR(INDEX('Guias Salariais 2023'!$D$1:$D$1000,SMALL(IF(AL$1='Guias Salariais 2023'!$C$1:$C$1000,ROW('Guias Salariais 2023'!$C$1:$C$1000)-ROW('Guias Salariais 2023'!$C$1)+1),ROW(1:1))),"")</f>
        <v>15882.692307692309</v>
      </c>
      <c r="AM2" s="482" t="b">
        <f>IF(AL2="","",AND(AL2&gt;=AL$88,AL2&lt;=AL$87))</f>
        <v>1</v>
      </c>
      <c r="AN2" s="324" cm="1">
        <f t="array" ref="AN2">IFERROR(INDEX('Guias Salariais 2023'!$D$1:$D$1000,SMALL(IF(AN$1='Guias Salariais 2023'!$C$1:$C$1000,ROW('Guias Salariais 2023'!$C$1:$C$1000)-ROW('Guias Salariais 2023'!$C$1)+1),ROW(1:1))),"")</f>
        <v>10000</v>
      </c>
      <c r="AO2" s="482" t="b">
        <f>IF(AN2="","",AND(AN2&gt;=AN$88,AN2&lt;=AN$87))</f>
        <v>1</v>
      </c>
      <c r="AP2" s="338" cm="1">
        <f t="array" ref="AP2">IFERROR(INDEX('Guias Salariais 2023'!$D$1:$D$1000,SMALL(IF(AP$1='Guias Salariais 2023'!$C$1:$C$1000,ROW('Guias Salariais 2023'!$C$1:$C$1000)-ROW('Guias Salariais 2023'!$C$1)+1),ROW(1:1))),"")</f>
        <v>15500</v>
      </c>
      <c r="AQ2" s="485" t="b">
        <f>IF(AP2="","",AND(AP2&gt;=AP$88,AP2&lt;=AP$87))</f>
        <v>0</v>
      </c>
    </row>
    <row r="3" spans="1:43" x14ac:dyDescent="0.25">
      <c r="A3" s="514"/>
      <c r="B3" s="326" cm="1">
        <f t="array" ref="B3">IFERROR(INDEX('Guias Salariais 2023'!$D$1:$D$1000,SMALL(IF(B$1='Guias Salariais 2023'!$C$1:$C$1000,ROW('Guias Salariais 2023'!$C$1:$C$1000)-ROW('Guias Salariais 2023'!$C$1)+1),ROW(2:2))),"")</f>
        <v>10650</v>
      </c>
      <c r="C3" s="474" t="b">
        <f t="shared" ref="C3:E66" si="0">IF(B3="","",AND(B3&gt;=B$88,B3&lt;=B$87))</f>
        <v>1</v>
      </c>
      <c r="D3" s="464" cm="1">
        <f t="array" ref="D3">IFERROR(INDEX('Guias Salariais 2023'!$D$1:$D$1000,SMALL(IF(D$1='Guias Salariais 2023'!$C$1:$C$1000,ROW('Guias Salariais 2023'!$C$1:$C$1000)-ROW('Guias Salariais 2023'!$C$1)+1),ROW(2:2))),"")</f>
        <v>17000</v>
      </c>
      <c r="E3" s="474" t="b">
        <f t="shared" si="0"/>
        <v>1</v>
      </c>
      <c r="F3" s="463" cm="1">
        <f t="array" ref="F3">IFERROR(INDEX('Guias Salariais 2023'!$D$1:$D$1000,SMALL(IF(F$1='Guias Salariais 2023'!$C$1:$C$1000,ROW('Guias Salariais 2023'!$C$1:$C$1000)-ROW('Guias Salariais 2023'!$C$1)+1),ROW(2:2))),"")</f>
        <v>5500</v>
      </c>
      <c r="G3" s="474" t="b">
        <f t="shared" ref="G3:I3" si="1">IF(F3="","",AND(F3&gt;=F$88,F3&lt;=F$87))</f>
        <v>1</v>
      </c>
      <c r="H3" s="464" cm="1">
        <f t="array" ref="H3">IFERROR(INDEX('Guias Salariais 2023'!$D$1:$D$1000,SMALL(IF(H$1='Guias Salariais 2023'!$C$1:$C$1000,ROW('Guias Salariais 2023'!$C$1:$C$1000)-ROW('Guias Salariais 2023'!$C$1)+1),ROW(2:2))),"")</f>
        <v>9000</v>
      </c>
      <c r="I3" s="474" t="b">
        <f t="shared" si="1"/>
        <v>1</v>
      </c>
      <c r="J3" s="463" cm="1">
        <f t="array" ref="J3">IFERROR(INDEX('Guias Salariais 2023'!$D$1:$D$1000,SMALL(IF(J$1='Guias Salariais 2023'!$C$1:$C$1000,ROW('Guias Salariais 2023'!$C$1:$C$1000)-ROW('Guias Salariais 2023'!$C$1)+1),ROW(2:2))),"")</f>
        <v>13500</v>
      </c>
      <c r="K3" s="474" t="b">
        <f t="shared" ref="K3:M3" si="2">IF(J3="","",AND(J3&gt;=J$88,J3&lt;=J$87))</f>
        <v>1</v>
      </c>
      <c r="L3" s="464" cm="1">
        <f t="array" ref="L3">IFERROR(INDEX('Guias Salariais 2023'!$D$1:$D$1000,SMALL(IF(L$1='Guias Salariais 2023'!$C$1:$C$1000,ROW('Guias Salariais 2023'!$C$1:$C$1000)-ROW('Guias Salariais 2023'!$C$1)+1),ROW(2:2))),"")</f>
        <v>5606.25</v>
      </c>
      <c r="M3" s="474" t="b">
        <f t="shared" si="2"/>
        <v>1</v>
      </c>
      <c r="N3" s="463" cm="1">
        <f t="array" ref="N3">IFERROR(INDEX('Guias Salariais 2023'!$D$1:$D$1000,SMALL(IF(N$1='Guias Salariais 2023'!$C$1:$C$1000,ROW('Guias Salariais 2023'!$C$1:$C$1000)-ROW('Guias Salariais 2023'!$C$1)+1),ROW(2:2))),"")</f>
        <v>9100</v>
      </c>
      <c r="O3" s="474" t="b">
        <f t="shared" ref="O3:Q3" si="3">IF(N3="","",AND(N3&gt;=N$88,N3&lt;=N$87))</f>
        <v>1</v>
      </c>
      <c r="P3" s="464" cm="1">
        <f t="array" ref="P3">IFERROR(INDEX('Guias Salariais 2023'!$D$1:$D$1000,SMALL(IF(P$1='Guias Salariais 2023'!$C$1:$C$1000,ROW('Guias Salariais 2023'!$C$1:$C$1000)-ROW('Guias Salariais 2023'!$C$1)+1),ROW(2:2))),"")</f>
        <v>13595.3125</v>
      </c>
      <c r="Q3" s="474" t="b">
        <f t="shared" si="3"/>
        <v>1</v>
      </c>
      <c r="R3" s="463" cm="1">
        <f t="array" ref="R3">IFERROR(INDEX('Guias Salariais 2023'!$D$1:$D$1000,SMALL(IF(R$1='Guias Salariais 2023'!$C$1:$C$1000,ROW('Guias Salariais 2023'!$C$1:$C$1000)-ROW('Guias Salariais 2023'!$C$1)+1),ROW(2:2))),"")</f>
        <v>6000</v>
      </c>
      <c r="S3" s="474" t="b">
        <f t="shared" ref="S3:U3" si="4">IF(R3="","",AND(R3&gt;=R$88,R3&lt;=R$87))</f>
        <v>1</v>
      </c>
      <c r="T3" s="464" cm="1">
        <f t="array" ref="T3">IFERROR(INDEX('Guias Salariais 2023'!$D$1:$D$1000,SMALL(IF(T$1='Guias Salariais 2023'!$C$1:$C$1000,ROW('Guias Salariais 2023'!$C$1:$C$1000)-ROW('Guias Salariais 2023'!$C$1)+1),ROW(2:2))),"")</f>
        <v>7750</v>
      </c>
      <c r="U3" s="474" t="b">
        <f t="shared" si="4"/>
        <v>1</v>
      </c>
      <c r="V3" s="463" cm="1">
        <f t="array" ref="V3">IFERROR(INDEX('Guias Salariais 2023'!$D$1:$D$1000,SMALL(IF(V$1='Guias Salariais 2023'!$C$1:$C$1000,ROW('Guias Salariais 2023'!$C$1:$C$1000)-ROW('Guias Salariais 2023'!$C$1)+1),ROW(2:2))),"")</f>
        <v>14472.222222222223</v>
      </c>
      <c r="W3" s="474" t="b">
        <f t="shared" ref="W3:Y3" si="5">IF(V3="","",AND(V3&gt;=V$88,V3&lt;=V$87))</f>
        <v>1</v>
      </c>
      <c r="X3" s="464" cm="1">
        <f t="array" ref="X3">IFERROR(INDEX('Guias Salariais 2023'!$D$1:$D$1000,SMALL(IF(X$1='Guias Salariais 2023'!$C$1:$C$1000,ROW('Guias Salariais 2023'!$C$1:$C$1000)-ROW('Guias Salariais 2023'!$C$1)+1),ROW(2:2))),"")</f>
        <v>6500</v>
      </c>
      <c r="Y3" s="474" t="b">
        <f t="shared" si="5"/>
        <v>1</v>
      </c>
      <c r="Z3" s="463" cm="1">
        <f t="array" ref="Z3">IFERROR(INDEX('Guias Salariais 2023'!$D$1:$D$1000,SMALL(IF(Z$1='Guias Salariais 2023'!$C$1:$C$1000,ROW('Guias Salariais 2023'!$C$1:$C$1000)-ROW('Guias Salariais 2023'!$C$1)+1),ROW(2:2))),"")</f>
        <v>9500</v>
      </c>
      <c r="AA3" s="474" t="b">
        <f t="shared" ref="AA3:AC3" si="6">IF(Z3="","",AND(Z3&gt;=Z$88,Z3&lt;=Z$87))</f>
        <v>1</v>
      </c>
      <c r="AB3" s="464" cm="1">
        <f t="array" ref="AB3">IFERROR(INDEX('Guias Salariais 2023'!$D$1:$D$1000,SMALL(IF(AB$1='Guias Salariais 2023'!$C$1:$C$1000,ROW('Guias Salariais 2023'!$C$1:$C$1000)-ROW('Guias Salariais 2023'!$C$1)+1),ROW(2:2))),"")</f>
        <v>13763.888888888889</v>
      </c>
      <c r="AC3" s="474" t="b">
        <f t="shared" si="6"/>
        <v>1</v>
      </c>
      <c r="AD3" s="472" cm="1">
        <f t="array" ref="AD3">IFERROR(INDEX('Guias Salariais 2023'!$D$1:$D$1000,SMALL(IF(AD$1='Guias Salariais 2023'!$C$1:$C$1000,ROW('Guias Salariais 2023'!$C$1:$C$1000)-ROW('Guias Salariais 2023'!$C$1)+1),ROW(2:2))),"")</f>
        <v>13000</v>
      </c>
      <c r="AE3" s="474" t="b">
        <f t="shared" ref="AE3:AG3" si="7">IF(AD3="","",AND(AD3&gt;=AD$88,AD3&lt;=AD$87))</f>
        <v>0</v>
      </c>
      <c r="AF3" s="464" cm="1">
        <f t="array" ref="AF3">IFERROR(INDEX('Guias Salariais 2023'!$D$1:$D$1000,SMALL(IF(AF$1='Guias Salariais 2023'!$C$1:$C$1000,ROW('Guias Salariais 2023'!$C$1:$C$1000)-ROW('Guias Salariais 2023'!$C$1)+1),ROW(2:2))),"")</f>
        <v>14000</v>
      </c>
      <c r="AG3" s="474" t="b">
        <f t="shared" si="7"/>
        <v>1</v>
      </c>
      <c r="AH3" s="463" cm="1">
        <f t="array" ref="AH3">IFERROR(INDEX('Guias Salariais 2023'!$D$1:$D$1000,SMALL(IF(AH$1='Guias Salariais 2023'!$C$1:$C$1000,ROW('Guias Salariais 2023'!$C$1:$C$1000)-ROW('Guias Salariais 2023'!$C$1)+1),ROW(2:2))),"")</f>
        <v>20000</v>
      </c>
      <c r="AI3" s="474" t="b">
        <f t="shared" ref="AI3:AK3" si="8">IF(AH3="","",AND(AH3&gt;=AH$88,AH3&lt;=AH$87))</f>
        <v>1</v>
      </c>
      <c r="AJ3" s="464" cm="1">
        <f t="array" ref="AJ3">IFERROR(INDEX('Guias Salariais 2023'!$D$1:$D$1000,SMALL(IF(AJ$1='Guias Salariais 2023'!$C$1:$C$1000,ROW('Guias Salariais 2023'!$C$1:$C$1000)-ROW('Guias Salariais 2023'!$C$1)+1),ROW(2:2))),"")</f>
        <v>10500</v>
      </c>
      <c r="AK3" s="474" t="b">
        <f t="shared" si="8"/>
        <v>1</v>
      </c>
      <c r="AL3" s="472" cm="1">
        <f t="array" ref="AL3">IFERROR(INDEX('Guias Salariais 2023'!$D$1:$D$1000,SMALL(IF(AL$1='Guias Salariais 2023'!$C$1:$C$1000,ROW('Guias Salariais 2023'!$C$1:$C$1000)-ROW('Guias Salariais 2023'!$C$1)+1),ROW(2:2))),"")</f>
        <v>20500</v>
      </c>
      <c r="AM3" s="474" t="b">
        <f t="shared" ref="AM3:AO3" si="9">IF(AL3="","",AND(AL3&gt;=AL$88,AL3&lt;=AL$87))</f>
        <v>0</v>
      </c>
      <c r="AN3" s="464" t="str" cm="1">
        <f t="array" ref="AN3">IFERROR(INDEX('Guias Salariais 2023'!$D$1:$D$1000,SMALL(IF(AN$1='Guias Salariais 2023'!$C$1:$C$1000,ROW('Guias Salariais 2023'!$C$1:$C$1000)-ROW('Guias Salariais 2023'!$C$1)+1),ROW(2:2))),"")</f>
        <v/>
      </c>
      <c r="AO3" s="474" t="str">
        <f t="shared" si="9"/>
        <v/>
      </c>
      <c r="AP3" s="463" cm="1">
        <f t="array" ref="AP3">IFERROR(INDEX('Guias Salariais 2023'!$D$1:$D$1000,SMALL(IF(AP$1='Guias Salariais 2023'!$C$1:$C$1000,ROW('Guias Salariais 2023'!$C$1:$C$1000)-ROW('Guias Salariais 2023'!$C$1)+1),ROW(2:2))),"")</f>
        <v>14375</v>
      </c>
      <c r="AQ3" s="486" t="b">
        <f t="shared" ref="AQ3" si="10">IF(AP3="","",AND(AP3&gt;=AP$88,AP3&lt;=AP$87))</f>
        <v>1</v>
      </c>
    </row>
    <row r="4" spans="1:43" x14ac:dyDescent="0.25">
      <c r="A4" s="514"/>
      <c r="B4" s="326" t="str" cm="1">
        <f t="array" ref="B4">IFERROR(INDEX('Guias Salariais 2023'!$D$1:$D$1000,SMALL(IF(B$1='Guias Salariais 2023'!$C$1:$C$1000,ROW('Guias Salariais 2023'!$C$1:$C$1000)-ROW('Guias Salariais 2023'!$C$1)+1),ROW(3:3))),"")</f>
        <v/>
      </c>
      <c r="C4" s="474" t="str">
        <f t="shared" si="0"/>
        <v/>
      </c>
      <c r="D4" s="464" cm="1">
        <f t="array" ref="D4">IFERROR(INDEX('Guias Salariais 2023'!$D$1:$D$1000,SMALL(IF(D$1='Guias Salariais 2023'!$C$1:$C$1000,ROW('Guias Salariais 2023'!$C$1:$C$1000)-ROW('Guias Salariais 2023'!$C$1)+1),ROW(3:3))),"")</f>
        <v>17500</v>
      </c>
      <c r="E4" s="474" t="b">
        <f t="shared" si="0"/>
        <v>1</v>
      </c>
      <c r="F4" s="463" t="str" cm="1">
        <f t="array" ref="F4">IFERROR(INDEX('Guias Salariais 2023'!$D$1:$D$1000,SMALL(IF(F$1='Guias Salariais 2023'!$C$1:$C$1000,ROW('Guias Salariais 2023'!$C$1:$C$1000)-ROW('Guias Salariais 2023'!$C$1)+1),ROW(3:3))),"")</f>
        <v/>
      </c>
      <c r="G4" s="474" t="str">
        <f t="shared" ref="G4:I4" si="11">IF(F4="","",AND(F4&gt;=F$88,F4&lt;=F$87))</f>
        <v/>
      </c>
      <c r="H4" s="464" cm="1">
        <f t="array" ref="H4">IFERROR(INDEX('Guias Salariais 2023'!$D$1:$D$1000,SMALL(IF(H$1='Guias Salariais 2023'!$C$1:$C$1000,ROW('Guias Salariais 2023'!$C$1:$C$1000)-ROW('Guias Salariais 2023'!$C$1)+1),ROW(3:3))),"")</f>
        <v>9000</v>
      </c>
      <c r="I4" s="474" t="b">
        <f t="shared" si="11"/>
        <v>1</v>
      </c>
      <c r="J4" s="463" cm="1">
        <f t="array" ref="J4">IFERROR(INDEX('Guias Salariais 2023'!$D$1:$D$1000,SMALL(IF(J$1='Guias Salariais 2023'!$C$1:$C$1000,ROW('Guias Salariais 2023'!$C$1:$C$1000)-ROW('Guias Salariais 2023'!$C$1)+1),ROW(3:3))),"")</f>
        <v>11000</v>
      </c>
      <c r="K4" s="474" t="b">
        <f t="shared" ref="K4:M4" si="12">IF(J4="","",AND(J4&gt;=J$88,J4&lt;=J$87))</f>
        <v>1</v>
      </c>
      <c r="L4" s="464" cm="1">
        <f t="array" ref="L4">IFERROR(INDEX('Guias Salariais 2023'!$D$1:$D$1000,SMALL(IF(L$1='Guias Salariais 2023'!$C$1:$C$1000,ROW('Guias Salariais 2023'!$C$1:$C$1000)-ROW('Guias Salariais 2023'!$C$1)+1),ROW(3:3))),"")</f>
        <v>4968.75</v>
      </c>
      <c r="M4" s="474" t="b">
        <f t="shared" si="12"/>
        <v>1</v>
      </c>
      <c r="N4" s="463" cm="1">
        <f t="array" ref="N4">IFERROR(INDEX('Guias Salariais 2023'!$D$1:$D$1000,SMALL(IF(N$1='Guias Salariais 2023'!$C$1:$C$1000,ROW('Guias Salariais 2023'!$C$1:$C$1000)-ROW('Guias Salariais 2023'!$C$1)+1),ROW(3:3))),"")</f>
        <v>9456.25</v>
      </c>
      <c r="O4" s="474" t="b">
        <f t="shared" ref="O4:Q4" si="13">IF(N4="","",AND(N4&gt;=N$88,N4&lt;=N$87))</f>
        <v>1</v>
      </c>
      <c r="P4" s="464" cm="1">
        <f t="array" ref="P4">IFERROR(INDEX('Guias Salariais 2023'!$D$1:$D$1000,SMALL(IF(P$1='Guias Salariais 2023'!$C$1:$C$1000,ROW('Guias Salariais 2023'!$C$1:$C$1000)-ROW('Guias Salariais 2023'!$C$1)+1),ROW(3:3))),"")</f>
        <v>12775</v>
      </c>
      <c r="Q4" s="474" t="b">
        <f t="shared" si="13"/>
        <v>1</v>
      </c>
      <c r="R4" s="463" cm="1">
        <f t="array" ref="R4">IFERROR(INDEX('Guias Salariais 2023'!$D$1:$D$1000,SMALL(IF(R$1='Guias Salariais 2023'!$C$1:$C$1000,ROW('Guias Salariais 2023'!$C$1:$C$1000)-ROW('Guias Salariais 2023'!$C$1)+1),ROW(3:3))),"")</f>
        <v>7700</v>
      </c>
      <c r="S4" s="474" t="b">
        <f t="shared" ref="S4:U4" si="14">IF(R4="","",AND(R4&gt;=R$88,R4&lt;=R$87))</f>
        <v>1</v>
      </c>
      <c r="T4" s="464" cm="1">
        <f t="array" ref="T4">IFERROR(INDEX('Guias Salariais 2023'!$D$1:$D$1000,SMALL(IF(T$1='Guias Salariais 2023'!$C$1:$C$1000,ROW('Guias Salariais 2023'!$C$1:$C$1000)-ROW('Guias Salariais 2023'!$C$1)+1),ROW(3:3))),"")</f>
        <v>9000</v>
      </c>
      <c r="U4" s="474" t="b">
        <f t="shared" si="14"/>
        <v>1</v>
      </c>
      <c r="V4" s="463" cm="1">
        <f t="array" ref="V4">IFERROR(INDEX('Guias Salariais 2023'!$D$1:$D$1000,SMALL(IF(V$1='Guias Salariais 2023'!$C$1:$C$1000,ROW('Guias Salariais 2023'!$C$1:$C$1000)-ROW('Guias Salariais 2023'!$C$1)+1),ROW(3:3))),"")</f>
        <v>11750</v>
      </c>
      <c r="W4" s="474" t="b">
        <f t="shared" ref="W4:Y4" si="15">IF(V4="","",AND(V4&gt;=V$88,V4&lt;=V$87))</f>
        <v>1</v>
      </c>
      <c r="X4" s="464" t="str" cm="1">
        <f t="array" ref="X4">IFERROR(INDEX('Guias Salariais 2023'!$D$1:$D$1000,SMALL(IF(X$1='Guias Salariais 2023'!$C$1:$C$1000,ROW('Guias Salariais 2023'!$C$1:$C$1000)-ROW('Guias Salariais 2023'!$C$1)+1),ROW(3:3))),"")</f>
        <v/>
      </c>
      <c r="Y4" s="474" t="str">
        <f t="shared" si="15"/>
        <v/>
      </c>
      <c r="Z4" s="463" cm="1">
        <f t="array" ref="Z4">IFERROR(INDEX('Guias Salariais 2023'!$D$1:$D$1000,SMALL(IF(Z$1='Guias Salariais 2023'!$C$1:$C$1000,ROW('Guias Salariais 2023'!$C$1:$C$1000)-ROW('Guias Salariais 2023'!$C$1)+1),ROW(3:3))),"")</f>
        <v>11080</v>
      </c>
      <c r="AA4" s="474" t="b">
        <f t="shared" ref="AA4:AC4" si="16">IF(Z4="","",AND(Z4&gt;=Z$88,Z4&lt;=Z$87))</f>
        <v>1</v>
      </c>
      <c r="AB4" s="464" cm="1">
        <f t="array" ref="AB4">IFERROR(INDEX('Guias Salariais 2023'!$D$1:$D$1000,SMALL(IF(AB$1='Guias Salariais 2023'!$C$1:$C$1000,ROW('Guias Salariais 2023'!$C$1:$C$1000)-ROW('Guias Salariais 2023'!$C$1)+1),ROW(3:3))),"")</f>
        <v>15500</v>
      </c>
      <c r="AC4" s="474" t="b">
        <f t="shared" si="16"/>
        <v>1</v>
      </c>
      <c r="AD4" s="463" cm="1">
        <f t="array" ref="AD4">IFERROR(INDEX('Guias Salariais 2023'!$D$1:$D$1000,SMALL(IF(AD$1='Guias Salariais 2023'!$C$1:$C$1000,ROW('Guias Salariais 2023'!$C$1:$C$1000)-ROW('Guias Salariais 2023'!$C$1)+1),ROW(3:3))),"")</f>
        <v>9000</v>
      </c>
      <c r="AE4" s="474" t="b">
        <f t="shared" ref="AE4:AG4" si="17">IF(AD4="","",AND(AD4&gt;=AD$88,AD4&lt;=AD$87))</f>
        <v>1</v>
      </c>
      <c r="AF4" s="464" cm="1">
        <f t="array" ref="AF4">IFERROR(INDEX('Guias Salariais 2023'!$D$1:$D$1000,SMALL(IF(AF$1='Guias Salariais 2023'!$C$1:$C$1000,ROW('Guias Salariais 2023'!$C$1:$C$1000)-ROW('Guias Salariais 2023'!$C$1)+1),ROW(3:3))),"")</f>
        <v>17500</v>
      </c>
      <c r="AG4" s="474" t="b">
        <f t="shared" si="17"/>
        <v>1</v>
      </c>
      <c r="AH4" s="463" cm="1">
        <f t="array" ref="AH4">IFERROR(INDEX('Guias Salariais 2023'!$D$1:$D$1000,SMALL(IF(AH$1='Guias Salariais 2023'!$C$1:$C$1000,ROW('Guias Salariais 2023'!$C$1:$C$1000)-ROW('Guias Salariais 2023'!$C$1)+1),ROW(3:3))),"")</f>
        <v>18833.333333333332</v>
      </c>
      <c r="AI4" s="474" t="b">
        <f t="shared" ref="AI4:AK4" si="18">IF(AH4="","",AND(AH4&gt;=AH$88,AH4&lt;=AH$87))</f>
        <v>1</v>
      </c>
      <c r="AJ4" s="464" cm="1">
        <f t="array" ref="AJ4">IFERROR(INDEX('Guias Salariais 2023'!$D$1:$D$1000,SMALL(IF(AJ$1='Guias Salariais 2023'!$C$1:$C$1000,ROW('Guias Salariais 2023'!$C$1:$C$1000)-ROW('Guias Salariais 2023'!$C$1)+1),ROW(3:3))),"")</f>
        <v>13500</v>
      </c>
      <c r="AK4" s="474" t="b">
        <f t="shared" si="18"/>
        <v>1</v>
      </c>
      <c r="AL4" s="463" cm="1">
        <f t="array" ref="AL4">IFERROR(INDEX('Guias Salariais 2023'!$D$1:$D$1000,SMALL(IF(AL$1='Guias Salariais 2023'!$C$1:$C$1000,ROW('Guias Salariais 2023'!$C$1:$C$1000)-ROW('Guias Salariais 2023'!$C$1)+1),ROW(3:3))),"")</f>
        <v>17500</v>
      </c>
      <c r="AM4" s="474" t="b">
        <f t="shared" ref="AM4:AO4" si="19">IF(AL4="","",AND(AL4&gt;=AL$88,AL4&lt;=AL$87))</f>
        <v>1</v>
      </c>
      <c r="AN4" s="464" t="str" cm="1">
        <f t="array" ref="AN4">IFERROR(INDEX('Guias Salariais 2023'!$D$1:$D$1000,SMALL(IF(AN$1='Guias Salariais 2023'!$C$1:$C$1000,ROW('Guias Salariais 2023'!$C$1:$C$1000)-ROW('Guias Salariais 2023'!$C$1)+1),ROW(3:3))),"")</f>
        <v/>
      </c>
      <c r="AO4" s="474" t="str">
        <f t="shared" si="19"/>
        <v/>
      </c>
      <c r="AP4" s="463" t="str" cm="1">
        <f t="array" ref="AP4">IFERROR(INDEX('Guias Salariais 2023'!$D$1:$D$1000,SMALL(IF(AP$1='Guias Salariais 2023'!$C$1:$C$1000,ROW('Guias Salariais 2023'!$C$1:$C$1000)-ROW('Guias Salariais 2023'!$C$1)+1),ROW(3:3))),"")</f>
        <v/>
      </c>
      <c r="AQ4" s="486" t="str">
        <f t="shared" ref="AQ4" si="20">IF(AP4="","",AND(AP4&gt;=AP$88,AP4&lt;=AP$87))</f>
        <v/>
      </c>
    </row>
    <row r="5" spans="1:43" x14ac:dyDescent="0.25">
      <c r="A5" s="514"/>
      <c r="B5" s="326" t="str" cm="1">
        <f t="array" ref="B5">IFERROR(INDEX('Guias Salariais 2023'!$D$1:$D$1000,SMALL(IF(B$1='Guias Salariais 2023'!$C$1:$C$1000,ROW('Guias Salariais 2023'!$C$1:$C$1000)-ROW('Guias Salariais 2023'!$C$1)+1),ROW(4:4))),"")</f>
        <v/>
      </c>
      <c r="C5" s="474" t="str">
        <f t="shared" si="0"/>
        <v/>
      </c>
      <c r="D5" s="464" cm="1">
        <f t="array" ref="D5">IFERROR(INDEX('Guias Salariais 2023'!$D$1:$D$1000,SMALL(IF(D$1='Guias Salariais 2023'!$C$1:$C$1000,ROW('Guias Salariais 2023'!$C$1:$C$1000)-ROW('Guias Salariais 2023'!$C$1)+1),ROW(4:4))),"")</f>
        <v>22500</v>
      </c>
      <c r="E5" s="474" t="b">
        <f t="shared" si="0"/>
        <v>1</v>
      </c>
      <c r="F5" s="463" t="str" cm="1">
        <f t="array" ref="F5">IFERROR(INDEX('Guias Salariais 2023'!$D$1:$D$1000,SMALL(IF(F$1='Guias Salariais 2023'!$C$1:$C$1000,ROW('Guias Salariais 2023'!$C$1:$C$1000)-ROW('Guias Salariais 2023'!$C$1)+1),ROW(4:4))),"")</f>
        <v/>
      </c>
      <c r="G5" s="474" t="str">
        <f t="shared" ref="G5:I5" si="21">IF(F5="","",AND(F5&gt;=F$88,F5&lt;=F$87))</f>
        <v/>
      </c>
      <c r="H5" s="464" t="str" cm="1">
        <f t="array" ref="H5">IFERROR(INDEX('Guias Salariais 2023'!$D$1:$D$1000,SMALL(IF(H$1='Guias Salariais 2023'!$C$1:$C$1000,ROW('Guias Salariais 2023'!$C$1:$C$1000)-ROW('Guias Salariais 2023'!$C$1)+1),ROW(4:4))),"")</f>
        <v/>
      </c>
      <c r="I5" s="474" t="str">
        <f t="shared" si="21"/>
        <v/>
      </c>
      <c r="J5" s="463" t="str" cm="1">
        <f t="array" ref="J5">IFERROR(INDEX('Guias Salariais 2023'!$D$1:$D$1000,SMALL(IF(J$1='Guias Salariais 2023'!$C$1:$C$1000,ROW('Guias Salariais 2023'!$C$1:$C$1000)-ROW('Guias Salariais 2023'!$C$1)+1),ROW(4:4))),"")</f>
        <v/>
      </c>
      <c r="K5" s="474" t="str">
        <f t="shared" ref="K5:M5" si="22">IF(J5="","",AND(J5&gt;=J$88,J5&lt;=J$87))</f>
        <v/>
      </c>
      <c r="L5" s="464" cm="1">
        <f t="array" ref="L5">IFERROR(INDEX('Guias Salariais 2023'!$D$1:$D$1000,SMALL(IF(L$1='Guias Salariais 2023'!$C$1:$C$1000,ROW('Guias Salariais 2023'!$C$1:$C$1000)-ROW('Guias Salariais 2023'!$C$1)+1),ROW(4:4))),"")</f>
        <v>7000</v>
      </c>
      <c r="M5" s="474" t="b">
        <f t="shared" si="22"/>
        <v>1</v>
      </c>
      <c r="N5" s="463" cm="1">
        <f t="array" ref="N5">IFERROR(INDEX('Guias Salariais 2023'!$D$1:$D$1000,SMALL(IF(N$1='Guias Salariais 2023'!$C$1:$C$1000,ROW('Guias Salariais 2023'!$C$1:$C$1000)-ROW('Guias Salariais 2023'!$C$1)+1),ROW(4:4))),"")</f>
        <v>8162.5</v>
      </c>
      <c r="O5" s="474" t="b">
        <f t="shared" ref="O5:Q5" si="23">IF(N5="","",AND(N5&gt;=N$88,N5&lt;=N$87))</f>
        <v>1</v>
      </c>
      <c r="P5" s="464" cm="1">
        <f t="array" ref="P5">IFERROR(INDEX('Guias Salariais 2023'!$D$1:$D$1000,SMALL(IF(P$1='Guias Salariais 2023'!$C$1:$C$1000,ROW('Guias Salariais 2023'!$C$1:$C$1000)-ROW('Guias Salariais 2023'!$C$1)+1),ROW(4:4))),"")</f>
        <v>12725</v>
      </c>
      <c r="Q5" s="474" t="b">
        <f t="shared" si="23"/>
        <v>1</v>
      </c>
      <c r="R5" s="463" t="str" cm="1">
        <f t="array" ref="R5">IFERROR(INDEX('Guias Salariais 2023'!$D$1:$D$1000,SMALL(IF(R$1='Guias Salariais 2023'!$C$1:$C$1000,ROW('Guias Salariais 2023'!$C$1:$C$1000)-ROW('Guias Salariais 2023'!$C$1)+1),ROW(4:4))),"")</f>
        <v/>
      </c>
      <c r="S5" s="474" t="str">
        <f t="shared" ref="S5:U5" si="24">IF(R5="","",AND(R5&gt;=R$88,R5&lt;=R$87))</f>
        <v/>
      </c>
      <c r="T5" s="464" cm="1">
        <f t="array" ref="T5">IFERROR(INDEX('Guias Salariais 2023'!$D$1:$D$1000,SMALL(IF(T$1='Guias Salariais 2023'!$C$1:$C$1000,ROW('Guias Salariais 2023'!$C$1:$C$1000)-ROW('Guias Salariais 2023'!$C$1)+1),ROW(4:4))),"")</f>
        <v>8800</v>
      </c>
      <c r="U5" s="474" t="b">
        <f t="shared" si="24"/>
        <v>1</v>
      </c>
      <c r="V5" s="463" t="str" cm="1">
        <f t="array" ref="V5">IFERROR(INDEX('Guias Salariais 2023'!$D$1:$D$1000,SMALL(IF(V$1='Guias Salariais 2023'!$C$1:$C$1000,ROW('Guias Salariais 2023'!$C$1:$C$1000)-ROW('Guias Salariais 2023'!$C$1)+1),ROW(4:4))),"")</f>
        <v/>
      </c>
      <c r="W5" s="474" t="str">
        <f t="shared" ref="W5:Y5" si="25">IF(V5="","",AND(V5&gt;=V$88,V5&lt;=V$87))</f>
        <v/>
      </c>
      <c r="X5" s="464" t="str" cm="1">
        <f t="array" ref="X5">IFERROR(INDEX('Guias Salariais 2023'!$D$1:$D$1000,SMALL(IF(X$1='Guias Salariais 2023'!$C$1:$C$1000,ROW('Guias Salariais 2023'!$C$1:$C$1000)-ROW('Guias Salariais 2023'!$C$1)+1),ROW(4:4))),"")</f>
        <v/>
      </c>
      <c r="Y5" s="474" t="str">
        <f t="shared" si="25"/>
        <v/>
      </c>
      <c r="Z5" s="463" t="str" cm="1">
        <f t="array" ref="Z5">IFERROR(INDEX('Guias Salariais 2023'!$D$1:$D$1000,SMALL(IF(Z$1='Guias Salariais 2023'!$C$1:$C$1000,ROW('Guias Salariais 2023'!$C$1:$C$1000)-ROW('Guias Salariais 2023'!$C$1)+1),ROW(4:4))),"")</f>
        <v/>
      </c>
      <c r="AA5" s="474" t="str">
        <f t="shared" ref="AA5:AC5" si="26">IF(Z5="","",AND(Z5&gt;=Z$88,Z5&lt;=Z$87))</f>
        <v/>
      </c>
      <c r="AB5" s="464" cm="1">
        <f t="array" ref="AB5">IFERROR(INDEX('Guias Salariais 2023'!$D$1:$D$1000,SMALL(IF(AB$1='Guias Salariais 2023'!$C$1:$C$1000,ROW('Guias Salariais 2023'!$C$1:$C$1000)-ROW('Guias Salariais 2023'!$C$1)+1),ROW(4:4))),"")</f>
        <v>12500</v>
      </c>
      <c r="AC5" s="474" t="b">
        <f t="shared" si="26"/>
        <v>1</v>
      </c>
      <c r="AD5" s="463" t="str" cm="1">
        <f t="array" ref="AD5">IFERROR(INDEX('Guias Salariais 2023'!$D$1:$D$1000,SMALL(IF(AD$1='Guias Salariais 2023'!$C$1:$C$1000,ROW('Guias Salariais 2023'!$C$1:$C$1000)-ROW('Guias Salariais 2023'!$C$1)+1),ROW(4:4))),"")</f>
        <v/>
      </c>
      <c r="AE5" s="474" t="str">
        <f t="shared" ref="AE5:AG5" si="27">IF(AD5="","",AND(AD5&gt;=AD$88,AD5&lt;=AD$87))</f>
        <v/>
      </c>
      <c r="AF5" s="473" cm="1">
        <f t="array" ref="AF5">IFERROR(INDEX('Guias Salariais 2023'!$D$1:$D$1000,SMALL(IF(AF$1='Guias Salariais 2023'!$C$1:$C$1000,ROW('Guias Salariais 2023'!$C$1:$C$1000)-ROW('Guias Salariais 2023'!$C$1)+1),ROW(4:4))),"")</f>
        <v>22125</v>
      </c>
      <c r="AG5" s="474" t="b">
        <f t="shared" si="27"/>
        <v>0</v>
      </c>
      <c r="AH5" s="463" t="str" cm="1">
        <f t="array" ref="AH5">IFERROR(INDEX('Guias Salariais 2023'!$D$1:$D$1000,SMALL(IF(AH$1='Guias Salariais 2023'!$C$1:$C$1000,ROW('Guias Salariais 2023'!$C$1:$C$1000)-ROW('Guias Salariais 2023'!$C$1)+1),ROW(4:4))),"")</f>
        <v/>
      </c>
      <c r="AI5" s="474" t="str">
        <f t="shared" ref="AI5:AK5" si="28">IF(AH5="","",AND(AH5&gt;=AH$88,AH5&lt;=AH$87))</f>
        <v/>
      </c>
      <c r="AJ5" s="464" cm="1">
        <f t="array" ref="AJ5">IFERROR(INDEX('Guias Salariais 2023'!$D$1:$D$1000,SMALL(IF(AJ$1='Guias Salariais 2023'!$C$1:$C$1000,ROW('Guias Salariais 2023'!$C$1:$C$1000)-ROW('Guias Salariais 2023'!$C$1)+1),ROW(4:4))),"")</f>
        <v>16500</v>
      </c>
      <c r="AK5" s="474" t="b">
        <f t="shared" si="28"/>
        <v>1</v>
      </c>
      <c r="AL5" s="463" cm="1">
        <f t="array" ref="AL5">IFERROR(INDEX('Guias Salariais 2023'!$D$1:$D$1000,SMALL(IF(AL$1='Guias Salariais 2023'!$C$1:$C$1000,ROW('Guias Salariais 2023'!$C$1:$C$1000)-ROW('Guias Salariais 2023'!$C$1)+1),ROW(4:4))),"")</f>
        <v>17500</v>
      </c>
      <c r="AM5" s="474" t="b">
        <f t="shared" ref="AM5:AO5" si="29">IF(AL5="","",AND(AL5&gt;=AL$88,AL5&lt;=AL$87))</f>
        <v>1</v>
      </c>
      <c r="AN5" s="464" t="str" cm="1">
        <f t="array" ref="AN5">IFERROR(INDEX('Guias Salariais 2023'!$D$1:$D$1000,SMALL(IF(AN$1='Guias Salariais 2023'!$C$1:$C$1000,ROW('Guias Salariais 2023'!$C$1:$C$1000)-ROW('Guias Salariais 2023'!$C$1)+1),ROW(4:4))),"")</f>
        <v/>
      </c>
      <c r="AO5" s="474" t="str">
        <f t="shared" si="29"/>
        <v/>
      </c>
      <c r="AP5" s="463" t="str" cm="1">
        <f t="array" ref="AP5">IFERROR(INDEX('Guias Salariais 2023'!$D$1:$D$1000,SMALL(IF(AP$1='Guias Salariais 2023'!$C$1:$C$1000,ROW('Guias Salariais 2023'!$C$1:$C$1000)-ROW('Guias Salariais 2023'!$C$1)+1),ROW(4:4))),"")</f>
        <v/>
      </c>
      <c r="AQ5" s="486" t="str">
        <f t="shared" ref="AQ5" si="30">IF(AP5="","",AND(AP5&gt;=AP$88,AP5&lt;=AP$87))</f>
        <v/>
      </c>
    </row>
    <row r="6" spans="1:43" x14ac:dyDescent="0.25">
      <c r="A6" s="514"/>
      <c r="B6" s="326" t="str" cm="1">
        <f t="array" ref="B6">IFERROR(INDEX('Guias Salariais 2023'!$D$1:$D$1000,SMALL(IF(B$1='Guias Salariais 2023'!$C$1:$C$1000,ROW('Guias Salariais 2023'!$C$1:$C$1000)-ROW('Guias Salariais 2023'!$C$1)+1),ROW(5:5))),"")</f>
        <v/>
      </c>
      <c r="C6" s="474" t="str">
        <f t="shared" si="0"/>
        <v/>
      </c>
      <c r="D6" s="473" cm="1">
        <f t="array" ref="D6">IFERROR(INDEX('Guias Salariais 2023'!$D$1:$D$1000,SMALL(IF(D$1='Guias Salariais 2023'!$C$1:$C$1000,ROW('Guias Salariais 2023'!$C$1:$C$1000)-ROW('Guias Salariais 2023'!$C$1)+1),ROW(5:5))),"")</f>
        <v>26000</v>
      </c>
      <c r="E6" s="474" t="b">
        <f t="shared" si="0"/>
        <v>0</v>
      </c>
      <c r="F6" s="463" t="str" cm="1">
        <f t="array" ref="F6">IFERROR(INDEX('Guias Salariais 2023'!$D$1:$D$1000,SMALL(IF(F$1='Guias Salariais 2023'!$C$1:$C$1000,ROW('Guias Salariais 2023'!$C$1:$C$1000)-ROW('Guias Salariais 2023'!$C$1)+1),ROW(5:5))),"")</f>
        <v/>
      </c>
      <c r="G6" s="474" t="str">
        <f t="shared" ref="G6:I6" si="31">IF(F6="","",AND(F6&gt;=F$88,F6&lt;=F$87))</f>
        <v/>
      </c>
      <c r="H6" s="464" t="str" cm="1">
        <f t="array" ref="H6">IFERROR(INDEX('Guias Salariais 2023'!$D$1:$D$1000,SMALL(IF(H$1='Guias Salariais 2023'!$C$1:$C$1000,ROW('Guias Salariais 2023'!$C$1:$C$1000)-ROW('Guias Salariais 2023'!$C$1)+1),ROW(5:5))),"")</f>
        <v/>
      </c>
      <c r="I6" s="474" t="str">
        <f t="shared" si="31"/>
        <v/>
      </c>
      <c r="J6" s="463" t="str" cm="1">
        <f t="array" ref="J6">IFERROR(INDEX('Guias Salariais 2023'!$D$1:$D$1000,SMALL(IF(J$1='Guias Salariais 2023'!$C$1:$C$1000,ROW('Guias Salariais 2023'!$C$1:$C$1000)-ROW('Guias Salariais 2023'!$C$1)+1),ROW(5:5))),"")</f>
        <v/>
      </c>
      <c r="K6" s="474" t="str">
        <f t="shared" ref="K6:M6" si="32">IF(J6="","",AND(J6&gt;=J$88,J6&lt;=J$87))</f>
        <v/>
      </c>
      <c r="L6" s="464" cm="1">
        <f t="array" ref="L6">IFERROR(INDEX('Guias Salariais 2023'!$D$1:$D$1000,SMALL(IF(L$1='Guias Salariais 2023'!$C$1:$C$1000,ROW('Guias Salariais 2023'!$C$1:$C$1000)-ROW('Guias Salariais 2023'!$C$1)+1),ROW(5:5))),"")</f>
        <v>7000</v>
      </c>
      <c r="M6" s="474" t="b">
        <f t="shared" si="32"/>
        <v>1</v>
      </c>
      <c r="N6" s="463" cm="1">
        <f t="array" ref="N6">IFERROR(INDEX('Guias Salariais 2023'!$D$1:$D$1000,SMALL(IF(N$1='Guias Salariais 2023'!$C$1:$C$1000,ROW('Guias Salariais 2023'!$C$1:$C$1000)-ROW('Guias Salariais 2023'!$C$1)+1),ROW(5:5))),"")</f>
        <v>10250</v>
      </c>
      <c r="O6" s="474" t="b">
        <f t="shared" ref="O6:Q6" si="33">IF(N6="","",AND(N6&gt;=N$88,N6&lt;=N$87))</f>
        <v>1</v>
      </c>
      <c r="P6" s="464" cm="1">
        <f t="array" ref="P6">IFERROR(INDEX('Guias Salariais 2023'!$D$1:$D$1000,SMALL(IF(P$1='Guias Salariais 2023'!$C$1:$C$1000,ROW('Guias Salariais 2023'!$C$1:$C$1000)-ROW('Guias Salariais 2023'!$C$1)+1),ROW(5:5))),"")</f>
        <v>14500</v>
      </c>
      <c r="Q6" s="474" t="b">
        <f t="shared" si="33"/>
        <v>1</v>
      </c>
      <c r="R6" s="463" t="str" cm="1">
        <f t="array" ref="R6">IFERROR(INDEX('Guias Salariais 2023'!$D$1:$D$1000,SMALL(IF(R$1='Guias Salariais 2023'!$C$1:$C$1000,ROW('Guias Salariais 2023'!$C$1:$C$1000)-ROW('Guias Salariais 2023'!$C$1)+1),ROW(5:5))),"")</f>
        <v/>
      </c>
      <c r="S6" s="474" t="str">
        <f t="shared" ref="S6:U6" si="34">IF(R6="","",AND(R6&gt;=R$88,R6&lt;=R$87))</f>
        <v/>
      </c>
      <c r="T6" s="464" t="str" cm="1">
        <f t="array" ref="T6">IFERROR(INDEX('Guias Salariais 2023'!$D$1:$D$1000,SMALL(IF(T$1='Guias Salariais 2023'!$C$1:$C$1000,ROW('Guias Salariais 2023'!$C$1:$C$1000)-ROW('Guias Salariais 2023'!$C$1)+1),ROW(5:5))),"")</f>
        <v/>
      </c>
      <c r="U6" s="474" t="str">
        <f t="shared" si="34"/>
        <v/>
      </c>
      <c r="V6" s="463" t="str" cm="1">
        <f t="array" ref="V6">IFERROR(INDEX('Guias Salariais 2023'!$D$1:$D$1000,SMALL(IF(V$1='Guias Salariais 2023'!$C$1:$C$1000,ROW('Guias Salariais 2023'!$C$1:$C$1000)-ROW('Guias Salariais 2023'!$C$1)+1),ROW(5:5))),"")</f>
        <v/>
      </c>
      <c r="W6" s="474" t="str">
        <f t="shared" ref="W6:Y6" si="35">IF(V6="","",AND(V6&gt;=V$88,V6&lt;=V$87))</f>
        <v/>
      </c>
      <c r="X6" s="464" t="str" cm="1">
        <f t="array" ref="X6">IFERROR(INDEX('Guias Salariais 2023'!$D$1:$D$1000,SMALL(IF(X$1='Guias Salariais 2023'!$C$1:$C$1000,ROW('Guias Salariais 2023'!$C$1:$C$1000)-ROW('Guias Salariais 2023'!$C$1)+1),ROW(5:5))),"")</f>
        <v/>
      </c>
      <c r="Y6" s="474" t="str">
        <f t="shared" si="35"/>
        <v/>
      </c>
      <c r="Z6" s="463" t="str" cm="1">
        <f t="array" ref="Z6">IFERROR(INDEX('Guias Salariais 2023'!$D$1:$D$1000,SMALL(IF(Z$1='Guias Salariais 2023'!$C$1:$C$1000,ROW('Guias Salariais 2023'!$C$1:$C$1000)-ROW('Guias Salariais 2023'!$C$1)+1),ROW(5:5))),"")</f>
        <v/>
      </c>
      <c r="AA6" s="474" t="str">
        <f t="shared" ref="AA6:AC6" si="36">IF(Z6="","",AND(Z6&gt;=Z$88,Z6&lt;=Z$87))</f>
        <v/>
      </c>
      <c r="AB6" s="464" cm="1">
        <f t="array" ref="AB6">IFERROR(INDEX('Guias Salariais 2023'!$D$1:$D$1000,SMALL(IF(AB$1='Guias Salariais 2023'!$C$1:$C$1000,ROW('Guias Salariais 2023'!$C$1:$C$1000)-ROW('Guias Salariais 2023'!$C$1)+1),ROW(5:5))),"")</f>
        <v>17500</v>
      </c>
      <c r="AC6" s="474" t="b">
        <f t="shared" si="36"/>
        <v>1</v>
      </c>
      <c r="AD6" s="463" t="str" cm="1">
        <f t="array" ref="AD6">IFERROR(INDEX('Guias Salariais 2023'!$D$1:$D$1000,SMALL(IF(AD$1='Guias Salariais 2023'!$C$1:$C$1000,ROW('Guias Salariais 2023'!$C$1:$C$1000)-ROW('Guias Salariais 2023'!$C$1)+1),ROW(5:5))),"")</f>
        <v/>
      </c>
      <c r="AE6" s="474" t="str">
        <f t="shared" ref="AE6:AG6" si="37">IF(AD6="","",AND(AD6&gt;=AD$88,AD6&lt;=AD$87))</f>
        <v/>
      </c>
      <c r="AF6" s="464" t="str" cm="1">
        <f t="array" ref="AF6">IFERROR(INDEX('Guias Salariais 2023'!$D$1:$D$1000,SMALL(IF(AF$1='Guias Salariais 2023'!$C$1:$C$1000,ROW('Guias Salariais 2023'!$C$1:$C$1000)-ROW('Guias Salariais 2023'!$C$1)+1),ROW(5:5))),"")</f>
        <v/>
      </c>
      <c r="AG6" s="474" t="str">
        <f t="shared" si="37"/>
        <v/>
      </c>
      <c r="AH6" s="463" t="str" cm="1">
        <f t="array" ref="AH6">IFERROR(INDEX('Guias Salariais 2023'!$D$1:$D$1000,SMALL(IF(AH$1='Guias Salariais 2023'!$C$1:$C$1000,ROW('Guias Salariais 2023'!$C$1:$C$1000)-ROW('Guias Salariais 2023'!$C$1)+1),ROW(5:5))),"")</f>
        <v/>
      </c>
      <c r="AI6" s="474" t="str">
        <f t="shared" ref="AI6:AK6" si="38">IF(AH6="","",AND(AH6&gt;=AH$88,AH6&lt;=AH$87))</f>
        <v/>
      </c>
      <c r="AJ6" s="464" cm="1">
        <f t="array" ref="AJ6">IFERROR(INDEX('Guias Salariais 2023'!$D$1:$D$1000,SMALL(IF(AJ$1='Guias Salariais 2023'!$C$1:$C$1000,ROW('Guias Salariais 2023'!$C$1:$C$1000)-ROW('Guias Salariais 2023'!$C$1)+1),ROW(5:5))),"")</f>
        <v>9125</v>
      </c>
      <c r="AK6" s="474" t="b">
        <f t="shared" si="38"/>
        <v>1</v>
      </c>
      <c r="AL6" s="463" t="str" cm="1">
        <f t="array" ref="AL6">IFERROR(INDEX('Guias Salariais 2023'!$D$1:$D$1000,SMALL(IF(AL$1='Guias Salariais 2023'!$C$1:$C$1000,ROW('Guias Salariais 2023'!$C$1:$C$1000)-ROW('Guias Salariais 2023'!$C$1)+1),ROW(5:5))),"")</f>
        <v/>
      </c>
      <c r="AM6" s="474" t="str">
        <f t="shared" ref="AM6:AO6" si="39">IF(AL6="","",AND(AL6&gt;=AL$88,AL6&lt;=AL$87))</f>
        <v/>
      </c>
      <c r="AN6" s="464" t="str" cm="1">
        <f t="array" ref="AN6">IFERROR(INDEX('Guias Salariais 2023'!$D$1:$D$1000,SMALL(IF(AN$1='Guias Salariais 2023'!$C$1:$C$1000,ROW('Guias Salariais 2023'!$C$1:$C$1000)-ROW('Guias Salariais 2023'!$C$1)+1),ROW(5:5))),"")</f>
        <v/>
      </c>
      <c r="AO6" s="474" t="str">
        <f t="shared" si="39"/>
        <v/>
      </c>
      <c r="AP6" s="463" t="str" cm="1">
        <f t="array" ref="AP6">IFERROR(INDEX('Guias Salariais 2023'!$D$1:$D$1000,SMALL(IF(AP$1='Guias Salariais 2023'!$C$1:$C$1000,ROW('Guias Salariais 2023'!$C$1:$C$1000)-ROW('Guias Salariais 2023'!$C$1)+1),ROW(5:5))),"")</f>
        <v/>
      </c>
      <c r="AQ6" s="486" t="str">
        <f t="shared" ref="AQ6" si="40">IF(AP6="","",AND(AP6&gt;=AP$88,AP6&lt;=AP$87))</f>
        <v/>
      </c>
    </row>
    <row r="7" spans="1:43" x14ac:dyDescent="0.25">
      <c r="A7" s="514"/>
      <c r="B7" s="326" t="str" cm="1">
        <f t="array" ref="B7">IFERROR(INDEX('Guias Salariais 2023'!$D$1:$D$1000,SMALL(IF(B$1='Guias Salariais 2023'!$C$1:$C$1000,ROW('Guias Salariais 2023'!$C$1:$C$1000)-ROW('Guias Salariais 2023'!$C$1)+1),ROW(6:6))),"")</f>
        <v/>
      </c>
      <c r="C7" s="474" t="str">
        <f t="shared" si="0"/>
        <v/>
      </c>
      <c r="D7" s="464" t="str" cm="1">
        <f t="array" ref="D7">IFERROR(INDEX('Guias Salariais 2023'!$D$1:$D$1000,SMALL(IF(D$1='Guias Salariais 2023'!$C$1:$C$1000,ROW('Guias Salariais 2023'!$C$1:$C$1000)-ROW('Guias Salariais 2023'!$C$1)+1),ROW(6:6))),"")</f>
        <v/>
      </c>
      <c r="E7" s="474" t="str">
        <f t="shared" si="0"/>
        <v/>
      </c>
      <c r="F7" s="463" t="str" cm="1">
        <f t="array" ref="F7">IFERROR(INDEX('Guias Salariais 2023'!$D$1:$D$1000,SMALL(IF(F$1='Guias Salariais 2023'!$C$1:$C$1000,ROW('Guias Salariais 2023'!$C$1:$C$1000)-ROW('Guias Salariais 2023'!$C$1)+1),ROW(6:6))),"")</f>
        <v/>
      </c>
      <c r="G7" s="474" t="str">
        <f t="shared" ref="G7:I7" si="41">IF(F7="","",AND(F7&gt;=F$88,F7&lt;=F$87))</f>
        <v/>
      </c>
      <c r="H7" s="464" t="str" cm="1">
        <f t="array" ref="H7">IFERROR(INDEX('Guias Salariais 2023'!$D$1:$D$1000,SMALL(IF(H$1='Guias Salariais 2023'!$C$1:$C$1000,ROW('Guias Salariais 2023'!$C$1:$C$1000)-ROW('Guias Salariais 2023'!$C$1)+1),ROW(6:6))),"")</f>
        <v/>
      </c>
      <c r="I7" s="474" t="str">
        <f t="shared" si="41"/>
        <v/>
      </c>
      <c r="J7" s="463" t="str" cm="1">
        <f t="array" ref="J7">IFERROR(INDEX('Guias Salariais 2023'!$D$1:$D$1000,SMALL(IF(J$1='Guias Salariais 2023'!$C$1:$C$1000,ROW('Guias Salariais 2023'!$C$1:$C$1000)-ROW('Guias Salariais 2023'!$C$1)+1),ROW(6:6))),"")</f>
        <v/>
      </c>
      <c r="K7" s="474" t="str">
        <f t="shared" ref="K7:M7" si="42">IF(J7="","",AND(J7&gt;=J$88,J7&lt;=J$87))</f>
        <v/>
      </c>
      <c r="L7" s="464" cm="1">
        <f t="array" ref="L7">IFERROR(INDEX('Guias Salariais 2023'!$D$1:$D$1000,SMALL(IF(L$1='Guias Salariais 2023'!$C$1:$C$1000,ROW('Guias Salariais 2023'!$C$1:$C$1000)-ROW('Guias Salariais 2023'!$C$1)+1),ROW(6:6))),"")</f>
        <v>7000</v>
      </c>
      <c r="M7" s="474" t="b">
        <f t="shared" si="42"/>
        <v>1</v>
      </c>
      <c r="N7" s="463" cm="1">
        <f t="array" ref="N7">IFERROR(INDEX('Guias Salariais 2023'!$D$1:$D$1000,SMALL(IF(N$1='Guias Salariais 2023'!$C$1:$C$1000,ROW('Guias Salariais 2023'!$C$1:$C$1000)-ROW('Guias Salariais 2023'!$C$1)+1),ROW(6:6))),"")</f>
        <v>12500</v>
      </c>
      <c r="O7" s="474" t="b">
        <f t="shared" ref="O7:Q7" si="43">IF(N7="","",AND(N7&gt;=N$88,N7&lt;=N$87))</f>
        <v>1</v>
      </c>
      <c r="P7" s="464" cm="1">
        <f t="array" ref="P7">IFERROR(INDEX('Guias Salariais 2023'!$D$1:$D$1000,SMALL(IF(P$1='Guias Salariais 2023'!$C$1:$C$1000,ROW('Guias Salariais 2023'!$C$1:$C$1000)-ROW('Guias Salariais 2023'!$C$1)+1),ROW(6:6))),"")</f>
        <v>17000</v>
      </c>
      <c r="Q7" s="474" t="b">
        <f t="shared" si="43"/>
        <v>1</v>
      </c>
      <c r="R7" s="463" t="str" cm="1">
        <f t="array" ref="R7">IFERROR(INDEX('Guias Salariais 2023'!$D$1:$D$1000,SMALL(IF(R$1='Guias Salariais 2023'!$C$1:$C$1000,ROW('Guias Salariais 2023'!$C$1:$C$1000)-ROW('Guias Salariais 2023'!$C$1)+1),ROW(6:6))),"")</f>
        <v/>
      </c>
      <c r="S7" s="474" t="str">
        <f t="shared" ref="S7:U7" si="44">IF(R7="","",AND(R7&gt;=R$88,R7&lt;=R$87))</f>
        <v/>
      </c>
      <c r="T7" s="464" t="str" cm="1">
        <f t="array" ref="T7">IFERROR(INDEX('Guias Salariais 2023'!$D$1:$D$1000,SMALL(IF(T$1='Guias Salariais 2023'!$C$1:$C$1000,ROW('Guias Salariais 2023'!$C$1:$C$1000)-ROW('Guias Salariais 2023'!$C$1)+1),ROW(6:6))),"")</f>
        <v/>
      </c>
      <c r="U7" s="474" t="str">
        <f t="shared" si="44"/>
        <v/>
      </c>
      <c r="V7" s="463" t="str" cm="1">
        <f t="array" ref="V7">IFERROR(INDEX('Guias Salariais 2023'!$D$1:$D$1000,SMALL(IF(V$1='Guias Salariais 2023'!$C$1:$C$1000,ROW('Guias Salariais 2023'!$C$1:$C$1000)-ROW('Guias Salariais 2023'!$C$1)+1),ROW(6:6))),"")</f>
        <v/>
      </c>
      <c r="W7" s="474" t="str">
        <f t="shared" ref="W7:Y7" si="45">IF(V7="","",AND(V7&gt;=V$88,V7&lt;=V$87))</f>
        <v/>
      </c>
      <c r="X7" s="464" t="str" cm="1">
        <f t="array" ref="X7">IFERROR(INDEX('Guias Salariais 2023'!$D$1:$D$1000,SMALL(IF(X$1='Guias Salariais 2023'!$C$1:$C$1000,ROW('Guias Salariais 2023'!$C$1:$C$1000)-ROW('Guias Salariais 2023'!$C$1)+1),ROW(6:6))),"")</f>
        <v/>
      </c>
      <c r="Y7" s="474" t="str">
        <f t="shared" si="45"/>
        <v/>
      </c>
      <c r="Z7" s="463" t="str" cm="1">
        <f t="array" ref="Z7">IFERROR(INDEX('Guias Salariais 2023'!$D$1:$D$1000,SMALL(IF(Z$1='Guias Salariais 2023'!$C$1:$C$1000,ROW('Guias Salariais 2023'!$C$1:$C$1000)-ROW('Guias Salariais 2023'!$C$1)+1),ROW(6:6))),"")</f>
        <v/>
      </c>
      <c r="AA7" s="474" t="str">
        <f t="shared" ref="AA7:AC7" si="46">IF(Z7="","",AND(Z7&gt;=Z$88,Z7&lt;=Z$87))</f>
        <v/>
      </c>
      <c r="AB7" s="464" cm="1">
        <f t="array" ref="AB7">IFERROR(INDEX('Guias Salariais 2023'!$D$1:$D$1000,SMALL(IF(AB$1='Guias Salariais 2023'!$C$1:$C$1000,ROW('Guias Salariais 2023'!$C$1:$C$1000)-ROW('Guias Salariais 2023'!$C$1)+1),ROW(6:6))),"")</f>
        <v>12600</v>
      </c>
      <c r="AC7" s="474" t="b">
        <f t="shared" si="46"/>
        <v>1</v>
      </c>
      <c r="AD7" s="463" t="str" cm="1">
        <f t="array" ref="AD7">IFERROR(INDEX('Guias Salariais 2023'!$D$1:$D$1000,SMALL(IF(AD$1='Guias Salariais 2023'!$C$1:$C$1000,ROW('Guias Salariais 2023'!$C$1:$C$1000)-ROW('Guias Salariais 2023'!$C$1)+1),ROW(6:6))),"")</f>
        <v/>
      </c>
      <c r="AE7" s="474" t="str">
        <f t="shared" ref="AE7:AG7" si="47">IF(AD7="","",AND(AD7&gt;=AD$88,AD7&lt;=AD$87))</f>
        <v/>
      </c>
      <c r="AF7" s="464" t="str" cm="1">
        <f t="array" ref="AF7">IFERROR(INDEX('Guias Salariais 2023'!$D$1:$D$1000,SMALL(IF(AF$1='Guias Salariais 2023'!$C$1:$C$1000,ROW('Guias Salariais 2023'!$C$1:$C$1000)-ROW('Guias Salariais 2023'!$C$1)+1),ROW(6:6))),"")</f>
        <v/>
      </c>
      <c r="AG7" s="474" t="str">
        <f t="shared" si="47"/>
        <v/>
      </c>
      <c r="AH7" s="463" t="str" cm="1">
        <f t="array" ref="AH7">IFERROR(INDEX('Guias Salariais 2023'!$D$1:$D$1000,SMALL(IF(AH$1='Guias Salariais 2023'!$C$1:$C$1000,ROW('Guias Salariais 2023'!$C$1:$C$1000)-ROW('Guias Salariais 2023'!$C$1)+1),ROW(6:6))),"")</f>
        <v/>
      </c>
      <c r="AI7" s="474" t="str">
        <f t="shared" ref="AI7:AK7" si="48">IF(AH7="","",AND(AH7&gt;=AH$88,AH7&lt;=AH$87))</f>
        <v/>
      </c>
      <c r="AJ7" s="473" cm="1">
        <f t="array" ref="AJ7">IFERROR(INDEX('Guias Salariais 2023'!$D$1:$D$1000,SMALL(IF(AJ$1='Guias Salariais 2023'!$C$1:$C$1000,ROW('Guias Salariais 2023'!$C$1:$C$1000)-ROW('Guias Salariais 2023'!$C$1)+1),ROW(6:6))),"")</f>
        <v>21500</v>
      </c>
      <c r="AK7" s="474" t="b">
        <f t="shared" si="48"/>
        <v>0</v>
      </c>
      <c r="AL7" s="463" t="str" cm="1">
        <f t="array" ref="AL7">IFERROR(INDEX('Guias Salariais 2023'!$D$1:$D$1000,SMALL(IF(AL$1='Guias Salariais 2023'!$C$1:$C$1000,ROW('Guias Salariais 2023'!$C$1:$C$1000)-ROW('Guias Salariais 2023'!$C$1)+1),ROW(6:6))),"")</f>
        <v/>
      </c>
      <c r="AM7" s="474" t="str">
        <f t="shared" ref="AM7:AO7" si="49">IF(AL7="","",AND(AL7&gt;=AL$88,AL7&lt;=AL$87))</f>
        <v/>
      </c>
      <c r="AN7" s="464" t="str" cm="1">
        <f t="array" ref="AN7">IFERROR(INDEX('Guias Salariais 2023'!$D$1:$D$1000,SMALL(IF(AN$1='Guias Salariais 2023'!$C$1:$C$1000,ROW('Guias Salariais 2023'!$C$1:$C$1000)-ROW('Guias Salariais 2023'!$C$1)+1),ROW(6:6))),"")</f>
        <v/>
      </c>
      <c r="AO7" s="474" t="str">
        <f t="shared" si="49"/>
        <v/>
      </c>
      <c r="AP7" s="463" t="str" cm="1">
        <f t="array" ref="AP7">IFERROR(INDEX('Guias Salariais 2023'!$D$1:$D$1000,SMALL(IF(AP$1='Guias Salariais 2023'!$C$1:$C$1000,ROW('Guias Salariais 2023'!$C$1:$C$1000)-ROW('Guias Salariais 2023'!$C$1)+1),ROW(6:6))),"")</f>
        <v/>
      </c>
      <c r="AQ7" s="486" t="str">
        <f t="shared" ref="AQ7" si="50">IF(AP7="","",AND(AP7&gt;=AP$88,AP7&lt;=AP$87))</f>
        <v/>
      </c>
    </row>
    <row r="8" spans="1:43" x14ac:dyDescent="0.25">
      <c r="A8" s="514"/>
      <c r="B8" s="326" t="str" cm="1">
        <f t="array" ref="B8">IFERROR(INDEX('Guias Salariais 2023'!$D$1:$D$1000,SMALL(IF(B$1='Guias Salariais 2023'!$C$1:$C$1000,ROW('Guias Salariais 2023'!$C$1:$C$1000)-ROW('Guias Salariais 2023'!$C$1)+1),ROW(7:7))),"")</f>
        <v/>
      </c>
      <c r="C8" s="474" t="str">
        <f t="shared" si="0"/>
        <v/>
      </c>
      <c r="D8" s="464" t="str" cm="1">
        <f t="array" ref="D8">IFERROR(INDEX('Guias Salariais 2023'!$D$1:$D$1000,SMALL(IF(D$1='Guias Salariais 2023'!$C$1:$C$1000,ROW('Guias Salariais 2023'!$C$1:$C$1000)-ROW('Guias Salariais 2023'!$C$1)+1),ROW(7:7))),"")</f>
        <v/>
      </c>
      <c r="E8" s="474" t="str">
        <f t="shared" si="0"/>
        <v/>
      </c>
      <c r="F8" s="463" t="str" cm="1">
        <f t="array" ref="F8">IFERROR(INDEX('Guias Salariais 2023'!$D$1:$D$1000,SMALL(IF(F$1='Guias Salariais 2023'!$C$1:$C$1000,ROW('Guias Salariais 2023'!$C$1:$C$1000)-ROW('Guias Salariais 2023'!$C$1)+1),ROW(7:7))),"")</f>
        <v/>
      </c>
      <c r="G8" s="474" t="str">
        <f t="shared" ref="G8:I8" si="51">IF(F8="","",AND(F8&gt;=F$88,F8&lt;=F$87))</f>
        <v/>
      </c>
      <c r="H8" s="464" t="str" cm="1">
        <f t="array" ref="H8">IFERROR(INDEX('Guias Salariais 2023'!$D$1:$D$1000,SMALL(IF(H$1='Guias Salariais 2023'!$C$1:$C$1000,ROW('Guias Salariais 2023'!$C$1:$C$1000)-ROW('Guias Salariais 2023'!$C$1)+1),ROW(7:7))),"")</f>
        <v/>
      </c>
      <c r="I8" s="474" t="str">
        <f t="shared" si="51"/>
        <v/>
      </c>
      <c r="J8" s="463" t="str" cm="1">
        <f t="array" ref="J8">IFERROR(INDEX('Guias Salariais 2023'!$D$1:$D$1000,SMALL(IF(J$1='Guias Salariais 2023'!$C$1:$C$1000,ROW('Guias Salariais 2023'!$C$1:$C$1000)-ROW('Guias Salariais 2023'!$C$1)+1),ROW(7:7))),"")</f>
        <v/>
      </c>
      <c r="K8" s="474" t="str">
        <f t="shared" ref="K8:M8" si="52">IF(J8="","",AND(J8&gt;=J$88,J8&lt;=J$87))</f>
        <v/>
      </c>
      <c r="L8" s="464" cm="1">
        <f t="array" ref="L8">IFERROR(INDEX('Guias Salariais 2023'!$D$1:$D$1000,SMALL(IF(L$1='Guias Salariais 2023'!$C$1:$C$1000,ROW('Guias Salariais 2023'!$C$1:$C$1000)-ROW('Guias Salariais 2023'!$C$1)+1),ROW(7:7))),"")</f>
        <v>6500</v>
      </c>
      <c r="M8" s="474" t="b">
        <f t="shared" si="52"/>
        <v>1</v>
      </c>
      <c r="N8" s="463" cm="1">
        <f t="array" ref="N8">IFERROR(INDEX('Guias Salariais 2023'!$D$1:$D$1000,SMALL(IF(N$1='Guias Salariais 2023'!$C$1:$C$1000,ROW('Guias Salariais 2023'!$C$1:$C$1000)-ROW('Guias Salariais 2023'!$C$1)+1),ROW(7:7))),"")</f>
        <v>13000</v>
      </c>
      <c r="O8" s="474" t="b">
        <f t="shared" ref="O8:Q8" si="53">IF(N8="","",AND(N8&gt;=N$88,N8&lt;=N$87))</f>
        <v>1</v>
      </c>
      <c r="P8" s="464" cm="1">
        <f t="array" ref="P8">IFERROR(INDEX('Guias Salariais 2023'!$D$1:$D$1000,SMALL(IF(P$1='Guias Salariais 2023'!$C$1:$C$1000,ROW('Guias Salariais 2023'!$C$1:$C$1000)-ROW('Guias Salariais 2023'!$C$1)+1),ROW(7:7))),"")</f>
        <v>20000</v>
      </c>
      <c r="Q8" s="474" t="b">
        <f t="shared" si="53"/>
        <v>1</v>
      </c>
      <c r="R8" s="463" t="str" cm="1">
        <f t="array" ref="R8">IFERROR(INDEX('Guias Salariais 2023'!$D$1:$D$1000,SMALL(IF(R$1='Guias Salariais 2023'!$C$1:$C$1000,ROW('Guias Salariais 2023'!$C$1:$C$1000)-ROW('Guias Salariais 2023'!$C$1)+1),ROW(7:7))),"")</f>
        <v/>
      </c>
      <c r="S8" s="474" t="str">
        <f t="shared" ref="S8:U8" si="54">IF(R8="","",AND(R8&gt;=R$88,R8&lt;=R$87))</f>
        <v/>
      </c>
      <c r="T8" s="464" t="str" cm="1">
        <f t="array" ref="T8">IFERROR(INDEX('Guias Salariais 2023'!$D$1:$D$1000,SMALL(IF(T$1='Guias Salariais 2023'!$C$1:$C$1000,ROW('Guias Salariais 2023'!$C$1:$C$1000)-ROW('Guias Salariais 2023'!$C$1)+1),ROW(7:7))),"")</f>
        <v/>
      </c>
      <c r="U8" s="474" t="str">
        <f t="shared" si="54"/>
        <v/>
      </c>
      <c r="V8" s="463" t="str" cm="1">
        <f t="array" ref="V8">IFERROR(INDEX('Guias Salariais 2023'!$D$1:$D$1000,SMALL(IF(V$1='Guias Salariais 2023'!$C$1:$C$1000,ROW('Guias Salariais 2023'!$C$1:$C$1000)-ROW('Guias Salariais 2023'!$C$1)+1),ROW(7:7))),"")</f>
        <v/>
      </c>
      <c r="W8" s="474" t="str">
        <f t="shared" ref="W8:Y8" si="55">IF(V8="","",AND(V8&gt;=V$88,V8&lt;=V$87))</f>
        <v/>
      </c>
      <c r="X8" s="464" t="str" cm="1">
        <f t="array" ref="X8">IFERROR(INDEX('Guias Salariais 2023'!$D$1:$D$1000,SMALL(IF(X$1='Guias Salariais 2023'!$C$1:$C$1000,ROW('Guias Salariais 2023'!$C$1:$C$1000)-ROW('Guias Salariais 2023'!$C$1)+1),ROW(7:7))),"")</f>
        <v/>
      </c>
      <c r="Y8" s="474" t="str">
        <f t="shared" si="55"/>
        <v/>
      </c>
      <c r="Z8" s="463" t="str" cm="1">
        <f t="array" ref="Z8">IFERROR(INDEX('Guias Salariais 2023'!$D$1:$D$1000,SMALL(IF(Z$1='Guias Salariais 2023'!$C$1:$C$1000,ROW('Guias Salariais 2023'!$C$1:$C$1000)-ROW('Guias Salariais 2023'!$C$1)+1),ROW(7:7))),"")</f>
        <v/>
      </c>
      <c r="AA8" s="474" t="str">
        <f t="shared" ref="AA8:AC8" si="56">IF(Z8="","",AND(Z8&gt;=Z$88,Z8&lt;=Z$87))</f>
        <v/>
      </c>
      <c r="AB8" s="464" cm="1">
        <f t="array" ref="AB8">IFERROR(INDEX('Guias Salariais 2023'!$D$1:$D$1000,SMALL(IF(AB$1='Guias Salariais 2023'!$C$1:$C$1000,ROW('Guias Salariais 2023'!$C$1:$C$1000)-ROW('Guias Salariais 2023'!$C$1)+1),ROW(7:7))),"")</f>
        <v>16875</v>
      </c>
      <c r="AC8" s="474" t="b">
        <f t="shared" si="56"/>
        <v>1</v>
      </c>
      <c r="AD8" s="463" t="str" cm="1">
        <f t="array" ref="AD8">IFERROR(INDEX('Guias Salariais 2023'!$D$1:$D$1000,SMALL(IF(AD$1='Guias Salariais 2023'!$C$1:$C$1000,ROW('Guias Salariais 2023'!$C$1:$C$1000)-ROW('Guias Salariais 2023'!$C$1)+1),ROW(7:7))),"")</f>
        <v/>
      </c>
      <c r="AE8" s="474" t="str">
        <f t="shared" ref="AE8:AG8" si="57">IF(AD8="","",AND(AD8&gt;=AD$88,AD8&lt;=AD$87))</f>
        <v/>
      </c>
      <c r="AF8" s="464" t="str" cm="1">
        <f t="array" ref="AF8">IFERROR(INDEX('Guias Salariais 2023'!$D$1:$D$1000,SMALL(IF(AF$1='Guias Salariais 2023'!$C$1:$C$1000,ROW('Guias Salariais 2023'!$C$1:$C$1000)-ROW('Guias Salariais 2023'!$C$1)+1),ROW(7:7))),"")</f>
        <v/>
      </c>
      <c r="AG8" s="474" t="str">
        <f t="shared" si="57"/>
        <v/>
      </c>
      <c r="AH8" s="463" t="str" cm="1">
        <f t="array" ref="AH8">IFERROR(INDEX('Guias Salariais 2023'!$D$1:$D$1000,SMALL(IF(AH$1='Guias Salariais 2023'!$C$1:$C$1000,ROW('Guias Salariais 2023'!$C$1:$C$1000)-ROW('Guias Salariais 2023'!$C$1)+1),ROW(7:7))),"")</f>
        <v/>
      </c>
      <c r="AI8" s="474" t="str">
        <f t="shared" ref="AI8:AK8" si="58">IF(AH8="","",AND(AH8&gt;=AH$88,AH8&lt;=AH$87))</f>
        <v/>
      </c>
      <c r="AJ8" s="464" t="str" cm="1">
        <f t="array" ref="AJ8">IFERROR(INDEX('Guias Salariais 2023'!$D$1:$D$1000,SMALL(IF(AJ$1='Guias Salariais 2023'!$C$1:$C$1000,ROW('Guias Salariais 2023'!$C$1:$C$1000)-ROW('Guias Salariais 2023'!$C$1)+1),ROW(7:7))),"")</f>
        <v/>
      </c>
      <c r="AK8" s="474" t="str">
        <f t="shared" si="58"/>
        <v/>
      </c>
      <c r="AL8" s="463" t="str" cm="1">
        <f t="array" ref="AL8">IFERROR(INDEX('Guias Salariais 2023'!$D$1:$D$1000,SMALL(IF(AL$1='Guias Salariais 2023'!$C$1:$C$1000,ROW('Guias Salariais 2023'!$C$1:$C$1000)-ROW('Guias Salariais 2023'!$C$1)+1),ROW(7:7))),"")</f>
        <v/>
      </c>
      <c r="AM8" s="474" t="str">
        <f t="shared" ref="AM8:AO8" si="59">IF(AL8="","",AND(AL8&gt;=AL$88,AL8&lt;=AL$87))</f>
        <v/>
      </c>
      <c r="AN8" s="464" t="str" cm="1">
        <f t="array" ref="AN8">IFERROR(INDEX('Guias Salariais 2023'!$D$1:$D$1000,SMALL(IF(AN$1='Guias Salariais 2023'!$C$1:$C$1000,ROW('Guias Salariais 2023'!$C$1:$C$1000)-ROW('Guias Salariais 2023'!$C$1)+1),ROW(7:7))),"")</f>
        <v/>
      </c>
      <c r="AO8" s="474" t="str">
        <f t="shared" si="59"/>
        <v/>
      </c>
      <c r="AP8" s="463" t="str" cm="1">
        <f t="array" ref="AP8">IFERROR(INDEX('Guias Salariais 2023'!$D$1:$D$1000,SMALL(IF(AP$1='Guias Salariais 2023'!$C$1:$C$1000,ROW('Guias Salariais 2023'!$C$1:$C$1000)-ROW('Guias Salariais 2023'!$C$1)+1),ROW(7:7))),"")</f>
        <v/>
      </c>
      <c r="AQ8" s="486" t="str">
        <f t="shared" ref="AQ8" si="60">IF(AP8="","",AND(AP8&gt;=AP$88,AP8&lt;=AP$87))</f>
        <v/>
      </c>
    </row>
    <row r="9" spans="1:43" x14ac:dyDescent="0.25">
      <c r="A9" s="514"/>
      <c r="B9" s="326" t="str" cm="1">
        <f t="array" ref="B9">IFERROR(INDEX('Guias Salariais 2023'!$D$1:$D$1000,SMALL(IF(B$1='Guias Salariais 2023'!$C$1:$C$1000,ROW('Guias Salariais 2023'!$C$1:$C$1000)-ROW('Guias Salariais 2023'!$C$1)+1),ROW(8:8))),"")</f>
        <v/>
      </c>
      <c r="C9" s="474" t="str">
        <f t="shared" si="0"/>
        <v/>
      </c>
      <c r="D9" s="464" t="str" cm="1">
        <f t="array" ref="D9">IFERROR(INDEX('Guias Salariais 2023'!$D$1:$D$1000,SMALL(IF(D$1='Guias Salariais 2023'!$C$1:$C$1000,ROW('Guias Salariais 2023'!$C$1:$C$1000)-ROW('Guias Salariais 2023'!$C$1)+1),ROW(8:8))),"")</f>
        <v/>
      </c>
      <c r="E9" s="474" t="str">
        <f t="shared" si="0"/>
        <v/>
      </c>
      <c r="F9" s="463" t="str" cm="1">
        <f t="array" ref="F9">IFERROR(INDEX('Guias Salariais 2023'!$D$1:$D$1000,SMALL(IF(F$1='Guias Salariais 2023'!$C$1:$C$1000,ROW('Guias Salariais 2023'!$C$1:$C$1000)-ROW('Guias Salariais 2023'!$C$1)+1),ROW(8:8))),"")</f>
        <v/>
      </c>
      <c r="G9" s="474" t="str">
        <f t="shared" ref="G9:I9" si="61">IF(F9="","",AND(F9&gt;=F$88,F9&lt;=F$87))</f>
        <v/>
      </c>
      <c r="H9" s="464" t="str" cm="1">
        <f t="array" ref="H9">IFERROR(INDEX('Guias Salariais 2023'!$D$1:$D$1000,SMALL(IF(H$1='Guias Salariais 2023'!$C$1:$C$1000,ROW('Guias Salariais 2023'!$C$1:$C$1000)-ROW('Guias Salariais 2023'!$C$1)+1),ROW(8:8))),"")</f>
        <v/>
      </c>
      <c r="I9" s="474" t="str">
        <f t="shared" si="61"/>
        <v/>
      </c>
      <c r="J9" s="463" t="str" cm="1">
        <f t="array" ref="J9">IFERROR(INDEX('Guias Salariais 2023'!$D$1:$D$1000,SMALL(IF(J$1='Guias Salariais 2023'!$C$1:$C$1000,ROW('Guias Salariais 2023'!$C$1:$C$1000)-ROW('Guias Salariais 2023'!$C$1)+1),ROW(8:8))),"")</f>
        <v/>
      </c>
      <c r="K9" s="474" t="str">
        <f t="shared" ref="K9:M9" si="62">IF(J9="","",AND(J9&gt;=J$88,J9&lt;=J$87))</f>
        <v/>
      </c>
      <c r="L9" s="464" cm="1">
        <f t="array" ref="L9">IFERROR(INDEX('Guias Salariais 2023'!$D$1:$D$1000,SMALL(IF(L$1='Guias Salariais 2023'!$C$1:$C$1000,ROW('Guias Salariais 2023'!$C$1:$C$1000)-ROW('Guias Salariais 2023'!$C$1)+1),ROW(8:8))),"")</f>
        <v>7500</v>
      </c>
      <c r="M9" s="474" t="b">
        <f t="shared" si="62"/>
        <v>1</v>
      </c>
      <c r="N9" s="463" cm="1">
        <f t="array" ref="N9">IFERROR(INDEX('Guias Salariais 2023'!$D$1:$D$1000,SMALL(IF(N$1='Guias Salariais 2023'!$C$1:$C$1000,ROW('Guias Salariais 2023'!$C$1:$C$1000)-ROW('Guias Salariais 2023'!$C$1)+1),ROW(8:8))),"")</f>
        <v>10000</v>
      </c>
      <c r="O9" s="474" t="b">
        <f t="shared" ref="O9:Q9" si="63">IF(N9="","",AND(N9&gt;=N$88,N9&lt;=N$87))</f>
        <v>1</v>
      </c>
      <c r="P9" s="464" cm="1">
        <f t="array" ref="P9">IFERROR(INDEX('Guias Salariais 2023'!$D$1:$D$1000,SMALL(IF(P$1='Guias Salariais 2023'!$C$1:$C$1000,ROW('Guias Salariais 2023'!$C$1:$C$1000)-ROW('Guias Salariais 2023'!$C$1)+1),ROW(8:8))),"")</f>
        <v>14000</v>
      </c>
      <c r="Q9" s="474" t="b">
        <f t="shared" si="63"/>
        <v>1</v>
      </c>
      <c r="R9" s="463" t="str" cm="1">
        <f t="array" ref="R9">IFERROR(INDEX('Guias Salariais 2023'!$D$1:$D$1000,SMALL(IF(R$1='Guias Salariais 2023'!$C$1:$C$1000,ROW('Guias Salariais 2023'!$C$1:$C$1000)-ROW('Guias Salariais 2023'!$C$1)+1),ROW(8:8))),"")</f>
        <v/>
      </c>
      <c r="S9" s="474" t="str">
        <f t="shared" ref="S9:U9" si="64">IF(R9="","",AND(R9&gt;=R$88,R9&lt;=R$87))</f>
        <v/>
      </c>
      <c r="T9" s="464" t="str" cm="1">
        <f t="array" ref="T9">IFERROR(INDEX('Guias Salariais 2023'!$D$1:$D$1000,SMALL(IF(T$1='Guias Salariais 2023'!$C$1:$C$1000,ROW('Guias Salariais 2023'!$C$1:$C$1000)-ROW('Guias Salariais 2023'!$C$1)+1),ROW(8:8))),"")</f>
        <v/>
      </c>
      <c r="U9" s="474" t="str">
        <f t="shared" si="64"/>
        <v/>
      </c>
      <c r="V9" s="463" t="str" cm="1">
        <f t="array" ref="V9">IFERROR(INDEX('Guias Salariais 2023'!$D$1:$D$1000,SMALL(IF(V$1='Guias Salariais 2023'!$C$1:$C$1000,ROW('Guias Salariais 2023'!$C$1:$C$1000)-ROW('Guias Salariais 2023'!$C$1)+1),ROW(8:8))),"")</f>
        <v/>
      </c>
      <c r="W9" s="474" t="str">
        <f t="shared" ref="W9:Y9" si="65">IF(V9="","",AND(V9&gt;=V$88,V9&lt;=V$87))</f>
        <v/>
      </c>
      <c r="X9" s="464" t="str" cm="1">
        <f t="array" ref="X9">IFERROR(INDEX('Guias Salariais 2023'!$D$1:$D$1000,SMALL(IF(X$1='Guias Salariais 2023'!$C$1:$C$1000,ROW('Guias Salariais 2023'!$C$1:$C$1000)-ROW('Guias Salariais 2023'!$C$1)+1),ROW(8:8))),"")</f>
        <v/>
      </c>
      <c r="Y9" s="474" t="str">
        <f t="shared" si="65"/>
        <v/>
      </c>
      <c r="Z9" s="463" t="str" cm="1">
        <f t="array" ref="Z9">IFERROR(INDEX('Guias Salariais 2023'!$D$1:$D$1000,SMALL(IF(Z$1='Guias Salariais 2023'!$C$1:$C$1000,ROW('Guias Salariais 2023'!$C$1:$C$1000)-ROW('Guias Salariais 2023'!$C$1)+1),ROW(8:8))),"")</f>
        <v/>
      </c>
      <c r="AA9" s="474" t="str">
        <f t="shared" ref="AA9:AC9" si="66">IF(Z9="","",AND(Z9&gt;=Z$88,Z9&lt;=Z$87))</f>
        <v/>
      </c>
      <c r="AB9" s="464" t="str" cm="1">
        <f t="array" ref="AB9">IFERROR(INDEX('Guias Salariais 2023'!$D$1:$D$1000,SMALL(IF(AB$1='Guias Salariais 2023'!$C$1:$C$1000,ROW('Guias Salariais 2023'!$C$1:$C$1000)-ROW('Guias Salariais 2023'!$C$1)+1),ROW(8:8))),"")</f>
        <v/>
      </c>
      <c r="AC9" s="474" t="str">
        <f t="shared" si="66"/>
        <v/>
      </c>
      <c r="AD9" s="463" t="str" cm="1">
        <f t="array" ref="AD9">IFERROR(INDEX('Guias Salariais 2023'!$D$1:$D$1000,SMALL(IF(AD$1='Guias Salariais 2023'!$C$1:$C$1000,ROW('Guias Salariais 2023'!$C$1:$C$1000)-ROW('Guias Salariais 2023'!$C$1)+1),ROW(8:8))),"")</f>
        <v/>
      </c>
      <c r="AE9" s="474" t="str">
        <f t="shared" ref="AE9:AG9" si="67">IF(AD9="","",AND(AD9&gt;=AD$88,AD9&lt;=AD$87))</f>
        <v/>
      </c>
      <c r="AF9" s="464" t="str" cm="1">
        <f t="array" ref="AF9">IFERROR(INDEX('Guias Salariais 2023'!$D$1:$D$1000,SMALL(IF(AF$1='Guias Salariais 2023'!$C$1:$C$1000,ROW('Guias Salariais 2023'!$C$1:$C$1000)-ROW('Guias Salariais 2023'!$C$1)+1),ROW(8:8))),"")</f>
        <v/>
      </c>
      <c r="AG9" s="474" t="str">
        <f t="shared" si="67"/>
        <v/>
      </c>
      <c r="AH9" s="463" t="str" cm="1">
        <f t="array" ref="AH9">IFERROR(INDEX('Guias Salariais 2023'!$D$1:$D$1000,SMALL(IF(AH$1='Guias Salariais 2023'!$C$1:$C$1000,ROW('Guias Salariais 2023'!$C$1:$C$1000)-ROW('Guias Salariais 2023'!$C$1)+1),ROW(8:8))),"")</f>
        <v/>
      </c>
      <c r="AI9" s="474" t="str">
        <f t="shared" ref="AI9:AK9" si="68">IF(AH9="","",AND(AH9&gt;=AH$88,AH9&lt;=AH$87))</f>
        <v/>
      </c>
      <c r="AJ9" s="464" t="str" cm="1">
        <f t="array" ref="AJ9">IFERROR(INDEX('Guias Salariais 2023'!$D$1:$D$1000,SMALL(IF(AJ$1='Guias Salariais 2023'!$C$1:$C$1000,ROW('Guias Salariais 2023'!$C$1:$C$1000)-ROW('Guias Salariais 2023'!$C$1)+1),ROW(8:8))),"")</f>
        <v/>
      </c>
      <c r="AK9" s="474" t="str">
        <f t="shared" si="68"/>
        <v/>
      </c>
      <c r="AL9" s="463" t="str" cm="1">
        <f t="array" ref="AL9">IFERROR(INDEX('Guias Salariais 2023'!$D$1:$D$1000,SMALL(IF(AL$1='Guias Salariais 2023'!$C$1:$C$1000,ROW('Guias Salariais 2023'!$C$1:$C$1000)-ROW('Guias Salariais 2023'!$C$1)+1),ROW(8:8))),"")</f>
        <v/>
      </c>
      <c r="AM9" s="474" t="str">
        <f t="shared" ref="AM9:AO9" si="69">IF(AL9="","",AND(AL9&gt;=AL$88,AL9&lt;=AL$87))</f>
        <v/>
      </c>
      <c r="AN9" s="464" t="str" cm="1">
        <f t="array" ref="AN9">IFERROR(INDEX('Guias Salariais 2023'!$D$1:$D$1000,SMALL(IF(AN$1='Guias Salariais 2023'!$C$1:$C$1000,ROW('Guias Salariais 2023'!$C$1:$C$1000)-ROW('Guias Salariais 2023'!$C$1)+1),ROW(8:8))),"")</f>
        <v/>
      </c>
      <c r="AO9" s="474" t="str">
        <f t="shared" si="69"/>
        <v/>
      </c>
      <c r="AP9" s="463" t="str" cm="1">
        <f t="array" ref="AP9">IFERROR(INDEX('Guias Salariais 2023'!$D$1:$D$1000,SMALL(IF(AP$1='Guias Salariais 2023'!$C$1:$C$1000,ROW('Guias Salariais 2023'!$C$1:$C$1000)-ROW('Guias Salariais 2023'!$C$1)+1),ROW(8:8))),"")</f>
        <v/>
      </c>
      <c r="AQ9" s="486" t="str">
        <f t="shared" ref="AQ9" si="70">IF(AP9="","",AND(AP9&gt;=AP$88,AP9&lt;=AP$87))</f>
        <v/>
      </c>
    </row>
    <row r="10" spans="1:43" x14ac:dyDescent="0.25">
      <c r="A10" s="514"/>
      <c r="B10" s="326" t="str" cm="1">
        <f t="array" ref="B10">IFERROR(INDEX('Guias Salariais 2023'!$D$1:$D$1000,SMALL(IF(B$1='Guias Salariais 2023'!$C$1:$C$1000,ROW('Guias Salariais 2023'!$C$1:$C$1000)-ROW('Guias Salariais 2023'!$C$1)+1),ROW(9:9))),"")</f>
        <v/>
      </c>
      <c r="C10" s="474" t="str">
        <f t="shared" si="0"/>
        <v/>
      </c>
      <c r="D10" s="464" t="str" cm="1">
        <f t="array" ref="D10">IFERROR(INDEX('Guias Salariais 2023'!$D$1:$D$1000,SMALL(IF(D$1='Guias Salariais 2023'!$C$1:$C$1000,ROW('Guias Salariais 2023'!$C$1:$C$1000)-ROW('Guias Salariais 2023'!$C$1)+1),ROW(9:9))),"")</f>
        <v/>
      </c>
      <c r="E10" s="474" t="str">
        <f t="shared" si="0"/>
        <v/>
      </c>
      <c r="F10" s="463" t="str" cm="1">
        <f t="array" ref="F10">IFERROR(INDEX('Guias Salariais 2023'!$D$1:$D$1000,SMALL(IF(F$1='Guias Salariais 2023'!$C$1:$C$1000,ROW('Guias Salariais 2023'!$C$1:$C$1000)-ROW('Guias Salariais 2023'!$C$1)+1),ROW(9:9))),"")</f>
        <v/>
      </c>
      <c r="G10" s="474" t="str">
        <f t="shared" ref="G10:I10" si="71">IF(F10="","",AND(F10&gt;=F$88,F10&lt;=F$87))</f>
        <v/>
      </c>
      <c r="H10" s="464" t="str" cm="1">
        <f t="array" ref="H10">IFERROR(INDEX('Guias Salariais 2023'!$D$1:$D$1000,SMALL(IF(H$1='Guias Salariais 2023'!$C$1:$C$1000,ROW('Guias Salariais 2023'!$C$1:$C$1000)-ROW('Guias Salariais 2023'!$C$1)+1),ROW(9:9))),"")</f>
        <v/>
      </c>
      <c r="I10" s="474" t="str">
        <f t="shared" si="71"/>
        <v/>
      </c>
      <c r="J10" s="463" t="str" cm="1">
        <f t="array" ref="J10">IFERROR(INDEX('Guias Salariais 2023'!$D$1:$D$1000,SMALL(IF(J$1='Guias Salariais 2023'!$C$1:$C$1000,ROW('Guias Salariais 2023'!$C$1:$C$1000)-ROW('Guias Salariais 2023'!$C$1)+1),ROW(9:9))),"")</f>
        <v/>
      </c>
      <c r="K10" s="474" t="str">
        <f t="shared" ref="K10:M10" si="72">IF(J10="","",AND(J10&gt;=J$88,J10&lt;=J$87))</f>
        <v/>
      </c>
      <c r="L10" s="464" cm="1">
        <f t="array" ref="L10">IFERROR(INDEX('Guias Salariais 2023'!$D$1:$D$1000,SMALL(IF(L$1='Guias Salariais 2023'!$C$1:$C$1000,ROW('Guias Salariais 2023'!$C$1:$C$1000)-ROW('Guias Salariais 2023'!$C$1)+1),ROW(9:9))),"")</f>
        <v>7500</v>
      </c>
      <c r="M10" s="474" t="b">
        <f t="shared" si="72"/>
        <v>1</v>
      </c>
      <c r="N10" s="463" cm="1">
        <f t="array" ref="N10">IFERROR(INDEX('Guias Salariais 2023'!$D$1:$D$1000,SMALL(IF(N$1='Guias Salariais 2023'!$C$1:$C$1000,ROW('Guias Salariais 2023'!$C$1:$C$1000)-ROW('Guias Salariais 2023'!$C$1)+1),ROW(9:9))),"")</f>
        <v>10000</v>
      </c>
      <c r="O10" s="474" t="b">
        <f t="shared" ref="O10:Q10" si="73">IF(N10="","",AND(N10&gt;=N$88,N10&lt;=N$87))</f>
        <v>1</v>
      </c>
      <c r="P10" s="464" cm="1">
        <f t="array" ref="P10">IFERROR(INDEX('Guias Salariais 2023'!$D$1:$D$1000,SMALL(IF(P$1='Guias Salariais 2023'!$C$1:$C$1000,ROW('Guias Salariais 2023'!$C$1:$C$1000)-ROW('Guias Salariais 2023'!$C$1)+1),ROW(9:9))),"")</f>
        <v>13500</v>
      </c>
      <c r="Q10" s="474" t="b">
        <f t="shared" si="73"/>
        <v>1</v>
      </c>
      <c r="R10" s="463" t="str" cm="1">
        <f t="array" ref="R10">IFERROR(INDEX('Guias Salariais 2023'!$D$1:$D$1000,SMALL(IF(R$1='Guias Salariais 2023'!$C$1:$C$1000,ROW('Guias Salariais 2023'!$C$1:$C$1000)-ROW('Guias Salariais 2023'!$C$1)+1),ROW(9:9))),"")</f>
        <v/>
      </c>
      <c r="S10" s="474" t="str">
        <f t="shared" ref="S10:U10" si="74">IF(R10="","",AND(R10&gt;=R$88,R10&lt;=R$87))</f>
        <v/>
      </c>
      <c r="T10" s="464" t="str" cm="1">
        <f t="array" ref="T10">IFERROR(INDEX('Guias Salariais 2023'!$D$1:$D$1000,SMALL(IF(T$1='Guias Salariais 2023'!$C$1:$C$1000,ROW('Guias Salariais 2023'!$C$1:$C$1000)-ROW('Guias Salariais 2023'!$C$1)+1),ROW(9:9))),"")</f>
        <v/>
      </c>
      <c r="U10" s="474" t="str">
        <f t="shared" si="74"/>
        <v/>
      </c>
      <c r="V10" s="463" t="str" cm="1">
        <f t="array" ref="V10">IFERROR(INDEX('Guias Salariais 2023'!$D$1:$D$1000,SMALL(IF(V$1='Guias Salariais 2023'!$C$1:$C$1000,ROW('Guias Salariais 2023'!$C$1:$C$1000)-ROW('Guias Salariais 2023'!$C$1)+1),ROW(9:9))),"")</f>
        <v/>
      </c>
      <c r="W10" s="474" t="str">
        <f t="shared" ref="W10:Y10" si="75">IF(V10="","",AND(V10&gt;=V$88,V10&lt;=V$87))</f>
        <v/>
      </c>
      <c r="X10" s="464" t="str" cm="1">
        <f t="array" ref="X10">IFERROR(INDEX('Guias Salariais 2023'!$D$1:$D$1000,SMALL(IF(X$1='Guias Salariais 2023'!$C$1:$C$1000,ROW('Guias Salariais 2023'!$C$1:$C$1000)-ROW('Guias Salariais 2023'!$C$1)+1),ROW(9:9))),"")</f>
        <v/>
      </c>
      <c r="Y10" s="474" t="str">
        <f t="shared" si="75"/>
        <v/>
      </c>
      <c r="Z10" s="463" t="str" cm="1">
        <f t="array" ref="Z10">IFERROR(INDEX('Guias Salariais 2023'!$D$1:$D$1000,SMALL(IF(Z$1='Guias Salariais 2023'!$C$1:$C$1000,ROW('Guias Salariais 2023'!$C$1:$C$1000)-ROW('Guias Salariais 2023'!$C$1)+1),ROW(9:9))),"")</f>
        <v/>
      </c>
      <c r="AA10" s="474" t="str">
        <f t="shared" ref="AA10:AC10" si="76">IF(Z10="","",AND(Z10&gt;=Z$88,Z10&lt;=Z$87))</f>
        <v/>
      </c>
      <c r="AB10" s="464" t="str" cm="1">
        <f t="array" ref="AB10">IFERROR(INDEX('Guias Salariais 2023'!$D$1:$D$1000,SMALL(IF(AB$1='Guias Salariais 2023'!$C$1:$C$1000,ROW('Guias Salariais 2023'!$C$1:$C$1000)-ROW('Guias Salariais 2023'!$C$1)+1),ROW(9:9))),"")</f>
        <v/>
      </c>
      <c r="AC10" s="474" t="str">
        <f t="shared" si="76"/>
        <v/>
      </c>
      <c r="AD10" s="463" t="str" cm="1">
        <f t="array" ref="AD10">IFERROR(INDEX('Guias Salariais 2023'!$D$1:$D$1000,SMALL(IF(AD$1='Guias Salariais 2023'!$C$1:$C$1000,ROW('Guias Salariais 2023'!$C$1:$C$1000)-ROW('Guias Salariais 2023'!$C$1)+1),ROW(9:9))),"")</f>
        <v/>
      </c>
      <c r="AE10" s="474" t="str">
        <f t="shared" ref="AE10:AG10" si="77">IF(AD10="","",AND(AD10&gt;=AD$88,AD10&lt;=AD$87))</f>
        <v/>
      </c>
      <c r="AF10" s="464" t="str" cm="1">
        <f t="array" ref="AF10">IFERROR(INDEX('Guias Salariais 2023'!$D$1:$D$1000,SMALL(IF(AF$1='Guias Salariais 2023'!$C$1:$C$1000,ROW('Guias Salariais 2023'!$C$1:$C$1000)-ROW('Guias Salariais 2023'!$C$1)+1),ROW(9:9))),"")</f>
        <v/>
      </c>
      <c r="AG10" s="474" t="str">
        <f t="shared" si="77"/>
        <v/>
      </c>
      <c r="AH10" s="463" t="str" cm="1">
        <f t="array" ref="AH10">IFERROR(INDEX('Guias Salariais 2023'!$D$1:$D$1000,SMALL(IF(AH$1='Guias Salariais 2023'!$C$1:$C$1000,ROW('Guias Salariais 2023'!$C$1:$C$1000)-ROW('Guias Salariais 2023'!$C$1)+1),ROW(9:9))),"")</f>
        <v/>
      </c>
      <c r="AI10" s="474" t="str">
        <f t="shared" ref="AI10:AK10" si="78">IF(AH10="","",AND(AH10&gt;=AH$88,AH10&lt;=AH$87))</f>
        <v/>
      </c>
      <c r="AJ10" s="464" t="str" cm="1">
        <f t="array" ref="AJ10">IFERROR(INDEX('Guias Salariais 2023'!$D$1:$D$1000,SMALL(IF(AJ$1='Guias Salariais 2023'!$C$1:$C$1000,ROW('Guias Salariais 2023'!$C$1:$C$1000)-ROW('Guias Salariais 2023'!$C$1)+1),ROW(9:9))),"")</f>
        <v/>
      </c>
      <c r="AK10" s="474" t="str">
        <f t="shared" si="78"/>
        <v/>
      </c>
      <c r="AL10" s="463" t="str" cm="1">
        <f t="array" ref="AL10">IFERROR(INDEX('Guias Salariais 2023'!$D$1:$D$1000,SMALL(IF(AL$1='Guias Salariais 2023'!$C$1:$C$1000,ROW('Guias Salariais 2023'!$C$1:$C$1000)-ROW('Guias Salariais 2023'!$C$1)+1),ROW(9:9))),"")</f>
        <v/>
      </c>
      <c r="AM10" s="474" t="str">
        <f t="shared" ref="AM10:AO10" si="79">IF(AL10="","",AND(AL10&gt;=AL$88,AL10&lt;=AL$87))</f>
        <v/>
      </c>
      <c r="AN10" s="464" t="str" cm="1">
        <f t="array" ref="AN10">IFERROR(INDEX('Guias Salariais 2023'!$D$1:$D$1000,SMALL(IF(AN$1='Guias Salariais 2023'!$C$1:$C$1000,ROW('Guias Salariais 2023'!$C$1:$C$1000)-ROW('Guias Salariais 2023'!$C$1)+1),ROW(9:9))),"")</f>
        <v/>
      </c>
      <c r="AO10" s="474" t="str">
        <f t="shared" si="79"/>
        <v/>
      </c>
      <c r="AP10" s="463" t="str" cm="1">
        <f t="array" ref="AP10">IFERROR(INDEX('Guias Salariais 2023'!$D$1:$D$1000,SMALL(IF(AP$1='Guias Salariais 2023'!$C$1:$C$1000,ROW('Guias Salariais 2023'!$C$1:$C$1000)-ROW('Guias Salariais 2023'!$C$1)+1),ROW(9:9))),"")</f>
        <v/>
      </c>
      <c r="AQ10" s="486" t="str">
        <f t="shared" ref="AQ10" si="80">IF(AP10="","",AND(AP10&gt;=AP$88,AP10&lt;=AP$87))</f>
        <v/>
      </c>
    </row>
    <row r="11" spans="1:43" x14ac:dyDescent="0.25">
      <c r="A11" s="514"/>
      <c r="B11" s="326" t="str" cm="1">
        <f t="array" ref="B11">IFERROR(INDEX('Guias Salariais 2023'!$D$1:$D$1000,SMALL(IF(B$1='Guias Salariais 2023'!$C$1:$C$1000,ROW('Guias Salariais 2023'!$C$1:$C$1000)-ROW('Guias Salariais 2023'!$C$1)+1),ROW(10:10))),"")</f>
        <v/>
      </c>
      <c r="C11" s="474" t="str">
        <f t="shared" si="0"/>
        <v/>
      </c>
      <c r="D11" s="464" t="str" cm="1">
        <f t="array" ref="D11">IFERROR(INDEX('Guias Salariais 2023'!$D$1:$D$1000,SMALL(IF(D$1='Guias Salariais 2023'!$C$1:$C$1000,ROW('Guias Salariais 2023'!$C$1:$C$1000)-ROW('Guias Salariais 2023'!$C$1)+1),ROW(10:10))),"")</f>
        <v/>
      </c>
      <c r="E11" s="474" t="str">
        <f t="shared" si="0"/>
        <v/>
      </c>
      <c r="F11" s="463" t="str" cm="1">
        <f t="array" ref="F11">IFERROR(INDEX('Guias Salariais 2023'!$D$1:$D$1000,SMALL(IF(F$1='Guias Salariais 2023'!$C$1:$C$1000,ROW('Guias Salariais 2023'!$C$1:$C$1000)-ROW('Guias Salariais 2023'!$C$1)+1),ROW(10:10))),"")</f>
        <v/>
      </c>
      <c r="G11" s="474" t="str">
        <f t="shared" ref="G11:I11" si="81">IF(F11="","",AND(F11&gt;=F$88,F11&lt;=F$87))</f>
        <v/>
      </c>
      <c r="H11" s="464" t="str" cm="1">
        <f t="array" ref="H11">IFERROR(INDEX('Guias Salariais 2023'!$D$1:$D$1000,SMALL(IF(H$1='Guias Salariais 2023'!$C$1:$C$1000,ROW('Guias Salariais 2023'!$C$1:$C$1000)-ROW('Guias Salariais 2023'!$C$1)+1),ROW(10:10))),"")</f>
        <v/>
      </c>
      <c r="I11" s="474" t="str">
        <f t="shared" si="81"/>
        <v/>
      </c>
      <c r="J11" s="463" t="str" cm="1">
        <f t="array" ref="J11">IFERROR(INDEX('Guias Salariais 2023'!$D$1:$D$1000,SMALL(IF(J$1='Guias Salariais 2023'!$C$1:$C$1000,ROW('Guias Salariais 2023'!$C$1:$C$1000)-ROW('Guias Salariais 2023'!$C$1)+1),ROW(10:10))),"")</f>
        <v/>
      </c>
      <c r="K11" s="474" t="str">
        <f t="shared" ref="K11:M11" si="82">IF(J11="","",AND(J11&gt;=J$88,J11&lt;=J$87))</f>
        <v/>
      </c>
      <c r="L11" s="464" cm="1">
        <f t="array" ref="L11">IFERROR(INDEX('Guias Salariais 2023'!$D$1:$D$1000,SMALL(IF(L$1='Guias Salariais 2023'!$C$1:$C$1000,ROW('Guias Salariais 2023'!$C$1:$C$1000)-ROW('Guias Salariais 2023'!$C$1)+1),ROW(10:10))),"")</f>
        <v>7500</v>
      </c>
      <c r="M11" s="474" t="b">
        <f t="shared" si="82"/>
        <v>1</v>
      </c>
      <c r="N11" s="463" cm="1">
        <f t="array" ref="N11">IFERROR(INDEX('Guias Salariais 2023'!$D$1:$D$1000,SMALL(IF(N$1='Guias Salariais 2023'!$C$1:$C$1000,ROW('Guias Salariais 2023'!$C$1:$C$1000)-ROW('Guias Salariais 2023'!$C$1)+1),ROW(10:10))),"")</f>
        <v>10000</v>
      </c>
      <c r="O11" s="474" t="b">
        <f t="shared" ref="O11:Q11" si="83">IF(N11="","",AND(N11&gt;=N$88,N11&lt;=N$87))</f>
        <v>1</v>
      </c>
      <c r="P11" s="464" cm="1">
        <f t="array" ref="P11">IFERROR(INDEX('Guias Salariais 2023'!$D$1:$D$1000,SMALL(IF(P$1='Guias Salariais 2023'!$C$1:$C$1000,ROW('Guias Salariais 2023'!$C$1:$C$1000)-ROW('Guias Salariais 2023'!$C$1)+1),ROW(10:10))),"")</f>
        <v>13000</v>
      </c>
      <c r="Q11" s="474" t="b">
        <f t="shared" si="83"/>
        <v>1</v>
      </c>
      <c r="R11" s="463" t="str" cm="1">
        <f t="array" ref="R11">IFERROR(INDEX('Guias Salariais 2023'!$D$1:$D$1000,SMALL(IF(R$1='Guias Salariais 2023'!$C$1:$C$1000,ROW('Guias Salariais 2023'!$C$1:$C$1000)-ROW('Guias Salariais 2023'!$C$1)+1),ROW(10:10))),"")</f>
        <v/>
      </c>
      <c r="S11" s="474" t="str">
        <f t="shared" ref="S11:U11" si="84">IF(R11="","",AND(R11&gt;=R$88,R11&lt;=R$87))</f>
        <v/>
      </c>
      <c r="T11" s="464" t="str" cm="1">
        <f t="array" ref="T11">IFERROR(INDEX('Guias Salariais 2023'!$D$1:$D$1000,SMALL(IF(T$1='Guias Salariais 2023'!$C$1:$C$1000,ROW('Guias Salariais 2023'!$C$1:$C$1000)-ROW('Guias Salariais 2023'!$C$1)+1),ROW(10:10))),"")</f>
        <v/>
      </c>
      <c r="U11" s="474" t="str">
        <f t="shared" si="84"/>
        <v/>
      </c>
      <c r="V11" s="463" t="str" cm="1">
        <f t="array" ref="V11">IFERROR(INDEX('Guias Salariais 2023'!$D$1:$D$1000,SMALL(IF(V$1='Guias Salariais 2023'!$C$1:$C$1000,ROW('Guias Salariais 2023'!$C$1:$C$1000)-ROW('Guias Salariais 2023'!$C$1)+1),ROW(10:10))),"")</f>
        <v/>
      </c>
      <c r="W11" s="474" t="str">
        <f t="shared" ref="W11:Y11" si="85">IF(V11="","",AND(V11&gt;=V$88,V11&lt;=V$87))</f>
        <v/>
      </c>
      <c r="X11" s="464" t="str" cm="1">
        <f t="array" ref="X11">IFERROR(INDEX('Guias Salariais 2023'!$D$1:$D$1000,SMALL(IF(X$1='Guias Salariais 2023'!$C$1:$C$1000,ROW('Guias Salariais 2023'!$C$1:$C$1000)-ROW('Guias Salariais 2023'!$C$1)+1),ROW(10:10))),"")</f>
        <v/>
      </c>
      <c r="Y11" s="474" t="str">
        <f t="shared" si="85"/>
        <v/>
      </c>
      <c r="Z11" s="463" t="str" cm="1">
        <f t="array" ref="Z11">IFERROR(INDEX('Guias Salariais 2023'!$D$1:$D$1000,SMALL(IF(Z$1='Guias Salariais 2023'!$C$1:$C$1000,ROW('Guias Salariais 2023'!$C$1:$C$1000)-ROW('Guias Salariais 2023'!$C$1)+1),ROW(10:10))),"")</f>
        <v/>
      </c>
      <c r="AA11" s="474" t="str">
        <f t="shared" ref="AA11:AC11" si="86">IF(Z11="","",AND(Z11&gt;=Z$88,Z11&lt;=Z$87))</f>
        <v/>
      </c>
      <c r="AB11" s="464" t="str" cm="1">
        <f t="array" ref="AB11">IFERROR(INDEX('Guias Salariais 2023'!$D$1:$D$1000,SMALL(IF(AB$1='Guias Salariais 2023'!$C$1:$C$1000,ROW('Guias Salariais 2023'!$C$1:$C$1000)-ROW('Guias Salariais 2023'!$C$1)+1),ROW(10:10))),"")</f>
        <v/>
      </c>
      <c r="AC11" s="474" t="str">
        <f t="shared" si="86"/>
        <v/>
      </c>
      <c r="AD11" s="463" t="str" cm="1">
        <f t="array" ref="AD11">IFERROR(INDEX('Guias Salariais 2023'!$D$1:$D$1000,SMALL(IF(AD$1='Guias Salariais 2023'!$C$1:$C$1000,ROW('Guias Salariais 2023'!$C$1:$C$1000)-ROW('Guias Salariais 2023'!$C$1)+1),ROW(10:10))),"")</f>
        <v/>
      </c>
      <c r="AE11" s="474" t="str">
        <f t="shared" ref="AE11:AG11" si="87">IF(AD11="","",AND(AD11&gt;=AD$88,AD11&lt;=AD$87))</f>
        <v/>
      </c>
      <c r="AF11" s="464" t="str" cm="1">
        <f t="array" ref="AF11">IFERROR(INDEX('Guias Salariais 2023'!$D$1:$D$1000,SMALL(IF(AF$1='Guias Salariais 2023'!$C$1:$C$1000,ROW('Guias Salariais 2023'!$C$1:$C$1000)-ROW('Guias Salariais 2023'!$C$1)+1),ROW(10:10))),"")</f>
        <v/>
      </c>
      <c r="AG11" s="474" t="str">
        <f t="shared" si="87"/>
        <v/>
      </c>
      <c r="AH11" s="463" t="str" cm="1">
        <f t="array" ref="AH11">IFERROR(INDEX('Guias Salariais 2023'!$D$1:$D$1000,SMALL(IF(AH$1='Guias Salariais 2023'!$C$1:$C$1000,ROW('Guias Salariais 2023'!$C$1:$C$1000)-ROW('Guias Salariais 2023'!$C$1)+1),ROW(10:10))),"")</f>
        <v/>
      </c>
      <c r="AI11" s="474" t="str">
        <f t="shared" ref="AI11:AK11" si="88">IF(AH11="","",AND(AH11&gt;=AH$88,AH11&lt;=AH$87))</f>
        <v/>
      </c>
      <c r="AJ11" s="464" t="str" cm="1">
        <f t="array" ref="AJ11">IFERROR(INDEX('Guias Salariais 2023'!$D$1:$D$1000,SMALL(IF(AJ$1='Guias Salariais 2023'!$C$1:$C$1000,ROW('Guias Salariais 2023'!$C$1:$C$1000)-ROW('Guias Salariais 2023'!$C$1)+1),ROW(10:10))),"")</f>
        <v/>
      </c>
      <c r="AK11" s="474" t="str">
        <f t="shared" si="88"/>
        <v/>
      </c>
      <c r="AL11" s="463" t="str" cm="1">
        <f t="array" ref="AL11">IFERROR(INDEX('Guias Salariais 2023'!$D$1:$D$1000,SMALL(IF(AL$1='Guias Salariais 2023'!$C$1:$C$1000,ROW('Guias Salariais 2023'!$C$1:$C$1000)-ROW('Guias Salariais 2023'!$C$1)+1),ROW(10:10))),"")</f>
        <v/>
      </c>
      <c r="AM11" s="474" t="str">
        <f t="shared" ref="AM11:AO11" si="89">IF(AL11="","",AND(AL11&gt;=AL$88,AL11&lt;=AL$87))</f>
        <v/>
      </c>
      <c r="AN11" s="464" t="str" cm="1">
        <f t="array" ref="AN11">IFERROR(INDEX('Guias Salariais 2023'!$D$1:$D$1000,SMALL(IF(AN$1='Guias Salariais 2023'!$C$1:$C$1000,ROW('Guias Salariais 2023'!$C$1:$C$1000)-ROW('Guias Salariais 2023'!$C$1)+1),ROW(10:10))),"")</f>
        <v/>
      </c>
      <c r="AO11" s="474" t="str">
        <f t="shared" si="89"/>
        <v/>
      </c>
      <c r="AP11" s="463" t="str" cm="1">
        <f t="array" ref="AP11">IFERROR(INDEX('Guias Salariais 2023'!$D$1:$D$1000,SMALL(IF(AP$1='Guias Salariais 2023'!$C$1:$C$1000,ROW('Guias Salariais 2023'!$C$1:$C$1000)-ROW('Guias Salariais 2023'!$C$1)+1),ROW(10:10))),"")</f>
        <v/>
      </c>
      <c r="AQ11" s="486" t="str">
        <f t="shared" ref="AQ11" si="90">IF(AP11="","",AND(AP11&gt;=AP$88,AP11&lt;=AP$87))</f>
        <v/>
      </c>
    </row>
    <row r="12" spans="1:43" x14ac:dyDescent="0.25">
      <c r="A12" s="514"/>
      <c r="B12" s="326" t="str" cm="1">
        <f t="array" ref="B12">IFERROR(INDEX('Guias Salariais 2023'!$D$1:$D$1000,SMALL(IF(B$1='Guias Salariais 2023'!$C$1:$C$1000,ROW('Guias Salariais 2023'!$C$1:$C$1000)-ROW('Guias Salariais 2023'!$C$1)+1),ROW(11:11))),"")</f>
        <v/>
      </c>
      <c r="C12" s="474" t="str">
        <f t="shared" si="0"/>
        <v/>
      </c>
      <c r="D12" s="464" t="str" cm="1">
        <f t="array" ref="D12">IFERROR(INDEX('Guias Salariais 2023'!$D$1:$D$1000,SMALL(IF(D$1='Guias Salariais 2023'!$C$1:$C$1000,ROW('Guias Salariais 2023'!$C$1:$C$1000)-ROW('Guias Salariais 2023'!$C$1)+1),ROW(11:11))),"")</f>
        <v/>
      </c>
      <c r="E12" s="474" t="str">
        <f t="shared" si="0"/>
        <v/>
      </c>
      <c r="F12" s="463" t="str" cm="1">
        <f t="array" ref="F12">IFERROR(INDEX('Guias Salariais 2023'!$D$1:$D$1000,SMALL(IF(F$1='Guias Salariais 2023'!$C$1:$C$1000,ROW('Guias Salariais 2023'!$C$1:$C$1000)-ROW('Guias Salariais 2023'!$C$1)+1),ROW(11:11))),"")</f>
        <v/>
      </c>
      <c r="G12" s="474" t="str">
        <f t="shared" ref="G12:I12" si="91">IF(F12="","",AND(F12&gt;=F$88,F12&lt;=F$87))</f>
        <v/>
      </c>
      <c r="H12" s="464" t="str" cm="1">
        <f t="array" ref="H12">IFERROR(INDEX('Guias Salariais 2023'!$D$1:$D$1000,SMALL(IF(H$1='Guias Salariais 2023'!$C$1:$C$1000,ROW('Guias Salariais 2023'!$C$1:$C$1000)-ROW('Guias Salariais 2023'!$C$1)+1),ROW(11:11))),"")</f>
        <v/>
      </c>
      <c r="I12" s="474" t="str">
        <f t="shared" si="91"/>
        <v/>
      </c>
      <c r="J12" s="463" t="str" cm="1">
        <f t="array" ref="J12">IFERROR(INDEX('Guias Salariais 2023'!$D$1:$D$1000,SMALL(IF(J$1='Guias Salariais 2023'!$C$1:$C$1000,ROW('Guias Salariais 2023'!$C$1:$C$1000)-ROW('Guias Salariais 2023'!$C$1)+1),ROW(11:11))),"")</f>
        <v/>
      </c>
      <c r="K12" s="474" t="str">
        <f t="shared" ref="K12:M12" si="92">IF(J12="","",AND(J12&gt;=J$88,J12&lt;=J$87))</f>
        <v/>
      </c>
      <c r="L12" s="464" cm="1">
        <f t="array" ref="L12">IFERROR(INDEX('Guias Salariais 2023'!$D$1:$D$1000,SMALL(IF(L$1='Guias Salariais 2023'!$C$1:$C$1000,ROW('Guias Salariais 2023'!$C$1:$C$1000)-ROW('Guias Salariais 2023'!$C$1)+1),ROW(11:11))),"")</f>
        <v>7500</v>
      </c>
      <c r="M12" s="474" t="b">
        <f t="shared" si="92"/>
        <v>1</v>
      </c>
      <c r="N12" s="463" cm="1">
        <f t="array" ref="N12">IFERROR(INDEX('Guias Salariais 2023'!$D$1:$D$1000,SMALL(IF(N$1='Guias Salariais 2023'!$C$1:$C$1000,ROW('Guias Salariais 2023'!$C$1:$C$1000)-ROW('Guias Salariais 2023'!$C$1)+1),ROW(11:11))),"")</f>
        <v>9500</v>
      </c>
      <c r="O12" s="474" t="b">
        <f t="shared" ref="O12:Q12" si="93">IF(N12="","",AND(N12&gt;=N$88,N12&lt;=N$87))</f>
        <v>1</v>
      </c>
      <c r="P12" s="464" cm="1">
        <f t="array" ref="P12">IFERROR(INDEX('Guias Salariais 2023'!$D$1:$D$1000,SMALL(IF(P$1='Guias Salariais 2023'!$C$1:$C$1000,ROW('Guias Salariais 2023'!$C$1:$C$1000)-ROW('Guias Salariais 2023'!$C$1)+1),ROW(11:11))),"")</f>
        <v>14000</v>
      </c>
      <c r="Q12" s="474" t="b">
        <f t="shared" si="93"/>
        <v>1</v>
      </c>
      <c r="R12" s="463" t="str" cm="1">
        <f t="array" ref="R12">IFERROR(INDEX('Guias Salariais 2023'!$D$1:$D$1000,SMALL(IF(R$1='Guias Salariais 2023'!$C$1:$C$1000,ROW('Guias Salariais 2023'!$C$1:$C$1000)-ROW('Guias Salariais 2023'!$C$1)+1),ROW(11:11))),"")</f>
        <v/>
      </c>
      <c r="S12" s="474" t="str">
        <f t="shared" ref="S12:U12" si="94">IF(R12="","",AND(R12&gt;=R$88,R12&lt;=R$87))</f>
        <v/>
      </c>
      <c r="T12" s="464" t="str" cm="1">
        <f t="array" ref="T12">IFERROR(INDEX('Guias Salariais 2023'!$D$1:$D$1000,SMALL(IF(T$1='Guias Salariais 2023'!$C$1:$C$1000,ROW('Guias Salariais 2023'!$C$1:$C$1000)-ROW('Guias Salariais 2023'!$C$1)+1),ROW(11:11))),"")</f>
        <v/>
      </c>
      <c r="U12" s="474" t="str">
        <f t="shared" si="94"/>
        <v/>
      </c>
      <c r="V12" s="463" t="str" cm="1">
        <f t="array" ref="V12">IFERROR(INDEX('Guias Salariais 2023'!$D$1:$D$1000,SMALL(IF(V$1='Guias Salariais 2023'!$C$1:$C$1000,ROW('Guias Salariais 2023'!$C$1:$C$1000)-ROW('Guias Salariais 2023'!$C$1)+1),ROW(11:11))),"")</f>
        <v/>
      </c>
      <c r="W12" s="474" t="str">
        <f t="shared" ref="W12:Y12" si="95">IF(V12="","",AND(V12&gt;=V$88,V12&lt;=V$87))</f>
        <v/>
      </c>
      <c r="X12" s="464" t="str" cm="1">
        <f t="array" ref="X12">IFERROR(INDEX('Guias Salariais 2023'!$D$1:$D$1000,SMALL(IF(X$1='Guias Salariais 2023'!$C$1:$C$1000,ROW('Guias Salariais 2023'!$C$1:$C$1000)-ROW('Guias Salariais 2023'!$C$1)+1),ROW(11:11))),"")</f>
        <v/>
      </c>
      <c r="Y12" s="474" t="str">
        <f t="shared" si="95"/>
        <v/>
      </c>
      <c r="Z12" s="463" t="str" cm="1">
        <f t="array" ref="Z12">IFERROR(INDEX('Guias Salariais 2023'!$D$1:$D$1000,SMALL(IF(Z$1='Guias Salariais 2023'!$C$1:$C$1000,ROW('Guias Salariais 2023'!$C$1:$C$1000)-ROW('Guias Salariais 2023'!$C$1)+1),ROW(11:11))),"")</f>
        <v/>
      </c>
      <c r="AA12" s="474" t="str">
        <f t="shared" ref="AA12:AC12" si="96">IF(Z12="","",AND(Z12&gt;=Z$88,Z12&lt;=Z$87))</f>
        <v/>
      </c>
      <c r="AB12" s="464" t="str" cm="1">
        <f t="array" ref="AB12">IFERROR(INDEX('Guias Salariais 2023'!$D$1:$D$1000,SMALL(IF(AB$1='Guias Salariais 2023'!$C$1:$C$1000,ROW('Guias Salariais 2023'!$C$1:$C$1000)-ROW('Guias Salariais 2023'!$C$1)+1),ROW(11:11))),"")</f>
        <v/>
      </c>
      <c r="AC12" s="474" t="str">
        <f t="shared" si="96"/>
        <v/>
      </c>
      <c r="AD12" s="463" t="str" cm="1">
        <f t="array" ref="AD12">IFERROR(INDEX('Guias Salariais 2023'!$D$1:$D$1000,SMALL(IF(AD$1='Guias Salariais 2023'!$C$1:$C$1000,ROW('Guias Salariais 2023'!$C$1:$C$1000)-ROW('Guias Salariais 2023'!$C$1)+1),ROW(11:11))),"")</f>
        <v/>
      </c>
      <c r="AE12" s="474" t="str">
        <f t="shared" ref="AE12:AG12" si="97">IF(AD12="","",AND(AD12&gt;=AD$88,AD12&lt;=AD$87))</f>
        <v/>
      </c>
      <c r="AF12" s="464" t="str" cm="1">
        <f t="array" ref="AF12">IFERROR(INDEX('Guias Salariais 2023'!$D$1:$D$1000,SMALL(IF(AF$1='Guias Salariais 2023'!$C$1:$C$1000,ROW('Guias Salariais 2023'!$C$1:$C$1000)-ROW('Guias Salariais 2023'!$C$1)+1),ROW(11:11))),"")</f>
        <v/>
      </c>
      <c r="AG12" s="474" t="str">
        <f t="shared" si="97"/>
        <v/>
      </c>
      <c r="AH12" s="463" t="str" cm="1">
        <f t="array" ref="AH12">IFERROR(INDEX('Guias Salariais 2023'!$D$1:$D$1000,SMALL(IF(AH$1='Guias Salariais 2023'!$C$1:$C$1000,ROW('Guias Salariais 2023'!$C$1:$C$1000)-ROW('Guias Salariais 2023'!$C$1)+1),ROW(11:11))),"")</f>
        <v/>
      </c>
      <c r="AI12" s="474" t="str">
        <f t="shared" ref="AI12:AK12" si="98">IF(AH12="","",AND(AH12&gt;=AH$88,AH12&lt;=AH$87))</f>
        <v/>
      </c>
      <c r="AJ12" s="464" t="str" cm="1">
        <f t="array" ref="AJ12">IFERROR(INDEX('Guias Salariais 2023'!$D$1:$D$1000,SMALL(IF(AJ$1='Guias Salariais 2023'!$C$1:$C$1000,ROW('Guias Salariais 2023'!$C$1:$C$1000)-ROW('Guias Salariais 2023'!$C$1)+1),ROW(11:11))),"")</f>
        <v/>
      </c>
      <c r="AK12" s="474" t="str">
        <f t="shared" si="98"/>
        <v/>
      </c>
      <c r="AL12" s="463" t="str" cm="1">
        <f t="array" ref="AL12">IFERROR(INDEX('Guias Salariais 2023'!$D$1:$D$1000,SMALL(IF(AL$1='Guias Salariais 2023'!$C$1:$C$1000,ROW('Guias Salariais 2023'!$C$1:$C$1000)-ROW('Guias Salariais 2023'!$C$1)+1),ROW(11:11))),"")</f>
        <v/>
      </c>
      <c r="AM12" s="474" t="str">
        <f t="shared" ref="AM12:AO12" si="99">IF(AL12="","",AND(AL12&gt;=AL$88,AL12&lt;=AL$87))</f>
        <v/>
      </c>
      <c r="AN12" s="464" t="str" cm="1">
        <f t="array" ref="AN12">IFERROR(INDEX('Guias Salariais 2023'!$D$1:$D$1000,SMALL(IF(AN$1='Guias Salariais 2023'!$C$1:$C$1000,ROW('Guias Salariais 2023'!$C$1:$C$1000)-ROW('Guias Salariais 2023'!$C$1)+1),ROW(11:11))),"")</f>
        <v/>
      </c>
      <c r="AO12" s="474" t="str">
        <f t="shared" si="99"/>
        <v/>
      </c>
      <c r="AP12" s="463" t="str" cm="1">
        <f t="array" ref="AP12">IFERROR(INDEX('Guias Salariais 2023'!$D$1:$D$1000,SMALL(IF(AP$1='Guias Salariais 2023'!$C$1:$C$1000,ROW('Guias Salariais 2023'!$C$1:$C$1000)-ROW('Guias Salariais 2023'!$C$1)+1),ROW(11:11))),"")</f>
        <v/>
      </c>
      <c r="AQ12" s="486" t="str">
        <f t="shared" ref="AQ12" si="100">IF(AP12="","",AND(AP12&gt;=AP$88,AP12&lt;=AP$87))</f>
        <v/>
      </c>
    </row>
    <row r="13" spans="1:43" x14ac:dyDescent="0.25">
      <c r="A13" s="514"/>
      <c r="B13" s="326" t="str" cm="1">
        <f t="array" ref="B13">IFERROR(INDEX('Guias Salariais 2023'!$D$1:$D$1000,SMALL(IF(B$1='Guias Salariais 2023'!$C$1:$C$1000,ROW('Guias Salariais 2023'!$C$1:$C$1000)-ROW('Guias Salariais 2023'!$C$1)+1),ROW(12:12))),"")</f>
        <v/>
      </c>
      <c r="C13" s="474" t="str">
        <f t="shared" si="0"/>
        <v/>
      </c>
      <c r="D13" s="464" t="str" cm="1">
        <f t="array" ref="D13">IFERROR(INDEX('Guias Salariais 2023'!$D$1:$D$1000,SMALL(IF(D$1='Guias Salariais 2023'!$C$1:$C$1000,ROW('Guias Salariais 2023'!$C$1:$C$1000)-ROW('Guias Salariais 2023'!$C$1)+1),ROW(12:12))),"")</f>
        <v/>
      </c>
      <c r="E13" s="474" t="str">
        <f t="shared" si="0"/>
        <v/>
      </c>
      <c r="F13" s="463" t="str" cm="1">
        <f t="array" ref="F13">IFERROR(INDEX('Guias Salariais 2023'!$D$1:$D$1000,SMALL(IF(F$1='Guias Salariais 2023'!$C$1:$C$1000,ROW('Guias Salariais 2023'!$C$1:$C$1000)-ROW('Guias Salariais 2023'!$C$1)+1),ROW(12:12))),"")</f>
        <v/>
      </c>
      <c r="G13" s="474" t="str">
        <f t="shared" ref="G13:I13" si="101">IF(F13="","",AND(F13&gt;=F$88,F13&lt;=F$87))</f>
        <v/>
      </c>
      <c r="H13" s="464" t="str" cm="1">
        <f t="array" ref="H13">IFERROR(INDEX('Guias Salariais 2023'!$D$1:$D$1000,SMALL(IF(H$1='Guias Salariais 2023'!$C$1:$C$1000,ROW('Guias Salariais 2023'!$C$1:$C$1000)-ROW('Guias Salariais 2023'!$C$1)+1),ROW(12:12))),"")</f>
        <v/>
      </c>
      <c r="I13" s="474" t="str">
        <f t="shared" si="101"/>
        <v/>
      </c>
      <c r="J13" s="463" t="str" cm="1">
        <f t="array" ref="J13">IFERROR(INDEX('Guias Salariais 2023'!$D$1:$D$1000,SMALL(IF(J$1='Guias Salariais 2023'!$C$1:$C$1000,ROW('Guias Salariais 2023'!$C$1:$C$1000)-ROW('Guias Salariais 2023'!$C$1)+1),ROW(12:12))),"")</f>
        <v/>
      </c>
      <c r="K13" s="474" t="str">
        <f t="shared" ref="K13:M13" si="102">IF(J13="","",AND(J13&gt;=J$88,J13&lt;=J$87))</f>
        <v/>
      </c>
      <c r="L13" s="464" cm="1">
        <f t="array" ref="L13">IFERROR(INDEX('Guias Salariais 2023'!$D$1:$D$1000,SMALL(IF(L$1='Guias Salariais 2023'!$C$1:$C$1000,ROW('Guias Salariais 2023'!$C$1:$C$1000)-ROW('Guias Salariais 2023'!$C$1)+1),ROW(12:12))),"")</f>
        <v>7000</v>
      </c>
      <c r="M13" s="474" t="b">
        <f t="shared" si="102"/>
        <v>1</v>
      </c>
      <c r="N13" s="463" cm="1">
        <f t="array" ref="N13">IFERROR(INDEX('Guias Salariais 2023'!$D$1:$D$1000,SMALL(IF(N$1='Guias Salariais 2023'!$C$1:$C$1000,ROW('Guias Salariais 2023'!$C$1:$C$1000)-ROW('Guias Salariais 2023'!$C$1)+1),ROW(12:12))),"")</f>
        <v>10000</v>
      </c>
      <c r="O13" s="474" t="b">
        <f t="shared" ref="O13:Q13" si="103">IF(N13="","",AND(N13&gt;=N$88,N13&lt;=N$87))</f>
        <v>1</v>
      </c>
      <c r="P13" s="464" cm="1">
        <f t="array" ref="P13">IFERROR(INDEX('Guias Salariais 2023'!$D$1:$D$1000,SMALL(IF(P$1='Guias Salariais 2023'!$C$1:$C$1000,ROW('Guias Salariais 2023'!$C$1:$C$1000)-ROW('Guias Salariais 2023'!$C$1)+1),ROW(12:12))),"")</f>
        <v>13000</v>
      </c>
      <c r="Q13" s="474" t="b">
        <f t="shared" si="103"/>
        <v>1</v>
      </c>
      <c r="R13" s="463" t="str" cm="1">
        <f t="array" ref="R13">IFERROR(INDEX('Guias Salariais 2023'!$D$1:$D$1000,SMALL(IF(R$1='Guias Salariais 2023'!$C$1:$C$1000,ROW('Guias Salariais 2023'!$C$1:$C$1000)-ROW('Guias Salariais 2023'!$C$1)+1),ROW(12:12))),"")</f>
        <v/>
      </c>
      <c r="S13" s="474" t="str">
        <f t="shared" ref="S13:U13" si="104">IF(R13="","",AND(R13&gt;=R$88,R13&lt;=R$87))</f>
        <v/>
      </c>
      <c r="T13" s="464" t="str" cm="1">
        <f t="array" ref="T13">IFERROR(INDEX('Guias Salariais 2023'!$D$1:$D$1000,SMALL(IF(T$1='Guias Salariais 2023'!$C$1:$C$1000,ROW('Guias Salariais 2023'!$C$1:$C$1000)-ROW('Guias Salariais 2023'!$C$1)+1),ROW(12:12))),"")</f>
        <v/>
      </c>
      <c r="U13" s="474" t="str">
        <f t="shared" si="104"/>
        <v/>
      </c>
      <c r="V13" s="463" t="str" cm="1">
        <f t="array" ref="V13">IFERROR(INDEX('Guias Salariais 2023'!$D$1:$D$1000,SMALL(IF(V$1='Guias Salariais 2023'!$C$1:$C$1000,ROW('Guias Salariais 2023'!$C$1:$C$1000)-ROW('Guias Salariais 2023'!$C$1)+1),ROW(12:12))),"")</f>
        <v/>
      </c>
      <c r="W13" s="474" t="str">
        <f t="shared" ref="W13:Y13" si="105">IF(V13="","",AND(V13&gt;=V$88,V13&lt;=V$87))</f>
        <v/>
      </c>
      <c r="X13" s="464" t="str" cm="1">
        <f t="array" ref="X13">IFERROR(INDEX('Guias Salariais 2023'!$D$1:$D$1000,SMALL(IF(X$1='Guias Salariais 2023'!$C$1:$C$1000,ROW('Guias Salariais 2023'!$C$1:$C$1000)-ROW('Guias Salariais 2023'!$C$1)+1),ROW(12:12))),"")</f>
        <v/>
      </c>
      <c r="Y13" s="474" t="str">
        <f t="shared" si="105"/>
        <v/>
      </c>
      <c r="Z13" s="463" t="str" cm="1">
        <f t="array" ref="Z13">IFERROR(INDEX('Guias Salariais 2023'!$D$1:$D$1000,SMALL(IF(Z$1='Guias Salariais 2023'!$C$1:$C$1000,ROW('Guias Salariais 2023'!$C$1:$C$1000)-ROW('Guias Salariais 2023'!$C$1)+1),ROW(12:12))),"")</f>
        <v/>
      </c>
      <c r="AA13" s="474" t="str">
        <f t="shared" ref="AA13:AC13" si="106">IF(Z13="","",AND(Z13&gt;=Z$88,Z13&lt;=Z$87))</f>
        <v/>
      </c>
      <c r="AB13" s="464" t="str" cm="1">
        <f t="array" ref="AB13">IFERROR(INDEX('Guias Salariais 2023'!$D$1:$D$1000,SMALL(IF(AB$1='Guias Salariais 2023'!$C$1:$C$1000,ROW('Guias Salariais 2023'!$C$1:$C$1000)-ROW('Guias Salariais 2023'!$C$1)+1),ROW(12:12))),"")</f>
        <v/>
      </c>
      <c r="AC13" s="474" t="str">
        <f t="shared" si="106"/>
        <v/>
      </c>
      <c r="AD13" s="463" t="str" cm="1">
        <f t="array" ref="AD13">IFERROR(INDEX('Guias Salariais 2023'!$D$1:$D$1000,SMALL(IF(AD$1='Guias Salariais 2023'!$C$1:$C$1000,ROW('Guias Salariais 2023'!$C$1:$C$1000)-ROW('Guias Salariais 2023'!$C$1)+1),ROW(12:12))),"")</f>
        <v/>
      </c>
      <c r="AE13" s="474" t="str">
        <f t="shared" ref="AE13:AG13" si="107">IF(AD13="","",AND(AD13&gt;=AD$88,AD13&lt;=AD$87))</f>
        <v/>
      </c>
      <c r="AF13" s="464" t="str" cm="1">
        <f t="array" ref="AF13">IFERROR(INDEX('Guias Salariais 2023'!$D$1:$D$1000,SMALL(IF(AF$1='Guias Salariais 2023'!$C$1:$C$1000,ROW('Guias Salariais 2023'!$C$1:$C$1000)-ROW('Guias Salariais 2023'!$C$1)+1),ROW(12:12))),"")</f>
        <v/>
      </c>
      <c r="AG13" s="474" t="str">
        <f t="shared" si="107"/>
        <v/>
      </c>
      <c r="AH13" s="463" t="str" cm="1">
        <f t="array" ref="AH13">IFERROR(INDEX('Guias Salariais 2023'!$D$1:$D$1000,SMALL(IF(AH$1='Guias Salariais 2023'!$C$1:$C$1000,ROW('Guias Salariais 2023'!$C$1:$C$1000)-ROW('Guias Salariais 2023'!$C$1)+1),ROW(12:12))),"")</f>
        <v/>
      </c>
      <c r="AI13" s="474" t="str">
        <f t="shared" ref="AI13:AK13" si="108">IF(AH13="","",AND(AH13&gt;=AH$88,AH13&lt;=AH$87))</f>
        <v/>
      </c>
      <c r="AJ13" s="464" t="str" cm="1">
        <f t="array" ref="AJ13">IFERROR(INDEX('Guias Salariais 2023'!$D$1:$D$1000,SMALL(IF(AJ$1='Guias Salariais 2023'!$C$1:$C$1000,ROW('Guias Salariais 2023'!$C$1:$C$1000)-ROW('Guias Salariais 2023'!$C$1)+1),ROW(12:12))),"")</f>
        <v/>
      </c>
      <c r="AK13" s="474" t="str">
        <f t="shared" si="108"/>
        <v/>
      </c>
      <c r="AL13" s="463" t="str" cm="1">
        <f t="array" ref="AL13">IFERROR(INDEX('Guias Salariais 2023'!$D$1:$D$1000,SMALL(IF(AL$1='Guias Salariais 2023'!$C$1:$C$1000,ROW('Guias Salariais 2023'!$C$1:$C$1000)-ROW('Guias Salariais 2023'!$C$1)+1),ROW(12:12))),"")</f>
        <v/>
      </c>
      <c r="AM13" s="474" t="str">
        <f t="shared" ref="AM13:AO13" si="109">IF(AL13="","",AND(AL13&gt;=AL$88,AL13&lt;=AL$87))</f>
        <v/>
      </c>
      <c r="AN13" s="464" t="str" cm="1">
        <f t="array" ref="AN13">IFERROR(INDEX('Guias Salariais 2023'!$D$1:$D$1000,SMALL(IF(AN$1='Guias Salariais 2023'!$C$1:$C$1000,ROW('Guias Salariais 2023'!$C$1:$C$1000)-ROW('Guias Salariais 2023'!$C$1)+1),ROW(12:12))),"")</f>
        <v/>
      </c>
      <c r="AO13" s="474" t="str">
        <f t="shared" si="109"/>
        <v/>
      </c>
      <c r="AP13" s="463" t="str" cm="1">
        <f t="array" ref="AP13">IFERROR(INDEX('Guias Salariais 2023'!$D$1:$D$1000,SMALL(IF(AP$1='Guias Salariais 2023'!$C$1:$C$1000,ROW('Guias Salariais 2023'!$C$1:$C$1000)-ROW('Guias Salariais 2023'!$C$1)+1),ROW(12:12))),"")</f>
        <v/>
      </c>
      <c r="AQ13" s="486" t="str">
        <f t="shared" ref="AQ13" si="110">IF(AP13="","",AND(AP13&gt;=AP$88,AP13&lt;=AP$87))</f>
        <v/>
      </c>
    </row>
    <row r="14" spans="1:43" x14ac:dyDescent="0.25">
      <c r="A14" s="514"/>
      <c r="B14" s="326" t="str" cm="1">
        <f t="array" ref="B14">IFERROR(INDEX('Guias Salariais 2023'!$D$1:$D$1000,SMALL(IF(B$1='Guias Salariais 2023'!$C$1:$C$1000,ROW('Guias Salariais 2023'!$C$1:$C$1000)-ROW('Guias Salariais 2023'!$C$1)+1),ROW(13:13))),"")</f>
        <v/>
      </c>
      <c r="C14" s="474" t="str">
        <f t="shared" si="0"/>
        <v/>
      </c>
      <c r="D14" s="464" t="str" cm="1">
        <f t="array" ref="D14">IFERROR(INDEX('Guias Salariais 2023'!$D$1:$D$1000,SMALL(IF(D$1='Guias Salariais 2023'!$C$1:$C$1000,ROW('Guias Salariais 2023'!$C$1:$C$1000)-ROW('Guias Salariais 2023'!$C$1)+1),ROW(13:13))),"")</f>
        <v/>
      </c>
      <c r="E14" s="474" t="str">
        <f t="shared" si="0"/>
        <v/>
      </c>
      <c r="F14" s="463" t="str" cm="1">
        <f t="array" ref="F14">IFERROR(INDEX('Guias Salariais 2023'!$D$1:$D$1000,SMALL(IF(F$1='Guias Salariais 2023'!$C$1:$C$1000,ROW('Guias Salariais 2023'!$C$1:$C$1000)-ROW('Guias Salariais 2023'!$C$1)+1),ROW(13:13))),"")</f>
        <v/>
      </c>
      <c r="G14" s="474" t="str">
        <f t="shared" ref="G14:I14" si="111">IF(F14="","",AND(F14&gt;=F$88,F14&lt;=F$87))</f>
        <v/>
      </c>
      <c r="H14" s="464" t="str" cm="1">
        <f t="array" ref="H14">IFERROR(INDEX('Guias Salariais 2023'!$D$1:$D$1000,SMALL(IF(H$1='Guias Salariais 2023'!$C$1:$C$1000,ROW('Guias Salariais 2023'!$C$1:$C$1000)-ROW('Guias Salariais 2023'!$C$1)+1),ROW(13:13))),"")</f>
        <v/>
      </c>
      <c r="I14" s="474" t="str">
        <f t="shared" si="111"/>
        <v/>
      </c>
      <c r="J14" s="463" t="str" cm="1">
        <f t="array" ref="J14">IFERROR(INDEX('Guias Salariais 2023'!$D$1:$D$1000,SMALL(IF(J$1='Guias Salariais 2023'!$C$1:$C$1000,ROW('Guias Salariais 2023'!$C$1:$C$1000)-ROW('Guias Salariais 2023'!$C$1)+1),ROW(13:13))),"")</f>
        <v/>
      </c>
      <c r="K14" s="474" t="str">
        <f t="shared" ref="K14:M14" si="112">IF(J14="","",AND(J14&gt;=J$88,J14&lt;=J$87))</f>
        <v/>
      </c>
      <c r="L14" s="464" cm="1">
        <f t="array" ref="L14">IFERROR(INDEX('Guias Salariais 2023'!$D$1:$D$1000,SMALL(IF(L$1='Guias Salariais 2023'!$C$1:$C$1000,ROW('Guias Salariais 2023'!$C$1:$C$1000)-ROW('Guias Salariais 2023'!$C$1)+1),ROW(13:13))),"")</f>
        <v>7000</v>
      </c>
      <c r="M14" s="474" t="b">
        <f t="shared" si="112"/>
        <v>1</v>
      </c>
      <c r="N14" s="463" cm="1">
        <f t="array" ref="N14">IFERROR(INDEX('Guias Salariais 2023'!$D$1:$D$1000,SMALL(IF(N$1='Guias Salariais 2023'!$C$1:$C$1000,ROW('Guias Salariais 2023'!$C$1:$C$1000)-ROW('Guias Salariais 2023'!$C$1)+1),ROW(13:13))),"")</f>
        <v>12500</v>
      </c>
      <c r="O14" s="474" t="b">
        <f t="shared" ref="O14:Q14" si="113">IF(N14="","",AND(N14&gt;=N$88,N14&lt;=N$87))</f>
        <v>1</v>
      </c>
      <c r="P14" s="464" cm="1">
        <f t="array" ref="P14">IFERROR(INDEX('Guias Salariais 2023'!$D$1:$D$1000,SMALL(IF(P$1='Guias Salariais 2023'!$C$1:$C$1000,ROW('Guias Salariais 2023'!$C$1:$C$1000)-ROW('Guias Salariais 2023'!$C$1)+1),ROW(13:13))),"")</f>
        <v>17000</v>
      </c>
      <c r="Q14" s="474" t="b">
        <f t="shared" si="113"/>
        <v>1</v>
      </c>
      <c r="R14" s="463" t="str" cm="1">
        <f t="array" ref="R14">IFERROR(INDEX('Guias Salariais 2023'!$D$1:$D$1000,SMALL(IF(R$1='Guias Salariais 2023'!$C$1:$C$1000,ROW('Guias Salariais 2023'!$C$1:$C$1000)-ROW('Guias Salariais 2023'!$C$1)+1),ROW(13:13))),"")</f>
        <v/>
      </c>
      <c r="S14" s="474" t="str">
        <f t="shared" ref="S14:U14" si="114">IF(R14="","",AND(R14&gt;=R$88,R14&lt;=R$87))</f>
        <v/>
      </c>
      <c r="T14" s="464" t="str" cm="1">
        <f t="array" ref="T14">IFERROR(INDEX('Guias Salariais 2023'!$D$1:$D$1000,SMALL(IF(T$1='Guias Salariais 2023'!$C$1:$C$1000,ROW('Guias Salariais 2023'!$C$1:$C$1000)-ROW('Guias Salariais 2023'!$C$1)+1),ROW(13:13))),"")</f>
        <v/>
      </c>
      <c r="U14" s="474" t="str">
        <f t="shared" si="114"/>
        <v/>
      </c>
      <c r="V14" s="463" t="str" cm="1">
        <f t="array" ref="V14">IFERROR(INDEX('Guias Salariais 2023'!$D$1:$D$1000,SMALL(IF(V$1='Guias Salariais 2023'!$C$1:$C$1000,ROW('Guias Salariais 2023'!$C$1:$C$1000)-ROW('Guias Salariais 2023'!$C$1)+1),ROW(13:13))),"")</f>
        <v/>
      </c>
      <c r="W14" s="474" t="str">
        <f t="shared" ref="W14:Y14" si="115">IF(V14="","",AND(V14&gt;=V$88,V14&lt;=V$87))</f>
        <v/>
      </c>
      <c r="X14" s="464" t="str" cm="1">
        <f t="array" ref="X14">IFERROR(INDEX('Guias Salariais 2023'!$D$1:$D$1000,SMALL(IF(X$1='Guias Salariais 2023'!$C$1:$C$1000,ROW('Guias Salariais 2023'!$C$1:$C$1000)-ROW('Guias Salariais 2023'!$C$1)+1),ROW(13:13))),"")</f>
        <v/>
      </c>
      <c r="Y14" s="474" t="str">
        <f t="shared" si="115"/>
        <v/>
      </c>
      <c r="Z14" s="463" t="str" cm="1">
        <f t="array" ref="Z14">IFERROR(INDEX('Guias Salariais 2023'!$D$1:$D$1000,SMALL(IF(Z$1='Guias Salariais 2023'!$C$1:$C$1000,ROW('Guias Salariais 2023'!$C$1:$C$1000)-ROW('Guias Salariais 2023'!$C$1)+1),ROW(13:13))),"")</f>
        <v/>
      </c>
      <c r="AA14" s="474" t="str">
        <f t="shared" ref="AA14:AC14" si="116">IF(Z14="","",AND(Z14&gt;=Z$88,Z14&lt;=Z$87))</f>
        <v/>
      </c>
      <c r="AB14" s="464" t="str" cm="1">
        <f t="array" ref="AB14">IFERROR(INDEX('Guias Salariais 2023'!$D$1:$D$1000,SMALL(IF(AB$1='Guias Salariais 2023'!$C$1:$C$1000,ROW('Guias Salariais 2023'!$C$1:$C$1000)-ROW('Guias Salariais 2023'!$C$1)+1),ROW(13:13))),"")</f>
        <v/>
      </c>
      <c r="AC14" s="474" t="str">
        <f t="shared" si="116"/>
        <v/>
      </c>
      <c r="AD14" s="463" t="str" cm="1">
        <f t="array" ref="AD14">IFERROR(INDEX('Guias Salariais 2023'!$D$1:$D$1000,SMALL(IF(AD$1='Guias Salariais 2023'!$C$1:$C$1000,ROW('Guias Salariais 2023'!$C$1:$C$1000)-ROW('Guias Salariais 2023'!$C$1)+1),ROW(13:13))),"")</f>
        <v/>
      </c>
      <c r="AE14" s="474" t="str">
        <f t="shared" ref="AE14:AG14" si="117">IF(AD14="","",AND(AD14&gt;=AD$88,AD14&lt;=AD$87))</f>
        <v/>
      </c>
      <c r="AF14" s="464" t="str" cm="1">
        <f t="array" ref="AF14">IFERROR(INDEX('Guias Salariais 2023'!$D$1:$D$1000,SMALL(IF(AF$1='Guias Salariais 2023'!$C$1:$C$1000,ROW('Guias Salariais 2023'!$C$1:$C$1000)-ROW('Guias Salariais 2023'!$C$1)+1),ROW(13:13))),"")</f>
        <v/>
      </c>
      <c r="AG14" s="474" t="str">
        <f t="shared" si="117"/>
        <v/>
      </c>
      <c r="AH14" s="463" t="str" cm="1">
        <f t="array" ref="AH14">IFERROR(INDEX('Guias Salariais 2023'!$D$1:$D$1000,SMALL(IF(AH$1='Guias Salariais 2023'!$C$1:$C$1000,ROW('Guias Salariais 2023'!$C$1:$C$1000)-ROW('Guias Salariais 2023'!$C$1)+1),ROW(13:13))),"")</f>
        <v/>
      </c>
      <c r="AI14" s="474" t="str">
        <f t="shared" ref="AI14:AK14" si="118">IF(AH14="","",AND(AH14&gt;=AH$88,AH14&lt;=AH$87))</f>
        <v/>
      </c>
      <c r="AJ14" s="464" t="str" cm="1">
        <f t="array" ref="AJ14">IFERROR(INDEX('Guias Salariais 2023'!$D$1:$D$1000,SMALL(IF(AJ$1='Guias Salariais 2023'!$C$1:$C$1000,ROW('Guias Salariais 2023'!$C$1:$C$1000)-ROW('Guias Salariais 2023'!$C$1)+1),ROW(13:13))),"")</f>
        <v/>
      </c>
      <c r="AK14" s="474" t="str">
        <f t="shared" si="118"/>
        <v/>
      </c>
      <c r="AL14" s="463" t="str" cm="1">
        <f t="array" ref="AL14">IFERROR(INDEX('Guias Salariais 2023'!$D$1:$D$1000,SMALL(IF(AL$1='Guias Salariais 2023'!$C$1:$C$1000,ROW('Guias Salariais 2023'!$C$1:$C$1000)-ROW('Guias Salariais 2023'!$C$1)+1),ROW(13:13))),"")</f>
        <v/>
      </c>
      <c r="AM14" s="474" t="str">
        <f t="shared" ref="AM14:AO14" si="119">IF(AL14="","",AND(AL14&gt;=AL$88,AL14&lt;=AL$87))</f>
        <v/>
      </c>
      <c r="AN14" s="464" t="str" cm="1">
        <f t="array" ref="AN14">IFERROR(INDEX('Guias Salariais 2023'!$D$1:$D$1000,SMALL(IF(AN$1='Guias Salariais 2023'!$C$1:$C$1000,ROW('Guias Salariais 2023'!$C$1:$C$1000)-ROW('Guias Salariais 2023'!$C$1)+1),ROW(13:13))),"")</f>
        <v/>
      </c>
      <c r="AO14" s="474" t="str">
        <f t="shared" si="119"/>
        <v/>
      </c>
      <c r="AP14" s="463" t="str" cm="1">
        <f t="array" ref="AP14">IFERROR(INDEX('Guias Salariais 2023'!$D$1:$D$1000,SMALL(IF(AP$1='Guias Salariais 2023'!$C$1:$C$1000,ROW('Guias Salariais 2023'!$C$1:$C$1000)-ROW('Guias Salariais 2023'!$C$1)+1),ROW(13:13))),"")</f>
        <v/>
      </c>
      <c r="AQ14" s="486" t="str">
        <f t="shared" ref="AQ14" si="120">IF(AP14="","",AND(AP14&gt;=AP$88,AP14&lt;=AP$87))</f>
        <v/>
      </c>
    </row>
    <row r="15" spans="1:43" x14ac:dyDescent="0.25">
      <c r="A15" s="514"/>
      <c r="B15" s="326" t="str" cm="1">
        <f t="array" ref="B15">IFERROR(INDEX('Guias Salariais 2023'!$D$1:$D$1000,SMALL(IF(B$1='Guias Salariais 2023'!$C$1:$C$1000,ROW('Guias Salariais 2023'!$C$1:$C$1000)-ROW('Guias Salariais 2023'!$C$1)+1),ROW(14:14))),"")</f>
        <v/>
      </c>
      <c r="C15" s="474" t="str">
        <f t="shared" si="0"/>
        <v/>
      </c>
      <c r="D15" s="464" t="str" cm="1">
        <f t="array" ref="D15">IFERROR(INDEX('Guias Salariais 2023'!$D$1:$D$1000,SMALL(IF(D$1='Guias Salariais 2023'!$C$1:$C$1000,ROW('Guias Salariais 2023'!$C$1:$C$1000)-ROW('Guias Salariais 2023'!$C$1)+1),ROW(14:14))),"")</f>
        <v/>
      </c>
      <c r="E15" s="474" t="str">
        <f t="shared" si="0"/>
        <v/>
      </c>
      <c r="F15" s="463" t="str" cm="1">
        <f t="array" ref="F15">IFERROR(INDEX('Guias Salariais 2023'!$D$1:$D$1000,SMALL(IF(F$1='Guias Salariais 2023'!$C$1:$C$1000,ROW('Guias Salariais 2023'!$C$1:$C$1000)-ROW('Guias Salariais 2023'!$C$1)+1),ROW(14:14))),"")</f>
        <v/>
      </c>
      <c r="G15" s="474" t="str">
        <f t="shared" ref="G15:I15" si="121">IF(F15="","",AND(F15&gt;=F$88,F15&lt;=F$87))</f>
        <v/>
      </c>
      <c r="H15" s="464" t="str" cm="1">
        <f t="array" ref="H15">IFERROR(INDEX('Guias Salariais 2023'!$D$1:$D$1000,SMALL(IF(H$1='Guias Salariais 2023'!$C$1:$C$1000,ROW('Guias Salariais 2023'!$C$1:$C$1000)-ROW('Guias Salariais 2023'!$C$1)+1),ROW(14:14))),"")</f>
        <v/>
      </c>
      <c r="I15" s="474" t="str">
        <f t="shared" si="121"/>
        <v/>
      </c>
      <c r="J15" s="463" t="str" cm="1">
        <f t="array" ref="J15">IFERROR(INDEX('Guias Salariais 2023'!$D$1:$D$1000,SMALL(IF(J$1='Guias Salariais 2023'!$C$1:$C$1000,ROW('Guias Salariais 2023'!$C$1:$C$1000)-ROW('Guias Salariais 2023'!$C$1)+1),ROW(14:14))),"")</f>
        <v/>
      </c>
      <c r="K15" s="474" t="str">
        <f t="shared" ref="K15:M15" si="122">IF(J15="","",AND(J15&gt;=J$88,J15&lt;=J$87))</f>
        <v/>
      </c>
      <c r="L15" s="464" cm="1">
        <f t="array" ref="L15">IFERROR(INDEX('Guias Salariais 2023'!$D$1:$D$1000,SMALL(IF(L$1='Guias Salariais 2023'!$C$1:$C$1000,ROW('Guias Salariais 2023'!$C$1:$C$1000)-ROW('Guias Salariais 2023'!$C$1)+1),ROW(14:14))),"")</f>
        <v>7000</v>
      </c>
      <c r="M15" s="474" t="b">
        <f t="shared" si="122"/>
        <v>1</v>
      </c>
      <c r="N15" s="463" cm="1">
        <f t="array" ref="N15">IFERROR(INDEX('Guias Salariais 2023'!$D$1:$D$1000,SMALL(IF(N$1='Guias Salariais 2023'!$C$1:$C$1000,ROW('Guias Salariais 2023'!$C$1:$C$1000)-ROW('Guias Salariais 2023'!$C$1)+1),ROW(14:14))),"")</f>
        <v>12500</v>
      </c>
      <c r="O15" s="474" t="b">
        <f t="shared" ref="O15:Q15" si="123">IF(N15="","",AND(N15&gt;=N$88,N15&lt;=N$87))</f>
        <v>1</v>
      </c>
      <c r="P15" s="464" cm="1">
        <f t="array" ref="P15">IFERROR(INDEX('Guias Salariais 2023'!$D$1:$D$1000,SMALL(IF(P$1='Guias Salariais 2023'!$C$1:$C$1000,ROW('Guias Salariais 2023'!$C$1:$C$1000)-ROW('Guias Salariais 2023'!$C$1)+1),ROW(14:14))),"")</f>
        <v>17000</v>
      </c>
      <c r="Q15" s="474" t="b">
        <f t="shared" si="123"/>
        <v>1</v>
      </c>
      <c r="R15" s="463" t="str" cm="1">
        <f t="array" ref="R15">IFERROR(INDEX('Guias Salariais 2023'!$D$1:$D$1000,SMALL(IF(R$1='Guias Salariais 2023'!$C$1:$C$1000,ROW('Guias Salariais 2023'!$C$1:$C$1000)-ROW('Guias Salariais 2023'!$C$1)+1),ROW(14:14))),"")</f>
        <v/>
      </c>
      <c r="S15" s="474" t="str">
        <f t="shared" ref="S15:U15" si="124">IF(R15="","",AND(R15&gt;=R$88,R15&lt;=R$87))</f>
        <v/>
      </c>
      <c r="T15" s="464" t="str" cm="1">
        <f t="array" ref="T15">IFERROR(INDEX('Guias Salariais 2023'!$D$1:$D$1000,SMALL(IF(T$1='Guias Salariais 2023'!$C$1:$C$1000,ROW('Guias Salariais 2023'!$C$1:$C$1000)-ROW('Guias Salariais 2023'!$C$1)+1),ROW(14:14))),"")</f>
        <v/>
      </c>
      <c r="U15" s="474" t="str">
        <f t="shared" si="124"/>
        <v/>
      </c>
      <c r="V15" s="463" t="str" cm="1">
        <f t="array" ref="V15">IFERROR(INDEX('Guias Salariais 2023'!$D$1:$D$1000,SMALL(IF(V$1='Guias Salariais 2023'!$C$1:$C$1000,ROW('Guias Salariais 2023'!$C$1:$C$1000)-ROW('Guias Salariais 2023'!$C$1)+1),ROW(14:14))),"")</f>
        <v/>
      </c>
      <c r="W15" s="474" t="str">
        <f t="shared" ref="W15:Y15" si="125">IF(V15="","",AND(V15&gt;=V$88,V15&lt;=V$87))</f>
        <v/>
      </c>
      <c r="X15" s="464" t="str" cm="1">
        <f t="array" ref="X15">IFERROR(INDEX('Guias Salariais 2023'!$D$1:$D$1000,SMALL(IF(X$1='Guias Salariais 2023'!$C$1:$C$1000,ROW('Guias Salariais 2023'!$C$1:$C$1000)-ROW('Guias Salariais 2023'!$C$1)+1),ROW(14:14))),"")</f>
        <v/>
      </c>
      <c r="Y15" s="474" t="str">
        <f t="shared" si="125"/>
        <v/>
      </c>
      <c r="Z15" s="463" t="str" cm="1">
        <f t="array" ref="Z15">IFERROR(INDEX('Guias Salariais 2023'!$D$1:$D$1000,SMALL(IF(Z$1='Guias Salariais 2023'!$C$1:$C$1000,ROW('Guias Salariais 2023'!$C$1:$C$1000)-ROW('Guias Salariais 2023'!$C$1)+1),ROW(14:14))),"")</f>
        <v/>
      </c>
      <c r="AA15" s="474" t="str">
        <f t="shared" ref="AA15:AC15" si="126">IF(Z15="","",AND(Z15&gt;=Z$88,Z15&lt;=Z$87))</f>
        <v/>
      </c>
      <c r="AB15" s="464" t="str" cm="1">
        <f t="array" ref="AB15">IFERROR(INDEX('Guias Salariais 2023'!$D$1:$D$1000,SMALL(IF(AB$1='Guias Salariais 2023'!$C$1:$C$1000,ROW('Guias Salariais 2023'!$C$1:$C$1000)-ROW('Guias Salariais 2023'!$C$1)+1),ROW(14:14))),"")</f>
        <v/>
      </c>
      <c r="AC15" s="474" t="str">
        <f t="shared" si="126"/>
        <v/>
      </c>
      <c r="AD15" s="463" t="str" cm="1">
        <f t="array" ref="AD15">IFERROR(INDEX('Guias Salariais 2023'!$D$1:$D$1000,SMALL(IF(AD$1='Guias Salariais 2023'!$C$1:$C$1000,ROW('Guias Salariais 2023'!$C$1:$C$1000)-ROW('Guias Salariais 2023'!$C$1)+1),ROW(14:14))),"")</f>
        <v/>
      </c>
      <c r="AE15" s="474" t="str">
        <f t="shared" ref="AE15:AG15" si="127">IF(AD15="","",AND(AD15&gt;=AD$88,AD15&lt;=AD$87))</f>
        <v/>
      </c>
      <c r="AF15" s="464" t="str" cm="1">
        <f t="array" ref="AF15">IFERROR(INDEX('Guias Salariais 2023'!$D$1:$D$1000,SMALL(IF(AF$1='Guias Salariais 2023'!$C$1:$C$1000,ROW('Guias Salariais 2023'!$C$1:$C$1000)-ROW('Guias Salariais 2023'!$C$1)+1),ROW(14:14))),"")</f>
        <v/>
      </c>
      <c r="AG15" s="474" t="str">
        <f t="shared" si="127"/>
        <v/>
      </c>
      <c r="AH15" s="463" t="str" cm="1">
        <f t="array" ref="AH15">IFERROR(INDEX('Guias Salariais 2023'!$D$1:$D$1000,SMALL(IF(AH$1='Guias Salariais 2023'!$C$1:$C$1000,ROW('Guias Salariais 2023'!$C$1:$C$1000)-ROW('Guias Salariais 2023'!$C$1)+1),ROW(14:14))),"")</f>
        <v/>
      </c>
      <c r="AI15" s="474" t="str">
        <f t="shared" ref="AI15:AK15" si="128">IF(AH15="","",AND(AH15&gt;=AH$88,AH15&lt;=AH$87))</f>
        <v/>
      </c>
      <c r="AJ15" s="464" t="str" cm="1">
        <f t="array" ref="AJ15">IFERROR(INDEX('Guias Salariais 2023'!$D$1:$D$1000,SMALL(IF(AJ$1='Guias Salariais 2023'!$C$1:$C$1000,ROW('Guias Salariais 2023'!$C$1:$C$1000)-ROW('Guias Salariais 2023'!$C$1)+1),ROW(14:14))),"")</f>
        <v/>
      </c>
      <c r="AK15" s="474" t="str">
        <f t="shared" si="128"/>
        <v/>
      </c>
      <c r="AL15" s="463" t="str" cm="1">
        <f t="array" ref="AL15">IFERROR(INDEX('Guias Salariais 2023'!$D$1:$D$1000,SMALL(IF(AL$1='Guias Salariais 2023'!$C$1:$C$1000,ROW('Guias Salariais 2023'!$C$1:$C$1000)-ROW('Guias Salariais 2023'!$C$1)+1),ROW(14:14))),"")</f>
        <v/>
      </c>
      <c r="AM15" s="474" t="str">
        <f t="shared" ref="AM15:AO15" si="129">IF(AL15="","",AND(AL15&gt;=AL$88,AL15&lt;=AL$87))</f>
        <v/>
      </c>
      <c r="AN15" s="464" t="str" cm="1">
        <f t="array" ref="AN15">IFERROR(INDEX('Guias Salariais 2023'!$D$1:$D$1000,SMALL(IF(AN$1='Guias Salariais 2023'!$C$1:$C$1000,ROW('Guias Salariais 2023'!$C$1:$C$1000)-ROW('Guias Salariais 2023'!$C$1)+1),ROW(14:14))),"")</f>
        <v/>
      </c>
      <c r="AO15" s="474" t="str">
        <f t="shared" si="129"/>
        <v/>
      </c>
      <c r="AP15" s="463" t="str" cm="1">
        <f t="array" ref="AP15">IFERROR(INDEX('Guias Salariais 2023'!$D$1:$D$1000,SMALL(IF(AP$1='Guias Salariais 2023'!$C$1:$C$1000,ROW('Guias Salariais 2023'!$C$1:$C$1000)-ROW('Guias Salariais 2023'!$C$1)+1),ROW(14:14))),"")</f>
        <v/>
      </c>
      <c r="AQ15" s="486" t="str">
        <f t="shared" ref="AQ15" si="130">IF(AP15="","",AND(AP15&gt;=AP$88,AP15&lt;=AP$87))</f>
        <v/>
      </c>
    </row>
    <row r="16" spans="1:43" x14ac:dyDescent="0.25">
      <c r="A16" s="514"/>
      <c r="B16" s="326" t="str" cm="1">
        <f t="array" ref="B16">IFERROR(INDEX('Guias Salariais 2023'!$D$1:$D$1000,SMALL(IF(B$1='Guias Salariais 2023'!$C$1:$C$1000,ROW('Guias Salariais 2023'!$C$1:$C$1000)-ROW('Guias Salariais 2023'!$C$1)+1),ROW(15:15))),"")</f>
        <v/>
      </c>
      <c r="C16" s="474" t="str">
        <f t="shared" si="0"/>
        <v/>
      </c>
      <c r="D16" s="464" t="str" cm="1">
        <f t="array" ref="D16">IFERROR(INDEX('Guias Salariais 2023'!$D$1:$D$1000,SMALL(IF(D$1='Guias Salariais 2023'!$C$1:$C$1000,ROW('Guias Salariais 2023'!$C$1:$C$1000)-ROW('Guias Salariais 2023'!$C$1)+1),ROW(15:15))),"")</f>
        <v/>
      </c>
      <c r="E16" s="474" t="str">
        <f t="shared" si="0"/>
        <v/>
      </c>
      <c r="F16" s="463" t="str" cm="1">
        <f t="array" ref="F16">IFERROR(INDEX('Guias Salariais 2023'!$D$1:$D$1000,SMALL(IF(F$1='Guias Salariais 2023'!$C$1:$C$1000,ROW('Guias Salariais 2023'!$C$1:$C$1000)-ROW('Guias Salariais 2023'!$C$1)+1),ROW(15:15))),"")</f>
        <v/>
      </c>
      <c r="G16" s="474" t="str">
        <f t="shared" ref="G16:I16" si="131">IF(F16="","",AND(F16&gt;=F$88,F16&lt;=F$87))</f>
        <v/>
      </c>
      <c r="H16" s="464" t="str" cm="1">
        <f t="array" ref="H16">IFERROR(INDEX('Guias Salariais 2023'!$D$1:$D$1000,SMALL(IF(H$1='Guias Salariais 2023'!$C$1:$C$1000,ROW('Guias Salariais 2023'!$C$1:$C$1000)-ROW('Guias Salariais 2023'!$C$1)+1),ROW(15:15))),"")</f>
        <v/>
      </c>
      <c r="I16" s="474" t="str">
        <f t="shared" si="131"/>
        <v/>
      </c>
      <c r="J16" s="463" t="str" cm="1">
        <f t="array" ref="J16">IFERROR(INDEX('Guias Salariais 2023'!$D$1:$D$1000,SMALL(IF(J$1='Guias Salariais 2023'!$C$1:$C$1000,ROW('Guias Salariais 2023'!$C$1:$C$1000)-ROW('Guias Salariais 2023'!$C$1)+1),ROW(15:15))),"")</f>
        <v/>
      </c>
      <c r="K16" s="474" t="str">
        <f t="shared" ref="K16:M16" si="132">IF(J16="","",AND(J16&gt;=J$88,J16&lt;=J$87))</f>
        <v/>
      </c>
      <c r="L16" s="464" cm="1">
        <f t="array" ref="L16">IFERROR(INDEX('Guias Salariais 2023'!$D$1:$D$1000,SMALL(IF(L$1='Guias Salariais 2023'!$C$1:$C$1000,ROW('Guias Salariais 2023'!$C$1:$C$1000)-ROW('Guias Salariais 2023'!$C$1)+1),ROW(15:15))),"")</f>
        <v>9800</v>
      </c>
      <c r="M16" s="474" t="b">
        <f t="shared" si="132"/>
        <v>1</v>
      </c>
      <c r="N16" s="463" cm="1">
        <f t="array" ref="N16">IFERROR(INDEX('Guias Salariais 2023'!$D$1:$D$1000,SMALL(IF(N$1='Guias Salariais 2023'!$C$1:$C$1000,ROW('Guias Salariais 2023'!$C$1:$C$1000)-ROW('Guias Salariais 2023'!$C$1)+1),ROW(15:15))),"")</f>
        <v>13000</v>
      </c>
      <c r="O16" s="474" t="b">
        <f t="shared" ref="O16:Q16" si="133">IF(N16="","",AND(N16&gt;=N$88,N16&lt;=N$87))</f>
        <v>1</v>
      </c>
      <c r="P16" s="464" cm="1">
        <f t="array" ref="P16">IFERROR(INDEX('Guias Salariais 2023'!$D$1:$D$1000,SMALL(IF(P$1='Guias Salariais 2023'!$C$1:$C$1000,ROW('Guias Salariais 2023'!$C$1:$C$1000)-ROW('Guias Salariais 2023'!$C$1)+1),ROW(15:15))),"")</f>
        <v>20000</v>
      </c>
      <c r="Q16" s="474" t="b">
        <f t="shared" si="133"/>
        <v>1</v>
      </c>
      <c r="R16" s="463" t="str" cm="1">
        <f t="array" ref="R16">IFERROR(INDEX('Guias Salariais 2023'!$D$1:$D$1000,SMALL(IF(R$1='Guias Salariais 2023'!$C$1:$C$1000,ROW('Guias Salariais 2023'!$C$1:$C$1000)-ROW('Guias Salariais 2023'!$C$1)+1),ROW(15:15))),"")</f>
        <v/>
      </c>
      <c r="S16" s="474" t="str">
        <f t="shared" ref="S16:U16" si="134">IF(R16="","",AND(R16&gt;=R$88,R16&lt;=R$87))</f>
        <v/>
      </c>
      <c r="T16" s="464" t="str" cm="1">
        <f t="array" ref="T16">IFERROR(INDEX('Guias Salariais 2023'!$D$1:$D$1000,SMALL(IF(T$1='Guias Salariais 2023'!$C$1:$C$1000,ROW('Guias Salariais 2023'!$C$1:$C$1000)-ROW('Guias Salariais 2023'!$C$1)+1),ROW(15:15))),"")</f>
        <v/>
      </c>
      <c r="U16" s="474" t="str">
        <f t="shared" si="134"/>
        <v/>
      </c>
      <c r="V16" s="463" t="str" cm="1">
        <f t="array" ref="V16">IFERROR(INDEX('Guias Salariais 2023'!$D$1:$D$1000,SMALL(IF(V$1='Guias Salariais 2023'!$C$1:$C$1000,ROW('Guias Salariais 2023'!$C$1:$C$1000)-ROW('Guias Salariais 2023'!$C$1)+1),ROW(15:15))),"")</f>
        <v/>
      </c>
      <c r="W16" s="474" t="str">
        <f t="shared" ref="W16:Y16" si="135">IF(V16="","",AND(V16&gt;=V$88,V16&lt;=V$87))</f>
        <v/>
      </c>
      <c r="X16" s="464" t="str" cm="1">
        <f t="array" ref="X16">IFERROR(INDEX('Guias Salariais 2023'!$D$1:$D$1000,SMALL(IF(X$1='Guias Salariais 2023'!$C$1:$C$1000,ROW('Guias Salariais 2023'!$C$1:$C$1000)-ROW('Guias Salariais 2023'!$C$1)+1),ROW(15:15))),"")</f>
        <v/>
      </c>
      <c r="Y16" s="474" t="str">
        <f t="shared" si="135"/>
        <v/>
      </c>
      <c r="Z16" s="463" t="str" cm="1">
        <f t="array" ref="Z16">IFERROR(INDEX('Guias Salariais 2023'!$D$1:$D$1000,SMALL(IF(Z$1='Guias Salariais 2023'!$C$1:$C$1000,ROW('Guias Salariais 2023'!$C$1:$C$1000)-ROW('Guias Salariais 2023'!$C$1)+1),ROW(15:15))),"")</f>
        <v/>
      </c>
      <c r="AA16" s="474" t="str">
        <f t="shared" ref="AA16:AC16" si="136">IF(Z16="","",AND(Z16&gt;=Z$88,Z16&lt;=Z$87))</f>
        <v/>
      </c>
      <c r="AB16" s="464" t="str" cm="1">
        <f t="array" ref="AB16">IFERROR(INDEX('Guias Salariais 2023'!$D$1:$D$1000,SMALL(IF(AB$1='Guias Salariais 2023'!$C$1:$C$1000,ROW('Guias Salariais 2023'!$C$1:$C$1000)-ROW('Guias Salariais 2023'!$C$1)+1),ROW(15:15))),"")</f>
        <v/>
      </c>
      <c r="AC16" s="474" t="str">
        <f t="shared" si="136"/>
        <v/>
      </c>
      <c r="AD16" s="463" t="str" cm="1">
        <f t="array" ref="AD16">IFERROR(INDEX('Guias Salariais 2023'!$D$1:$D$1000,SMALL(IF(AD$1='Guias Salariais 2023'!$C$1:$C$1000,ROW('Guias Salariais 2023'!$C$1:$C$1000)-ROW('Guias Salariais 2023'!$C$1)+1),ROW(15:15))),"")</f>
        <v/>
      </c>
      <c r="AE16" s="474" t="str">
        <f t="shared" ref="AE16:AG16" si="137">IF(AD16="","",AND(AD16&gt;=AD$88,AD16&lt;=AD$87))</f>
        <v/>
      </c>
      <c r="AF16" s="464" t="str" cm="1">
        <f t="array" ref="AF16">IFERROR(INDEX('Guias Salariais 2023'!$D$1:$D$1000,SMALL(IF(AF$1='Guias Salariais 2023'!$C$1:$C$1000,ROW('Guias Salariais 2023'!$C$1:$C$1000)-ROW('Guias Salariais 2023'!$C$1)+1),ROW(15:15))),"")</f>
        <v/>
      </c>
      <c r="AG16" s="474" t="str">
        <f t="shared" si="137"/>
        <v/>
      </c>
      <c r="AH16" s="463" t="str" cm="1">
        <f t="array" ref="AH16">IFERROR(INDEX('Guias Salariais 2023'!$D$1:$D$1000,SMALL(IF(AH$1='Guias Salariais 2023'!$C$1:$C$1000,ROW('Guias Salariais 2023'!$C$1:$C$1000)-ROW('Guias Salariais 2023'!$C$1)+1),ROW(15:15))),"")</f>
        <v/>
      </c>
      <c r="AI16" s="474" t="str">
        <f t="shared" ref="AI16:AK16" si="138">IF(AH16="","",AND(AH16&gt;=AH$88,AH16&lt;=AH$87))</f>
        <v/>
      </c>
      <c r="AJ16" s="464" t="str" cm="1">
        <f t="array" ref="AJ16">IFERROR(INDEX('Guias Salariais 2023'!$D$1:$D$1000,SMALL(IF(AJ$1='Guias Salariais 2023'!$C$1:$C$1000,ROW('Guias Salariais 2023'!$C$1:$C$1000)-ROW('Guias Salariais 2023'!$C$1)+1),ROW(15:15))),"")</f>
        <v/>
      </c>
      <c r="AK16" s="474" t="str">
        <f t="shared" si="138"/>
        <v/>
      </c>
      <c r="AL16" s="463" t="str" cm="1">
        <f t="array" ref="AL16">IFERROR(INDEX('Guias Salariais 2023'!$D$1:$D$1000,SMALL(IF(AL$1='Guias Salariais 2023'!$C$1:$C$1000,ROW('Guias Salariais 2023'!$C$1:$C$1000)-ROW('Guias Salariais 2023'!$C$1)+1),ROW(15:15))),"")</f>
        <v/>
      </c>
      <c r="AM16" s="474" t="str">
        <f t="shared" ref="AM16:AO16" si="139">IF(AL16="","",AND(AL16&gt;=AL$88,AL16&lt;=AL$87))</f>
        <v/>
      </c>
      <c r="AN16" s="464" t="str" cm="1">
        <f t="array" ref="AN16">IFERROR(INDEX('Guias Salariais 2023'!$D$1:$D$1000,SMALL(IF(AN$1='Guias Salariais 2023'!$C$1:$C$1000,ROW('Guias Salariais 2023'!$C$1:$C$1000)-ROW('Guias Salariais 2023'!$C$1)+1),ROW(15:15))),"")</f>
        <v/>
      </c>
      <c r="AO16" s="474" t="str">
        <f t="shared" si="139"/>
        <v/>
      </c>
      <c r="AP16" s="463" t="str" cm="1">
        <f t="array" ref="AP16">IFERROR(INDEX('Guias Salariais 2023'!$D$1:$D$1000,SMALL(IF(AP$1='Guias Salariais 2023'!$C$1:$C$1000,ROW('Guias Salariais 2023'!$C$1:$C$1000)-ROW('Guias Salariais 2023'!$C$1)+1),ROW(15:15))),"")</f>
        <v/>
      </c>
      <c r="AQ16" s="486" t="str">
        <f t="shared" ref="AQ16" si="140">IF(AP16="","",AND(AP16&gt;=AP$88,AP16&lt;=AP$87))</f>
        <v/>
      </c>
    </row>
    <row r="17" spans="1:43" x14ac:dyDescent="0.25">
      <c r="A17" s="514"/>
      <c r="B17" s="326" t="str" cm="1">
        <f t="array" ref="B17">IFERROR(INDEX('Guias Salariais 2023'!$D$1:$D$1000,SMALL(IF(B$1='Guias Salariais 2023'!$C$1:$C$1000,ROW('Guias Salariais 2023'!$C$1:$C$1000)-ROW('Guias Salariais 2023'!$C$1)+1),ROW(16:16))),"")</f>
        <v/>
      </c>
      <c r="C17" s="474" t="str">
        <f t="shared" si="0"/>
        <v/>
      </c>
      <c r="D17" s="464" t="str" cm="1">
        <f t="array" ref="D17">IFERROR(INDEX('Guias Salariais 2023'!$D$1:$D$1000,SMALL(IF(D$1='Guias Salariais 2023'!$C$1:$C$1000,ROW('Guias Salariais 2023'!$C$1:$C$1000)-ROW('Guias Salariais 2023'!$C$1)+1),ROW(16:16))),"")</f>
        <v/>
      </c>
      <c r="E17" s="474" t="str">
        <f t="shared" si="0"/>
        <v/>
      </c>
      <c r="F17" s="463" t="str" cm="1">
        <f t="array" ref="F17">IFERROR(INDEX('Guias Salariais 2023'!$D$1:$D$1000,SMALL(IF(F$1='Guias Salariais 2023'!$C$1:$C$1000,ROW('Guias Salariais 2023'!$C$1:$C$1000)-ROW('Guias Salariais 2023'!$C$1)+1),ROW(16:16))),"")</f>
        <v/>
      </c>
      <c r="G17" s="474" t="str">
        <f t="shared" ref="G17:I17" si="141">IF(F17="","",AND(F17&gt;=F$88,F17&lt;=F$87))</f>
        <v/>
      </c>
      <c r="H17" s="464" t="str" cm="1">
        <f t="array" ref="H17">IFERROR(INDEX('Guias Salariais 2023'!$D$1:$D$1000,SMALL(IF(H$1='Guias Salariais 2023'!$C$1:$C$1000,ROW('Guias Salariais 2023'!$C$1:$C$1000)-ROW('Guias Salariais 2023'!$C$1)+1),ROW(16:16))),"")</f>
        <v/>
      </c>
      <c r="I17" s="474" t="str">
        <f t="shared" si="141"/>
        <v/>
      </c>
      <c r="J17" s="463" t="str" cm="1">
        <f t="array" ref="J17">IFERROR(INDEX('Guias Salariais 2023'!$D$1:$D$1000,SMALL(IF(J$1='Guias Salariais 2023'!$C$1:$C$1000,ROW('Guias Salariais 2023'!$C$1:$C$1000)-ROW('Guias Salariais 2023'!$C$1)+1),ROW(16:16))),"")</f>
        <v/>
      </c>
      <c r="K17" s="474" t="str">
        <f t="shared" ref="K17:M17" si="142">IF(J17="","",AND(J17&gt;=J$88,J17&lt;=J$87))</f>
        <v/>
      </c>
      <c r="L17" s="464" cm="1">
        <f t="array" ref="L17">IFERROR(INDEX('Guias Salariais 2023'!$D$1:$D$1000,SMALL(IF(L$1='Guias Salariais 2023'!$C$1:$C$1000,ROW('Guias Salariais 2023'!$C$1:$C$1000)-ROW('Guias Salariais 2023'!$C$1)+1),ROW(16:16))),"")</f>
        <v>9600</v>
      </c>
      <c r="M17" s="474" t="b">
        <f t="shared" si="142"/>
        <v>1</v>
      </c>
      <c r="N17" s="463" cm="1">
        <f t="array" ref="N17">IFERROR(INDEX('Guias Salariais 2023'!$D$1:$D$1000,SMALL(IF(N$1='Guias Salariais 2023'!$C$1:$C$1000,ROW('Guias Salariais 2023'!$C$1:$C$1000)-ROW('Guias Salariais 2023'!$C$1)+1),ROW(16:16))),"")</f>
        <v>12500</v>
      </c>
      <c r="O17" s="474" t="b">
        <f t="shared" ref="O17:Q17" si="143">IF(N17="","",AND(N17&gt;=N$88,N17&lt;=N$87))</f>
        <v>1</v>
      </c>
      <c r="P17" s="464" cm="1">
        <f t="array" ref="P17">IFERROR(INDEX('Guias Salariais 2023'!$D$1:$D$1000,SMALL(IF(P$1='Guias Salariais 2023'!$C$1:$C$1000,ROW('Guias Salariais 2023'!$C$1:$C$1000)-ROW('Guias Salariais 2023'!$C$1)+1),ROW(16:16))),"")</f>
        <v>16000</v>
      </c>
      <c r="Q17" s="474" t="b">
        <f t="shared" si="143"/>
        <v>1</v>
      </c>
      <c r="R17" s="463" t="str" cm="1">
        <f t="array" ref="R17">IFERROR(INDEX('Guias Salariais 2023'!$D$1:$D$1000,SMALL(IF(R$1='Guias Salariais 2023'!$C$1:$C$1000,ROW('Guias Salariais 2023'!$C$1:$C$1000)-ROW('Guias Salariais 2023'!$C$1)+1),ROW(16:16))),"")</f>
        <v/>
      </c>
      <c r="S17" s="474" t="str">
        <f t="shared" ref="S17:U17" si="144">IF(R17="","",AND(R17&gt;=R$88,R17&lt;=R$87))</f>
        <v/>
      </c>
      <c r="T17" s="464" t="str" cm="1">
        <f t="array" ref="T17">IFERROR(INDEX('Guias Salariais 2023'!$D$1:$D$1000,SMALL(IF(T$1='Guias Salariais 2023'!$C$1:$C$1000,ROW('Guias Salariais 2023'!$C$1:$C$1000)-ROW('Guias Salariais 2023'!$C$1)+1),ROW(16:16))),"")</f>
        <v/>
      </c>
      <c r="U17" s="474" t="str">
        <f t="shared" si="144"/>
        <v/>
      </c>
      <c r="V17" s="463" t="str" cm="1">
        <f t="array" ref="V17">IFERROR(INDEX('Guias Salariais 2023'!$D$1:$D$1000,SMALL(IF(V$1='Guias Salariais 2023'!$C$1:$C$1000,ROW('Guias Salariais 2023'!$C$1:$C$1000)-ROW('Guias Salariais 2023'!$C$1)+1),ROW(16:16))),"")</f>
        <v/>
      </c>
      <c r="W17" s="474" t="str">
        <f t="shared" ref="W17:Y17" si="145">IF(V17="","",AND(V17&gt;=V$88,V17&lt;=V$87))</f>
        <v/>
      </c>
      <c r="X17" s="464" t="str" cm="1">
        <f t="array" ref="X17">IFERROR(INDEX('Guias Salariais 2023'!$D$1:$D$1000,SMALL(IF(X$1='Guias Salariais 2023'!$C$1:$C$1000,ROW('Guias Salariais 2023'!$C$1:$C$1000)-ROW('Guias Salariais 2023'!$C$1)+1),ROW(16:16))),"")</f>
        <v/>
      </c>
      <c r="Y17" s="474" t="str">
        <f t="shared" si="145"/>
        <v/>
      </c>
      <c r="Z17" s="463" t="str" cm="1">
        <f t="array" ref="Z17">IFERROR(INDEX('Guias Salariais 2023'!$D$1:$D$1000,SMALL(IF(Z$1='Guias Salariais 2023'!$C$1:$C$1000,ROW('Guias Salariais 2023'!$C$1:$C$1000)-ROW('Guias Salariais 2023'!$C$1)+1),ROW(16:16))),"")</f>
        <v/>
      </c>
      <c r="AA17" s="474" t="str">
        <f t="shared" ref="AA17:AC17" si="146">IF(Z17="","",AND(Z17&gt;=Z$88,Z17&lt;=Z$87))</f>
        <v/>
      </c>
      <c r="AB17" s="464" t="str" cm="1">
        <f t="array" ref="AB17">IFERROR(INDEX('Guias Salariais 2023'!$D$1:$D$1000,SMALL(IF(AB$1='Guias Salariais 2023'!$C$1:$C$1000,ROW('Guias Salariais 2023'!$C$1:$C$1000)-ROW('Guias Salariais 2023'!$C$1)+1),ROW(16:16))),"")</f>
        <v/>
      </c>
      <c r="AC17" s="474" t="str">
        <f t="shared" si="146"/>
        <v/>
      </c>
      <c r="AD17" s="463" t="str" cm="1">
        <f t="array" ref="AD17">IFERROR(INDEX('Guias Salariais 2023'!$D$1:$D$1000,SMALL(IF(AD$1='Guias Salariais 2023'!$C$1:$C$1000,ROW('Guias Salariais 2023'!$C$1:$C$1000)-ROW('Guias Salariais 2023'!$C$1)+1),ROW(16:16))),"")</f>
        <v/>
      </c>
      <c r="AE17" s="474" t="str">
        <f t="shared" ref="AE17:AG17" si="147">IF(AD17="","",AND(AD17&gt;=AD$88,AD17&lt;=AD$87))</f>
        <v/>
      </c>
      <c r="AF17" s="464" t="str" cm="1">
        <f t="array" ref="AF17">IFERROR(INDEX('Guias Salariais 2023'!$D$1:$D$1000,SMALL(IF(AF$1='Guias Salariais 2023'!$C$1:$C$1000,ROW('Guias Salariais 2023'!$C$1:$C$1000)-ROW('Guias Salariais 2023'!$C$1)+1),ROW(16:16))),"")</f>
        <v/>
      </c>
      <c r="AG17" s="474" t="str">
        <f t="shared" si="147"/>
        <v/>
      </c>
      <c r="AH17" s="463" t="str" cm="1">
        <f t="array" ref="AH17">IFERROR(INDEX('Guias Salariais 2023'!$D$1:$D$1000,SMALL(IF(AH$1='Guias Salariais 2023'!$C$1:$C$1000,ROW('Guias Salariais 2023'!$C$1:$C$1000)-ROW('Guias Salariais 2023'!$C$1)+1),ROW(16:16))),"")</f>
        <v/>
      </c>
      <c r="AI17" s="474" t="str">
        <f t="shared" ref="AI17:AK17" si="148">IF(AH17="","",AND(AH17&gt;=AH$88,AH17&lt;=AH$87))</f>
        <v/>
      </c>
      <c r="AJ17" s="464" t="str" cm="1">
        <f t="array" ref="AJ17">IFERROR(INDEX('Guias Salariais 2023'!$D$1:$D$1000,SMALL(IF(AJ$1='Guias Salariais 2023'!$C$1:$C$1000,ROW('Guias Salariais 2023'!$C$1:$C$1000)-ROW('Guias Salariais 2023'!$C$1)+1),ROW(16:16))),"")</f>
        <v/>
      </c>
      <c r="AK17" s="474" t="str">
        <f t="shared" si="148"/>
        <v/>
      </c>
      <c r="AL17" s="463" t="str" cm="1">
        <f t="array" ref="AL17">IFERROR(INDEX('Guias Salariais 2023'!$D$1:$D$1000,SMALL(IF(AL$1='Guias Salariais 2023'!$C$1:$C$1000,ROW('Guias Salariais 2023'!$C$1:$C$1000)-ROW('Guias Salariais 2023'!$C$1)+1),ROW(16:16))),"")</f>
        <v/>
      </c>
      <c r="AM17" s="474" t="str">
        <f t="shared" ref="AM17:AO17" si="149">IF(AL17="","",AND(AL17&gt;=AL$88,AL17&lt;=AL$87))</f>
        <v/>
      </c>
      <c r="AN17" s="464" t="str" cm="1">
        <f t="array" ref="AN17">IFERROR(INDEX('Guias Salariais 2023'!$D$1:$D$1000,SMALL(IF(AN$1='Guias Salariais 2023'!$C$1:$C$1000,ROW('Guias Salariais 2023'!$C$1:$C$1000)-ROW('Guias Salariais 2023'!$C$1)+1),ROW(16:16))),"")</f>
        <v/>
      </c>
      <c r="AO17" s="474" t="str">
        <f t="shared" si="149"/>
        <v/>
      </c>
      <c r="AP17" s="463" t="str" cm="1">
        <f t="array" ref="AP17">IFERROR(INDEX('Guias Salariais 2023'!$D$1:$D$1000,SMALL(IF(AP$1='Guias Salariais 2023'!$C$1:$C$1000,ROW('Guias Salariais 2023'!$C$1:$C$1000)-ROW('Guias Salariais 2023'!$C$1)+1),ROW(16:16))),"")</f>
        <v/>
      </c>
      <c r="AQ17" s="486" t="str">
        <f t="shared" ref="AQ17" si="150">IF(AP17="","",AND(AP17&gt;=AP$88,AP17&lt;=AP$87))</f>
        <v/>
      </c>
    </row>
    <row r="18" spans="1:43" x14ac:dyDescent="0.25">
      <c r="A18" s="514"/>
      <c r="B18" s="326" t="str" cm="1">
        <f t="array" ref="B18">IFERROR(INDEX('Guias Salariais 2023'!$D$1:$D$1000,SMALL(IF(B$1='Guias Salariais 2023'!$C$1:$C$1000,ROW('Guias Salariais 2023'!$C$1:$C$1000)-ROW('Guias Salariais 2023'!$C$1)+1),ROW(17:17))),"")</f>
        <v/>
      </c>
      <c r="C18" s="474" t="str">
        <f t="shared" si="0"/>
        <v/>
      </c>
      <c r="D18" s="464" t="str" cm="1">
        <f t="array" ref="D18">IFERROR(INDEX('Guias Salariais 2023'!$D$1:$D$1000,SMALL(IF(D$1='Guias Salariais 2023'!$C$1:$C$1000,ROW('Guias Salariais 2023'!$C$1:$C$1000)-ROW('Guias Salariais 2023'!$C$1)+1),ROW(17:17))),"")</f>
        <v/>
      </c>
      <c r="E18" s="474" t="str">
        <f t="shared" si="0"/>
        <v/>
      </c>
      <c r="F18" s="463" t="str" cm="1">
        <f t="array" ref="F18">IFERROR(INDEX('Guias Salariais 2023'!$D$1:$D$1000,SMALL(IF(F$1='Guias Salariais 2023'!$C$1:$C$1000,ROW('Guias Salariais 2023'!$C$1:$C$1000)-ROW('Guias Salariais 2023'!$C$1)+1),ROW(17:17))),"")</f>
        <v/>
      </c>
      <c r="G18" s="474" t="str">
        <f t="shared" ref="G18:I18" si="151">IF(F18="","",AND(F18&gt;=F$88,F18&lt;=F$87))</f>
        <v/>
      </c>
      <c r="H18" s="464" t="str" cm="1">
        <f t="array" ref="H18">IFERROR(INDEX('Guias Salariais 2023'!$D$1:$D$1000,SMALL(IF(H$1='Guias Salariais 2023'!$C$1:$C$1000,ROW('Guias Salariais 2023'!$C$1:$C$1000)-ROW('Guias Salariais 2023'!$C$1)+1),ROW(17:17))),"")</f>
        <v/>
      </c>
      <c r="I18" s="474" t="str">
        <f t="shared" si="151"/>
        <v/>
      </c>
      <c r="J18" s="463" t="str" cm="1">
        <f t="array" ref="J18">IFERROR(INDEX('Guias Salariais 2023'!$D$1:$D$1000,SMALL(IF(J$1='Guias Salariais 2023'!$C$1:$C$1000,ROW('Guias Salariais 2023'!$C$1:$C$1000)-ROW('Guias Salariais 2023'!$C$1)+1),ROW(17:17))),"")</f>
        <v/>
      </c>
      <c r="K18" s="474" t="str">
        <f t="shared" ref="K18:M18" si="152">IF(J18="","",AND(J18&gt;=J$88,J18&lt;=J$87))</f>
        <v/>
      </c>
      <c r="L18" s="464" cm="1">
        <f t="array" ref="L18">IFERROR(INDEX('Guias Salariais 2023'!$D$1:$D$1000,SMALL(IF(L$1='Guias Salariais 2023'!$C$1:$C$1000,ROW('Guias Salariais 2023'!$C$1:$C$1000)-ROW('Guias Salariais 2023'!$C$1)+1),ROW(17:17))),"")</f>
        <v>8750</v>
      </c>
      <c r="M18" s="474" t="b">
        <f t="shared" si="152"/>
        <v>1</v>
      </c>
      <c r="N18" s="463" cm="1">
        <f t="array" ref="N18">IFERROR(INDEX('Guias Salariais 2023'!$D$1:$D$1000,SMALL(IF(N$1='Guias Salariais 2023'!$C$1:$C$1000,ROW('Guias Salariais 2023'!$C$1:$C$1000)-ROW('Guias Salariais 2023'!$C$1)+1),ROW(17:17))),"")</f>
        <v>10900</v>
      </c>
      <c r="O18" s="474" t="b">
        <f t="shared" ref="O18:Q18" si="153">IF(N18="","",AND(N18&gt;=N$88,N18&lt;=N$87))</f>
        <v>1</v>
      </c>
      <c r="P18" s="464" cm="1">
        <f t="array" ref="P18">IFERROR(INDEX('Guias Salariais 2023'!$D$1:$D$1000,SMALL(IF(P$1='Guias Salariais 2023'!$C$1:$C$1000,ROW('Guias Salariais 2023'!$C$1:$C$1000)-ROW('Guias Salariais 2023'!$C$1)+1),ROW(17:17))),"")</f>
        <v>11400</v>
      </c>
      <c r="Q18" s="474" t="b">
        <f t="shared" si="153"/>
        <v>1</v>
      </c>
      <c r="R18" s="463" t="str" cm="1">
        <f t="array" ref="R18">IFERROR(INDEX('Guias Salariais 2023'!$D$1:$D$1000,SMALL(IF(R$1='Guias Salariais 2023'!$C$1:$C$1000,ROW('Guias Salariais 2023'!$C$1:$C$1000)-ROW('Guias Salariais 2023'!$C$1)+1),ROW(17:17))),"")</f>
        <v/>
      </c>
      <c r="S18" s="474" t="str">
        <f t="shared" ref="S18:U18" si="154">IF(R18="","",AND(R18&gt;=R$88,R18&lt;=R$87))</f>
        <v/>
      </c>
      <c r="T18" s="464" t="str" cm="1">
        <f t="array" ref="T18">IFERROR(INDEX('Guias Salariais 2023'!$D$1:$D$1000,SMALL(IF(T$1='Guias Salariais 2023'!$C$1:$C$1000,ROW('Guias Salariais 2023'!$C$1:$C$1000)-ROW('Guias Salariais 2023'!$C$1)+1),ROW(17:17))),"")</f>
        <v/>
      </c>
      <c r="U18" s="474" t="str">
        <f t="shared" si="154"/>
        <v/>
      </c>
      <c r="V18" s="463" t="str" cm="1">
        <f t="array" ref="V18">IFERROR(INDEX('Guias Salariais 2023'!$D$1:$D$1000,SMALL(IF(V$1='Guias Salariais 2023'!$C$1:$C$1000,ROW('Guias Salariais 2023'!$C$1:$C$1000)-ROW('Guias Salariais 2023'!$C$1)+1),ROW(17:17))),"")</f>
        <v/>
      </c>
      <c r="W18" s="474" t="str">
        <f t="shared" ref="W18:Y18" si="155">IF(V18="","",AND(V18&gt;=V$88,V18&lt;=V$87))</f>
        <v/>
      </c>
      <c r="X18" s="464" t="str" cm="1">
        <f t="array" ref="X18">IFERROR(INDEX('Guias Salariais 2023'!$D$1:$D$1000,SMALL(IF(X$1='Guias Salariais 2023'!$C$1:$C$1000,ROW('Guias Salariais 2023'!$C$1:$C$1000)-ROW('Guias Salariais 2023'!$C$1)+1),ROW(17:17))),"")</f>
        <v/>
      </c>
      <c r="Y18" s="474" t="str">
        <f t="shared" si="155"/>
        <v/>
      </c>
      <c r="Z18" s="463" t="str" cm="1">
        <f t="array" ref="Z18">IFERROR(INDEX('Guias Salariais 2023'!$D$1:$D$1000,SMALL(IF(Z$1='Guias Salariais 2023'!$C$1:$C$1000,ROW('Guias Salariais 2023'!$C$1:$C$1000)-ROW('Guias Salariais 2023'!$C$1)+1),ROW(17:17))),"")</f>
        <v/>
      </c>
      <c r="AA18" s="474" t="str">
        <f t="shared" ref="AA18:AC18" si="156">IF(Z18="","",AND(Z18&gt;=Z$88,Z18&lt;=Z$87))</f>
        <v/>
      </c>
      <c r="AB18" s="464" t="str" cm="1">
        <f t="array" ref="AB18">IFERROR(INDEX('Guias Salariais 2023'!$D$1:$D$1000,SMALL(IF(AB$1='Guias Salariais 2023'!$C$1:$C$1000,ROW('Guias Salariais 2023'!$C$1:$C$1000)-ROW('Guias Salariais 2023'!$C$1)+1),ROW(17:17))),"")</f>
        <v/>
      </c>
      <c r="AC18" s="474" t="str">
        <f t="shared" si="156"/>
        <v/>
      </c>
      <c r="AD18" s="463" t="str" cm="1">
        <f t="array" ref="AD18">IFERROR(INDEX('Guias Salariais 2023'!$D$1:$D$1000,SMALL(IF(AD$1='Guias Salariais 2023'!$C$1:$C$1000,ROW('Guias Salariais 2023'!$C$1:$C$1000)-ROW('Guias Salariais 2023'!$C$1)+1),ROW(17:17))),"")</f>
        <v/>
      </c>
      <c r="AE18" s="474" t="str">
        <f t="shared" ref="AE18:AG18" si="157">IF(AD18="","",AND(AD18&gt;=AD$88,AD18&lt;=AD$87))</f>
        <v/>
      </c>
      <c r="AF18" s="464" t="str" cm="1">
        <f t="array" ref="AF18">IFERROR(INDEX('Guias Salariais 2023'!$D$1:$D$1000,SMALL(IF(AF$1='Guias Salariais 2023'!$C$1:$C$1000,ROW('Guias Salariais 2023'!$C$1:$C$1000)-ROW('Guias Salariais 2023'!$C$1)+1),ROW(17:17))),"")</f>
        <v/>
      </c>
      <c r="AG18" s="474" t="str">
        <f t="shared" si="157"/>
        <v/>
      </c>
      <c r="AH18" s="463" t="str" cm="1">
        <f t="array" ref="AH18">IFERROR(INDEX('Guias Salariais 2023'!$D$1:$D$1000,SMALL(IF(AH$1='Guias Salariais 2023'!$C$1:$C$1000,ROW('Guias Salariais 2023'!$C$1:$C$1000)-ROW('Guias Salariais 2023'!$C$1)+1),ROW(17:17))),"")</f>
        <v/>
      </c>
      <c r="AI18" s="474" t="str">
        <f t="shared" ref="AI18:AK18" si="158">IF(AH18="","",AND(AH18&gt;=AH$88,AH18&lt;=AH$87))</f>
        <v/>
      </c>
      <c r="AJ18" s="464" t="str" cm="1">
        <f t="array" ref="AJ18">IFERROR(INDEX('Guias Salariais 2023'!$D$1:$D$1000,SMALL(IF(AJ$1='Guias Salariais 2023'!$C$1:$C$1000,ROW('Guias Salariais 2023'!$C$1:$C$1000)-ROW('Guias Salariais 2023'!$C$1)+1),ROW(17:17))),"")</f>
        <v/>
      </c>
      <c r="AK18" s="474" t="str">
        <f t="shared" si="158"/>
        <v/>
      </c>
      <c r="AL18" s="463" t="str" cm="1">
        <f t="array" ref="AL18">IFERROR(INDEX('Guias Salariais 2023'!$D$1:$D$1000,SMALL(IF(AL$1='Guias Salariais 2023'!$C$1:$C$1000,ROW('Guias Salariais 2023'!$C$1:$C$1000)-ROW('Guias Salariais 2023'!$C$1)+1),ROW(17:17))),"")</f>
        <v/>
      </c>
      <c r="AM18" s="474" t="str">
        <f t="shared" ref="AM18:AO18" si="159">IF(AL18="","",AND(AL18&gt;=AL$88,AL18&lt;=AL$87))</f>
        <v/>
      </c>
      <c r="AN18" s="464" t="str" cm="1">
        <f t="array" ref="AN18">IFERROR(INDEX('Guias Salariais 2023'!$D$1:$D$1000,SMALL(IF(AN$1='Guias Salariais 2023'!$C$1:$C$1000,ROW('Guias Salariais 2023'!$C$1:$C$1000)-ROW('Guias Salariais 2023'!$C$1)+1),ROW(17:17))),"")</f>
        <v/>
      </c>
      <c r="AO18" s="474" t="str">
        <f t="shared" si="159"/>
        <v/>
      </c>
      <c r="AP18" s="463" t="str" cm="1">
        <f t="array" ref="AP18">IFERROR(INDEX('Guias Salariais 2023'!$D$1:$D$1000,SMALL(IF(AP$1='Guias Salariais 2023'!$C$1:$C$1000,ROW('Guias Salariais 2023'!$C$1:$C$1000)-ROW('Guias Salariais 2023'!$C$1)+1),ROW(17:17))),"")</f>
        <v/>
      </c>
      <c r="AQ18" s="486" t="str">
        <f t="shared" ref="AQ18" si="160">IF(AP18="","",AND(AP18&gt;=AP$88,AP18&lt;=AP$87))</f>
        <v/>
      </c>
    </row>
    <row r="19" spans="1:43" x14ac:dyDescent="0.25">
      <c r="A19" s="514"/>
      <c r="B19" s="326" t="str" cm="1">
        <f t="array" ref="B19">IFERROR(INDEX('Guias Salariais 2023'!$D$1:$D$1000,SMALL(IF(B$1='Guias Salariais 2023'!$C$1:$C$1000,ROW('Guias Salariais 2023'!$C$1:$C$1000)-ROW('Guias Salariais 2023'!$C$1)+1),ROW(18:18))),"")</f>
        <v/>
      </c>
      <c r="C19" s="474" t="str">
        <f t="shared" si="0"/>
        <v/>
      </c>
      <c r="D19" s="464" t="str" cm="1">
        <f t="array" ref="D19">IFERROR(INDEX('Guias Salariais 2023'!$D$1:$D$1000,SMALL(IF(D$1='Guias Salariais 2023'!$C$1:$C$1000,ROW('Guias Salariais 2023'!$C$1:$C$1000)-ROW('Guias Salariais 2023'!$C$1)+1),ROW(18:18))),"")</f>
        <v/>
      </c>
      <c r="E19" s="474" t="str">
        <f t="shared" si="0"/>
        <v/>
      </c>
      <c r="F19" s="463" t="str" cm="1">
        <f t="array" ref="F19">IFERROR(INDEX('Guias Salariais 2023'!$D$1:$D$1000,SMALL(IF(F$1='Guias Salariais 2023'!$C$1:$C$1000,ROW('Guias Salariais 2023'!$C$1:$C$1000)-ROW('Guias Salariais 2023'!$C$1)+1),ROW(18:18))),"")</f>
        <v/>
      </c>
      <c r="G19" s="474" t="str">
        <f t="shared" ref="G19:I19" si="161">IF(F19="","",AND(F19&gt;=F$88,F19&lt;=F$87))</f>
        <v/>
      </c>
      <c r="H19" s="464" t="str" cm="1">
        <f t="array" ref="H19">IFERROR(INDEX('Guias Salariais 2023'!$D$1:$D$1000,SMALL(IF(H$1='Guias Salariais 2023'!$C$1:$C$1000,ROW('Guias Salariais 2023'!$C$1:$C$1000)-ROW('Guias Salariais 2023'!$C$1)+1),ROW(18:18))),"")</f>
        <v/>
      </c>
      <c r="I19" s="474" t="str">
        <f t="shared" si="161"/>
        <v/>
      </c>
      <c r="J19" s="463" t="str" cm="1">
        <f t="array" ref="J19">IFERROR(INDEX('Guias Salariais 2023'!$D$1:$D$1000,SMALL(IF(J$1='Guias Salariais 2023'!$C$1:$C$1000,ROW('Guias Salariais 2023'!$C$1:$C$1000)-ROW('Guias Salariais 2023'!$C$1)+1),ROW(18:18))),"")</f>
        <v/>
      </c>
      <c r="K19" s="474" t="str">
        <f t="shared" ref="K19:M19" si="162">IF(J19="","",AND(J19&gt;=J$88,J19&lt;=J$87))</f>
        <v/>
      </c>
      <c r="L19" s="464" cm="1">
        <f t="array" ref="L19">IFERROR(INDEX('Guias Salariais 2023'!$D$1:$D$1000,SMALL(IF(L$1='Guias Salariais 2023'!$C$1:$C$1000,ROW('Guias Salariais 2023'!$C$1:$C$1000)-ROW('Guias Salariais 2023'!$C$1)+1),ROW(18:18))),"")</f>
        <v>10375</v>
      </c>
      <c r="M19" s="474" t="b">
        <f t="shared" si="162"/>
        <v>1</v>
      </c>
      <c r="N19" s="463" cm="1">
        <f t="array" ref="N19">IFERROR(INDEX('Guias Salariais 2023'!$D$1:$D$1000,SMALL(IF(N$1='Guias Salariais 2023'!$C$1:$C$1000,ROW('Guias Salariais 2023'!$C$1:$C$1000)-ROW('Guias Salariais 2023'!$C$1)+1),ROW(18:18))),"")</f>
        <v>10800</v>
      </c>
      <c r="O19" s="474" t="b">
        <f t="shared" ref="O19:Q19" si="163">IF(N19="","",AND(N19&gt;=N$88,N19&lt;=N$87))</f>
        <v>1</v>
      </c>
      <c r="P19" s="464" cm="1">
        <f t="array" ref="P19">IFERROR(INDEX('Guias Salariais 2023'!$D$1:$D$1000,SMALL(IF(P$1='Guias Salariais 2023'!$C$1:$C$1000,ROW('Guias Salariais 2023'!$C$1:$C$1000)-ROW('Guias Salariais 2023'!$C$1)+1),ROW(18:18))),"")</f>
        <v>12916.666666666666</v>
      </c>
      <c r="Q19" s="474" t="b">
        <f t="shared" si="163"/>
        <v>1</v>
      </c>
      <c r="R19" s="463" t="str" cm="1">
        <f t="array" ref="R19">IFERROR(INDEX('Guias Salariais 2023'!$D$1:$D$1000,SMALL(IF(R$1='Guias Salariais 2023'!$C$1:$C$1000,ROW('Guias Salariais 2023'!$C$1:$C$1000)-ROW('Guias Salariais 2023'!$C$1)+1),ROW(18:18))),"")</f>
        <v/>
      </c>
      <c r="S19" s="474" t="str">
        <f t="shared" ref="S19:U19" si="164">IF(R19="","",AND(R19&gt;=R$88,R19&lt;=R$87))</f>
        <v/>
      </c>
      <c r="T19" s="464" t="str" cm="1">
        <f t="array" ref="T19">IFERROR(INDEX('Guias Salariais 2023'!$D$1:$D$1000,SMALL(IF(T$1='Guias Salariais 2023'!$C$1:$C$1000,ROW('Guias Salariais 2023'!$C$1:$C$1000)-ROW('Guias Salariais 2023'!$C$1)+1),ROW(18:18))),"")</f>
        <v/>
      </c>
      <c r="U19" s="474" t="str">
        <f t="shared" si="164"/>
        <v/>
      </c>
      <c r="V19" s="463" t="str" cm="1">
        <f t="array" ref="V19">IFERROR(INDEX('Guias Salariais 2023'!$D$1:$D$1000,SMALL(IF(V$1='Guias Salariais 2023'!$C$1:$C$1000,ROW('Guias Salariais 2023'!$C$1:$C$1000)-ROW('Guias Salariais 2023'!$C$1)+1),ROW(18:18))),"")</f>
        <v/>
      </c>
      <c r="W19" s="474" t="str">
        <f t="shared" ref="W19:Y19" si="165">IF(V19="","",AND(V19&gt;=V$88,V19&lt;=V$87))</f>
        <v/>
      </c>
      <c r="X19" s="464" t="str" cm="1">
        <f t="array" ref="X19">IFERROR(INDEX('Guias Salariais 2023'!$D$1:$D$1000,SMALL(IF(X$1='Guias Salariais 2023'!$C$1:$C$1000,ROW('Guias Salariais 2023'!$C$1:$C$1000)-ROW('Guias Salariais 2023'!$C$1)+1),ROW(18:18))),"")</f>
        <v/>
      </c>
      <c r="Y19" s="474" t="str">
        <f t="shared" si="165"/>
        <v/>
      </c>
      <c r="Z19" s="463" t="str" cm="1">
        <f t="array" ref="Z19">IFERROR(INDEX('Guias Salariais 2023'!$D$1:$D$1000,SMALL(IF(Z$1='Guias Salariais 2023'!$C$1:$C$1000,ROW('Guias Salariais 2023'!$C$1:$C$1000)-ROW('Guias Salariais 2023'!$C$1)+1),ROW(18:18))),"")</f>
        <v/>
      </c>
      <c r="AA19" s="474" t="str">
        <f t="shared" ref="AA19:AC19" si="166">IF(Z19="","",AND(Z19&gt;=Z$88,Z19&lt;=Z$87))</f>
        <v/>
      </c>
      <c r="AB19" s="464" t="str" cm="1">
        <f t="array" ref="AB19">IFERROR(INDEX('Guias Salariais 2023'!$D$1:$D$1000,SMALL(IF(AB$1='Guias Salariais 2023'!$C$1:$C$1000,ROW('Guias Salariais 2023'!$C$1:$C$1000)-ROW('Guias Salariais 2023'!$C$1)+1),ROW(18:18))),"")</f>
        <v/>
      </c>
      <c r="AC19" s="474" t="str">
        <f t="shared" si="166"/>
        <v/>
      </c>
      <c r="AD19" s="463" t="str" cm="1">
        <f t="array" ref="AD19">IFERROR(INDEX('Guias Salariais 2023'!$D$1:$D$1000,SMALL(IF(AD$1='Guias Salariais 2023'!$C$1:$C$1000,ROW('Guias Salariais 2023'!$C$1:$C$1000)-ROW('Guias Salariais 2023'!$C$1)+1),ROW(18:18))),"")</f>
        <v/>
      </c>
      <c r="AE19" s="474" t="str">
        <f t="shared" ref="AE19:AG19" si="167">IF(AD19="","",AND(AD19&gt;=AD$88,AD19&lt;=AD$87))</f>
        <v/>
      </c>
      <c r="AF19" s="464" t="str" cm="1">
        <f t="array" ref="AF19">IFERROR(INDEX('Guias Salariais 2023'!$D$1:$D$1000,SMALL(IF(AF$1='Guias Salariais 2023'!$C$1:$C$1000,ROW('Guias Salariais 2023'!$C$1:$C$1000)-ROW('Guias Salariais 2023'!$C$1)+1),ROW(18:18))),"")</f>
        <v/>
      </c>
      <c r="AG19" s="474" t="str">
        <f t="shared" si="167"/>
        <v/>
      </c>
      <c r="AH19" s="463" t="str" cm="1">
        <f t="array" ref="AH19">IFERROR(INDEX('Guias Salariais 2023'!$D$1:$D$1000,SMALL(IF(AH$1='Guias Salariais 2023'!$C$1:$C$1000,ROW('Guias Salariais 2023'!$C$1:$C$1000)-ROW('Guias Salariais 2023'!$C$1)+1),ROW(18:18))),"")</f>
        <v/>
      </c>
      <c r="AI19" s="474" t="str">
        <f t="shared" ref="AI19:AK19" si="168">IF(AH19="","",AND(AH19&gt;=AH$88,AH19&lt;=AH$87))</f>
        <v/>
      </c>
      <c r="AJ19" s="464" t="str" cm="1">
        <f t="array" ref="AJ19">IFERROR(INDEX('Guias Salariais 2023'!$D$1:$D$1000,SMALL(IF(AJ$1='Guias Salariais 2023'!$C$1:$C$1000,ROW('Guias Salariais 2023'!$C$1:$C$1000)-ROW('Guias Salariais 2023'!$C$1)+1),ROW(18:18))),"")</f>
        <v/>
      </c>
      <c r="AK19" s="474" t="str">
        <f t="shared" si="168"/>
        <v/>
      </c>
      <c r="AL19" s="463" t="str" cm="1">
        <f t="array" ref="AL19">IFERROR(INDEX('Guias Salariais 2023'!$D$1:$D$1000,SMALL(IF(AL$1='Guias Salariais 2023'!$C$1:$C$1000,ROW('Guias Salariais 2023'!$C$1:$C$1000)-ROW('Guias Salariais 2023'!$C$1)+1),ROW(18:18))),"")</f>
        <v/>
      </c>
      <c r="AM19" s="474" t="str">
        <f t="shared" ref="AM19:AO19" si="169">IF(AL19="","",AND(AL19&gt;=AL$88,AL19&lt;=AL$87))</f>
        <v/>
      </c>
      <c r="AN19" s="464" t="str" cm="1">
        <f t="array" ref="AN19">IFERROR(INDEX('Guias Salariais 2023'!$D$1:$D$1000,SMALL(IF(AN$1='Guias Salariais 2023'!$C$1:$C$1000,ROW('Guias Salariais 2023'!$C$1:$C$1000)-ROW('Guias Salariais 2023'!$C$1)+1),ROW(18:18))),"")</f>
        <v/>
      </c>
      <c r="AO19" s="474" t="str">
        <f t="shared" si="169"/>
        <v/>
      </c>
      <c r="AP19" s="463" t="str" cm="1">
        <f t="array" ref="AP19">IFERROR(INDEX('Guias Salariais 2023'!$D$1:$D$1000,SMALL(IF(AP$1='Guias Salariais 2023'!$C$1:$C$1000,ROW('Guias Salariais 2023'!$C$1:$C$1000)-ROW('Guias Salariais 2023'!$C$1)+1),ROW(18:18))),"")</f>
        <v/>
      </c>
      <c r="AQ19" s="486" t="str">
        <f t="shared" ref="AQ19" si="170">IF(AP19="","",AND(AP19&gt;=AP$88,AP19&lt;=AP$87))</f>
        <v/>
      </c>
    </row>
    <row r="20" spans="1:43" x14ac:dyDescent="0.25">
      <c r="A20" s="514"/>
      <c r="B20" s="326" t="str" cm="1">
        <f t="array" ref="B20">IFERROR(INDEX('Guias Salariais 2023'!$D$1:$D$1000,SMALL(IF(B$1='Guias Salariais 2023'!$C$1:$C$1000,ROW('Guias Salariais 2023'!$C$1:$C$1000)-ROW('Guias Salariais 2023'!$C$1)+1),ROW(19:19))),"")</f>
        <v/>
      </c>
      <c r="C20" s="474" t="str">
        <f t="shared" si="0"/>
        <v/>
      </c>
      <c r="D20" s="464" t="str" cm="1">
        <f t="array" ref="D20">IFERROR(INDEX('Guias Salariais 2023'!$D$1:$D$1000,SMALL(IF(D$1='Guias Salariais 2023'!$C$1:$C$1000,ROW('Guias Salariais 2023'!$C$1:$C$1000)-ROW('Guias Salariais 2023'!$C$1)+1),ROW(19:19))),"")</f>
        <v/>
      </c>
      <c r="E20" s="474" t="str">
        <f t="shared" si="0"/>
        <v/>
      </c>
      <c r="F20" s="463" t="str" cm="1">
        <f t="array" ref="F20">IFERROR(INDEX('Guias Salariais 2023'!$D$1:$D$1000,SMALL(IF(F$1='Guias Salariais 2023'!$C$1:$C$1000,ROW('Guias Salariais 2023'!$C$1:$C$1000)-ROW('Guias Salariais 2023'!$C$1)+1),ROW(19:19))),"")</f>
        <v/>
      </c>
      <c r="G20" s="474" t="str">
        <f t="shared" ref="G20:I20" si="171">IF(F20="","",AND(F20&gt;=F$88,F20&lt;=F$87))</f>
        <v/>
      </c>
      <c r="H20" s="464" t="str" cm="1">
        <f t="array" ref="H20">IFERROR(INDEX('Guias Salariais 2023'!$D$1:$D$1000,SMALL(IF(H$1='Guias Salariais 2023'!$C$1:$C$1000,ROW('Guias Salariais 2023'!$C$1:$C$1000)-ROW('Guias Salariais 2023'!$C$1)+1),ROW(19:19))),"")</f>
        <v/>
      </c>
      <c r="I20" s="474" t="str">
        <f t="shared" si="171"/>
        <v/>
      </c>
      <c r="J20" s="463" t="str" cm="1">
        <f t="array" ref="J20">IFERROR(INDEX('Guias Salariais 2023'!$D$1:$D$1000,SMALL(IF(J$1='Guias Salariais 2023'!$C$1:$C$1000,ROW('Guias Salariais 2023'!$C$1:$C$1000)-ROW('Guias Salariais 2023'!$C$1)+1),ROW(19:19))),"")</f>
        <v/>
      </c>
      <c r="K20" s="474" t="str">
        <f t="shared" ref="K20:M20" si="172">IF(J20="","",AND(J20&gt;=J$88,J20&lt;=J$87))</f>
        <v/>
      </c>
      <c r="L20" s="464" cm="1">
        <f t="array" ref="L20">IFERROR(INDEX('Guias Salariais 2023'!$D$1:$D$1000,SMALL(IF(L$1='Guias Salariais 2023'!$C$1:$C$1000,ROW('Guias Salariais 2023'!$C$1:$C$1000)-ROW('Guias Salariais 2023'!$C$1)+1),ROW(19:19))),"")</f>
        <v>10562.5</v>
      </c>
      <c r="M20" s="474" t="b">
        <f t="shared" si="172"/>
        <v>1</v>
      </c>
      <c r="N20" s="463" cm="1">
        <f t="array" ref="N20">IFERROR(INDEX('Guias Salariais 2023'!$D$1:$D$1000,SMALL(IF(N$1='Guias Salariais 2023'!$C$1:$C$1000,ROW('Guias Salariais 2023'!$C$1:$C$1000)-ROW('Guias Salariais 2023'!$C$1)+1),ROW(19:19))),"")</f>
        <v>10600</v>
      </c>
      <c r="O20" s="474" t="b">
        <f t="shared" ref="O20:Q20" si="173">IF(N20="","",AND(N20&gt;=N$88,N20&lt;=N$87))</f>
        <v>1</v>
      </c>
      <c r="P20" s="464" cm="1">
        <f t="array" ref="P20">IFERROR(INDEX('Guias Salariais 2023'!$D$1:$D$1000,SMALL(IF(P$1='Guias Salariais 2023'!$C$1:$C$1000,ROW('Guias Salariais 2023'!$C$1:$C$1000)-ROW('Guias Salariais 2023'!$C$1)+1),ROW(19:19))),"")</f>
        <v>20875</v>
      </c>
      <c r="Q20" s="474" t="b">
        <f t="shared" si="173"/>
        <v>1</v>
      </c>
      <c r="R20" s="463" t="str" cm="1">
        <f t="array" ref="R20">IFERROR(INDEX('Guias Salariais 2023'!$D$1:$D$1000,SMALL(IF(R$1='Guias Salariais 2023'!$C$1:$C$1000,ROW('Guias Salariais 2023'!$C$1:$C$1000)-ROW('Guias Salariais 2023'!$C$1)+1),ROW(19:19))),"")</f>
        <v/>
      </c>
      <c r="S20" s="474" t="str">
        <f t="shared" ref="S20:U20" si="174">IF(R20="","",AND(R20&gt;=R$88,R20&lt;=R$87))</f>
        <v/>
      </c>
      <c r="T20" s="464" t="str" cm="1">
        <f t="array" ref="T20">IFERROR(INDEX('Guias Salariais 2023'!$D$1:$D$1000,SMALL(IF(T$1='Guias Salariais 2023'!$C$1:$C$1000,ROW('Guias Salariais 2023'!$C$1:$C$1000)-ROW('Guias Salariais 2023'!$C$1)+1),ROW(19:19))),"")</f>
        <v/>
      </c>
      <c r="U20" s="474" t="str">
        <f t="shared" si="174"/>
        <v/>
      </c>
      <c r="V20" s="463" t="str" cm="1">
        <f t="array" ref="V20">IFERROR(INDEX('Guias Salariais 2023'!$D$1:$D$1000,SMALL(IF(V$1='Guias Salariais 2023'!$C$1:$C$1000,ROW('Guias Salariais 2023'!$C$1:$C$1000)-ROW('Guias Salariais 2023'!$C$1)+1),ROW(19:19))),"")</f>
        <v/>
      </c>
      <c r="W20" s="474" t="str">
        <f t="shared" ref="W20:Y20" si="175">IF(V20="","",AND(V20&gt;=V$88,V20&lt;=V$87))</f>
        <v/>
      </c>
      <c r="X20" s="464" t="str" cm="1">
        <f t="array" ref="X20">IFERROR(INDEX('Guias Salariais 2023'!$D$1:$D$1000,SMALL(IF(X$1='Guias Salariais 2023'!$C$1:$C$1000,ROW('Guias Salariais 2023'!$C$1:$C$1000)-ROW('Guias Salariais 2023'!$C$1)+1),ROW(19:19))),"")</f>
        <v/>
      </c>
      <c r="Y20" s="474" t="str">
        <f t="shared" si="175"/>
        <v/>
      </c>
      <c r="Z20" s="463" t="str" cm="1">
        <f t="array" ref="Z20">IFERROR(INDEX('Guias Salariais 2023'!$D$1:$D$1000,SMALL(IF(Z$1='Guias Salariais 2023'!$C$1:$C$1000,ROW('Guias Salariais 2023'!$C$1:$C$1000)-ROW('Guias Salariais 2023'!$C$1)+1),ROW(19:19))),"")</f>
        <v/>
      </c>
      <c r="AA20" s="474" t="str">
        <f t="shared" ref="AA20:AC20" si="176">IF(Z20="","",AND(Z20&gt;=Z$88,Z20&lt;=Z$87))</f>
        <v/>
      </c>
      <c r="AB20" s="464" t="str" cm="1">
        <f t="array" ref="AB20">IFERROR(INDEX('Guias Salariais 2023'!$D$1:$D$1000,SMALL(IF(AB$1='Guias Salariais 2023'!$C$1:$C$1000,ROW('Guias Salariais 2023'!$C$1:$C$1000)-ROW('Guias Salariais 2023'!$C$1)+1),ROW(19:19))),"")</f>
        <v/>
      </c>
      <c r="AC20" s="474" t="str">
        <f t="shared" si="176"/>
        <v/>
      </c>
      <c r="AD20" s="463" t="str" cm="1">
        <f t="array" ref="AD20">IFERROR(INDEX('Guias Salariais 2023'!$D$1:$D$1000,SMALL(IF(AD$1='Guias Salariais 2023'!$C$1:$C$1000,ROW('Guias Salariais 2023'!$C$1:$C$1000)-ROW('Guias Salariais 2023'!$C$1)+1),ROW(19:19))),"")</f>
        <v/>
      </c>
      <c r="AE20" s="474" t="str">
        <f t="shared" ref="AE20:AG20" si="177">IF(AD20="","",AND(AD20&gt;=AD$88,AD20&lt;=AD$87))</f>
        <v/>
      </c>
      <c r="AF20" s="464" t="str" cm="1">
        <f t="array" ref="AF20">IFERROR(INDEX('Guias Salariais 2023'!$D$1:$D$1000,SMALL(IF(AF$1='Guias Salariais 2023'!$C$1:$C$1000,ROW('Guias Salariais 2023'!$C$1:$C$1000)-ROW('Guias Salariais 2023'!$C$1)+1),ROW(19:19))),"")</f>
        <v/>
      </c>
      <c r="AG20" s="474" t="str">
        <f t="shared" si="177"/>
        <v/>
      </c>
      <c r="AH20" s="463" t="str" cm="1">
        <f t="array" ref="AH20">IFERROR(INDEX('Guias Salariais 2023'!$D$1:$D$1000,SMALL(IF(AH$1='Guias Salariais 2023'!$C$1:$C$1000,ROW('Guias Salariais 2023'!$C$1:$C$1000)-ROW('Guias Salariais 2023'!$C$1)+1),ROW(19:19))),"")</f>
        <v/>
      </c>
      <c r="AI20" s="474" t="str">
        <f t="shared" ref="AI20:AK20" si="178">IF(AH20="","",AND(AH20&gt;=AH$88,AH20&lt;=AH$87))</f>
        <v/>
      </c>
      <c r="AJ20" s="464" t="str" cm="1">
        <f t="array" ref="AJ20">IFERROR(INDEX('Guias Salariais 2023'!$D$1:$D$1000,SMALL(IF(AJ$1='Guias Salariais 2023'!$C$1:$C$1000,ROW('Guias Salariais 2023'!$C$1:$C$1000)-ROW('Guias Salariais 2023'!$C$1)+1),ROW(19:19))),"")</f>
        <v/>
      </c>
      <c r="AK20" s="474" t="str">
        <f t="shared" si="178"/>
        <v/>
      </c>
      <c r="AL20" s="463" t="str" cm="1">
        <f t="array" ref="AL20">IFERROR(INDEX('Guias Salariais 2023'!$D$1:$D$1000,SMALL(IF(AL$1='Guias Salariais 2023'!$C$1:$C$1000,ROW('Guias Salariais 2023'!$C$1:$C$1000)-ROW('Guias Salariais 2023'!$C$1)+1),ROW(19:19))),"")</f>
        <v/>
      </c>
      <c r="AM20" s="474" t="str">
        <f t="shared" ref="AM20:AO20" si="179">IF(AL20="","",AND(AL20&gt;=AL$88,AL20&lt;=AL$87))</f>
        <v/>
      </c>
      <c r="AN20" s="464" t="str" cm="1">
        <f t="array" ref="AN20">IFERROR(INDEX('Guias Salariais 2023'!$D$1:$D$1000,SMALL(IF(AN$1='Guias Salariais 2023'!$C$1:$C$1000,ROW('Guias Salariais 2023'!$C$1:$C$1000)-ROW('Guias Salariais 2023'!$C$1)+1),ROW(19:19))),"")</f>
        <v/>
      </c>
      <c r="AO20" s="474" t="str">
        <f t="shared" si="179"/>
        <v/>
      </c>
      <c r="AP20" s="463" t="str" cm="1">
        <f t="array" ref="AP20">IFERROR(INDEX('Guias Salariais 2023'!$D$1:$D$1000,SMALL(IF(AP$1='Guias Salariais 2023'!$C$1:$C$1000,ROW('Guias Salariais 2023'!$C$1:$C$1000)-ROW('Guias Salariais 2023'!$C$1)+1),ROW(19:19))),"")</f>
        <v/>
      </c>
      <c r="AQ20" s="486" t="str">
        <f t="shared" ref="AQ20" si="180">IF(AP20="","",AND(AP20&gt;=AP$88,AP20&lt;=AP$87))</f>
        <v/>
      </c>
    </row>
    <row r="21" spans="1:43" x14ac:dyDescent="0.25">
      <c r="A21" s="514"/>
      <c r="B21" s="326" t="str" cm="1">
        <f t="array" ref="B21">IFERROR(INDEX('Guias Salariais 2023'!$D$1:$D$1000,SMALL(IF(B$1='Guias Salariais 2023'!$C$1:$C$1000,ROW('Guias Salariais 2023'!$C$1:$C$1000)-ROW('Guias Salariais 2023'!$C$1)+1),ROW(20:20))),"")</f>
        <v/>
      </c>
      <c r="C21" s="474" t="str">
        <f t="shared" si="0"/>
        <v/>
      </c>
      <c r="D21" s="464" t="str" cm="1">
        <f t="array" ref="D21">IFERROR(INDEX('Guias Salariais 2023'!$D$1:$D$1000,SMALL(IF(D$1='Guias Salariais 2023'!$C$1:$C$1000,ROW('Guias Salariais 2023'!$C$1:$C$1000)-ROW('Guias Salariais 2023'!$C$1)+1),ROW(20:20))),"")</f>
        <v/>
      </c>
      <c r="E21" s="474" t="str">
        <f t="shared" si="0"/>
        <v/>
      </c>
      <c r="F21" s="463" t="str" cm="1">
        <f t="array" ref="F21">IFERROR(INDEX('Guias Salariais 2023'!$D$1:$D$1000,SMALL(IF(F$1='Guias Salariais 2023'!$C$1:$C$1000,ROW('Guias Salariais 2023'!$C$1:$C$1000)-ROW('Guias Salariais 2023'!$C$1)+1),ROW(20:20))),"")</f>
        <v/>
      </c>
      <c r="G21" s="474" t="str">
        <f t="shared" ref="G21:I21" si="181">IF(F21="","",AND(F21&gt;=F$88,F21&lt;=F$87))</f>
        <v/>
      </c>
      <c r="H21" s="464" t="str" cm="1">
        <f t="array" ref="H21">IFERROR(INDEX('Guias Salariais 2023'!$D$1:$D$1000,SMALL(IF(H$1='Guias Salariais 2023'!$C$1:$C$1000,ROW('Guias Salariais 2023'!$C$1:$C$1000)-ROW('Guias Salariais 2023'!$C$1)+1),ROW(20:20))),"")</f>
        <v/>
      </c>
      <c r="I21" s="474" t="str">
        <f t="shared" si="181"/>
        <v/>
      </c>
      <c r="J21" s="463" t="str" cm="1">
        <f t="array" ref="J21">IFERROR(INDEX('Guias Salariais 2023'!$D$1:$D$1000,SMALL(IF(J$1='Guias Salariais 2023'!$C$1:$C$1000,ROW('Guias Salariais 2023'!$C$1:$C$1000)-ROW('Guias Salariais 2023'!$C$1)+1),ROW(20:20))),"")</f>
        <v/>
      </c>
      <c r="K21" s="474" t="str">
        <f t="shared" ref="K21:M21" si="182">IF(J21="","",AND(J21&gt;=J$88,J21&lt;=J$87))</f>
        <v/>
      </c>
      <c r="L21" s="464" cm="1">
        <f t="array" ref="L21">IFERROR(INDEX('Guias Salariais 2023'!$D$1:$D$1000,SMALL(IF(L$1='Guias Salariais 2023'!$C$1:$C$1000,ROW('Guias Salariais 2023'!$C$1:$C$1000)-ROW('Guias Salariais 2023'!$C$1)+1),ROW(20:20))),"")</f>
        <v>11800</v>
      </c>
      <c r="M21" s="474" t="b">
        <f t="shared" si="182"/>
        <v>1</v>
      </c>
      <c r="N21" s="463" cm="1">
        <f t="array" ref="N21">IFERROR(INDEX('Guias Salariais 2023'!$D$1:$D$1000,SMALL(IF(N$1='Guias Salariais 2023'!$C$1:$C$1000,ROW('Guias Salariais 2023'!$C$1:$C$1000)-ROW('Guias Salariais 2023'!$C$1)+1),ROW(20:20))),"")</f>
        <v>10200</v>
      </c>
      <c r="O21" s="474" t="b">
        <f t="shared" ref="O21:Q21" si="183">IF(N21="","",AND(N21&gt;=N$88,N21&lt;=N$87))</f>
        <v>1</v>
      </c>
      <c r="P21" s="464" cm="1">
        <f t="array" ref="P21">IFERROR(INDEX('Guias Salariais 2023'!$D$1:$D$1000,SMALL(IF(P$1='Guias Salariais 2023'!$C$1:$C$1000,ROW('Guias Salariais 2023'!$C$1:$C$1000)-ROW('Guias Salariais 2023'!$C$1)+1),ROW(20:20))),"")</f>
        <v>20462.5</v>
      </c>
      <c r="Q21" s="474" t="b">
        <f t="shared" si="183"/>
        <v>1</v>
      </c>
      <c r="R21" s="463" t="str" cm="1">
        <f t="array" ref="R21">IFERROR(INDEX('Guias Salariais 2023'!$D$1:$D$1000,SMALL(IF(R$1='Guias Salariais 2023'!$C$1:$C$1000,ROW('Guias Salariais 2023'!$C$1:$C$1000)-ROW('Guias Salariais 2023'!$C$1)+1),ROW(20:20))),"")</f>
        <v/>
      </c>
      <c r="S21" s="474" t="str">
        <f t="shared" ref="S21:U21" si="184">IF(R21="","",AND(R21&gt;=R$88,R21&lt;=R$87))</f>
        <v/>
      </c>
      <c r="T21" s="464" t="str" cm="1">
        <f t="array" ref="T21">IFERROR(INDEX('Guias Salariais 2023'!$D$1:$D$1000,SMALL(IF(T$1='Guias Salariais 2023'!$C$1:$C$1000,ROW('Guias Salariais 2023'!$C$1:$C$1000)-ROW('Guias Salariais 2023'!$C$1)+1),ROW(20:20))),"")</f>
        <v/>
      </c>
      <c r="U21" s="474" t="str">
        <f t="shared" si="184"/>
        <v/>
      </c>
      <c r="V21" s="463" t="str" cm="1">
        <f t="array" ref="V21">IFERROR(INDEX('Guias Salariais 2023'!$D$1:$D$1000,SMALL(IF(V$1='Guias Salariais 2023'!$C$1:$C$1000,ROW('Guias Salariais 2023'!$C$1:$C$1000)-ROW('Guias Salariais 2023'!$C$1)+1),ROW(20:20))),"")</f>
        <v/>
      </c>
      <c r="W21" s="474" t="str">
        <f t="shared" ref="W21:Y21" si="185">IF(V21="","",AND(V21&gt;=V$88,V21&lt;=V$87))</f>
        <v/>
      </c>
      <c r="X21" s="464" t="str" cm="1">
        <f t="array" ref="X21">IFERROR(INDEX('Guias Salariais 2023'!$D$1:$D$1000,SMALL(IF(X$1='Guias Salariais 2023'!$C$1:$C$1000,ROW('Guias Salariais 2023'!$C$1:$C$1000)-ROW('Guias Salariais 2023'!$C$1)+1),ROW(20:20))),"")</f>
        <v/>
      </c>
      <c r="Y21" s="474" t="str">
        <f t="shared" si="185"/>
        <v/>
      </c>
      <c r="Z21" s="463" t="str" cm="1">
        <f t="array" ref="Z21">IFERROR(INDEX('Guias Salariais 2023'!$D$1:$D$1000,SMALL(IF(Z$1='Guias Salariais 2023'!$C$1:$C$1000,ROW('Guias Salariais 2023'!$C$1:$C$1000)-ROW('Guias Salariais 2023'!$C$1)+1),ROW(20:20))),"")</f>
        <v/>
      </c>
      <c r="AA21" s="474" t="str">
        <f t="shared" ref="AA21:AC21" si="186">IF(Z21="","",AND(Z21&gt;=Z$88,Z21&lt;=Z$87))</f>
        <v/>
      </c>
      <c r="AB21" s="464" t="str" cm="1">
        <f t="array" ref="AB21">IFERROR(INDEX('Guias Salariais 2023'!$D$1:$D$1000,SMALL(IF(AB$1='Guias Salariais 2023'!$C$1:$C$1000,ROW('Guias Salariais 2023'!$C$1:$C$1000)-ROW('Guias Salariais 2023'!$C$1)+1),ROW(20:20))),"")</f>
        <v/>
      </c>
      <c r="AC21" s="474" t="str">
        <f t="shared" si="186"/>
        <v/>
      </c>
      <c r="AD21" s="463" t="str" cm="1">
        <f t="array" ref="AD21">IFERROR(INDEX('Guias Salariais 2023'!$D$1:$D$1000,SMALL(IF(AD$1='Guias Salariais 2023'!$C$1:$C$1000,ROW('Guias Salariais 2023'!$C$1:$C$1000)-ROW('Guias Salariais 2023'!$C$1)+1),ROW(20:20))),"")</f>
        <v/>
      </c>
      <c r="AE21" s="474" t="str">
        <f t="shared" ref="AE21:AG21" si="187">IF(AD21="","",AND(AD21&gt;=AD$88,AD21&lt;=AD$87))</f>
        <v/>
      </c>
      <c r="AF21" s="464" t="str" cm="1">
        <f t="array" ref="AF21">IFERROR(INDEX('Guias Salariais 2023'!$D$1:$D$1000,SMALL(IF(AF$1='Guias Salariais 2023'!$C$1:$C$1000,ROW('Guias Salariais 2023'!$C$1:$C$1000)-ROW('Guias Salariais 2023'!$C$1)+1),ROW(20:20))),"")</f>
        <v/>
      </c>
      <c r="AG21" s="474" t="str">
        <f t="shared" si="187"/>
        <v/>
      </c>
      <c r="AH21" s="463" t="str" cm="1">
        <f t="array" ref="AH21">IFERROR(INDEX('Guias Salariais 2023'!$D$1:$D$1000,SMALL(IF(AH$1='Guias Salariais 2023'!$C$1:$C$1000,ROW('Guias Salariais 2023'!$C$1:$C$1000)-ROW('Guias Salariais 2023'!$C$1)+1),ROW(20:20))),"")</f>
        <v/>
      </c>
      <c r="AI21" s="474" t="str">
        <f t="shared" ref="AI21:AK21" si="188">IF(AH21="","",AND(AH21&gt;=AH$88,AH21&lt;=AH$87))</f>
        <v/>
      </c>
      <c r="AJ21" s="464" t="str" cm="1">
        <f t="array" ref="AJ21">IFERROR(INDEX('Guias Salariais 2023'!$D$1:$D$1000,SMALL(IF(AJ$1='Guias Salariais 2023'!$C$1:$C$1000,ROW('Guias Salariais 2023'!$C$1:$C$1000)-ROW('Guias Salariais 2023'!$C$1)+1),ROW(20:20))),"")</f>
        <v/>
      </c>
      <c r="AK21" s="474" t="str">
        <f t="shared" si="188"/>
        <v/>
      </c>
      <c r="AL21" s="463" t="str" cm="1">
        <f t="array" ref="AL21">IFERROR(INDEX('Guias Salariais 2023'!$D$1:$D$1000,SMALL(IF(AL$1='Guias Salariais 2023'!$C$1:$C$1000,ROW('Guias Salariais 2023'!$C$1:$C$1000)-ROW('Guias Salariais 2023'!$C$1)+1),ROW(20:20))),"")</f>
        <v/>
      </c>
      <c r="AM21" s="474" t="str">
        <f t="shared" ref="AM21:AO21" si="189">IF(AL21="","",AND(AL21&gt;=AL$88,AL21&lt;=AL$87))</f>
        <v/>
      </c>
      <c r="AN21" s="464" t="str" cm="1">
        <f t="array" ref="AN21">IFERROR(INDEX('Guias Salariais 2023'!$D$1:$D$1000,SMALL(IF(AN$1='Guias Salariais 2023'!$C$1:$C$1000,ROW('Guias Salariais 2023'!$C$1:$C$1000)-ROW('Guias Salariais 2023'!$C$1)+1),ROW(20:20))),"")</f>
        <v/>
      </c>
      <c r="AO21" s="474" t="str">
        <f t="shared" si="189"/>
        <v/>
      </c>
      <c r="AP21" s="463" t="str" cm="1">
        <f t="array" ref="AP21">IFERROR(INDEX('Guias Salariais 2023'!$D$1:$D$1000,SMALL(IF(AP$1='Guias Salariais 2023'!$C$1:$C$1000,ROW('Guias Salariais 2023'!$C$1:$C$1000)-ROW('Guias Salariais 2023'!$C$1)+1),ROW(20:20))),"")</f>
        <v/>
      </c>
      <c r="AQ21" s="486" t="str">
        <f t="shared" ref="AQ21" si="190">IF(AP21="","",AND(AP21&gt;=AP$88,AP21&lt;=AP$87))</f>
        <v/>
      </c>
    </row>
    <row r="22" spans="1:43" x14ac:dyDescent="0.25">
      <c r="A22" s="514"/>
      <c r="B22" s="326" t="str" cm="1">
        <f t="array" ref="B22">IFERROR(INDEX('Guias Salariais 2023'!$D$1:$D$1000,SMALL(IF(B$1='Guias Salariais 2023'!$C$1:$C$1000,ROW('Guias Salariais 2023'!$C$1:$C$1000)-ROW('Guias Salariais 2023'!$C$1)+1),ROW(21:21))),"")</f>
        <v/>
      </c>
      <c r="C22" s="474" t="str">
        <f t="shared" si="0"/>
        <v/>
      </c>
      <c r="D22" s="464" t="str" cm="1">
        <f t="array" ref="D22">IFERROR(INDEX('Guias Salariais 2023'!$D$1:$D$1000,SMALL(IF(D$1='Guias Salariais 2023'!$C$1:$C$1000,ROW('Guias Salariais 2023'!$C$1:$C$1000)-ROW('Guias Salariais 2023'!$C$1)+1),ROW(21:21))),"")</f>
        <v/>
      </c>
      <c r="E22" s="474" t="str">
        <f t="shared" si="0"/>
        <v/>
      </c>
      <c r="F22" s="463" t="str" cm="1">
        <f t="array" ref="F22">IFERROR(INDEX('Guias Salariais 2023'!$D$1:$D$1000,SMALL(IF(F$1='Guias Salariais 2023'!$C$1:$C$1000,ROW('Guias Salariais 2023'!$C$1:$C$1000)-ROW('Guias Salariais 2023'!$C$1)+1),ROW(21:21))),"")</f>
        <v/>
      </c>
      <c r="G22" s="474" t="str">
        <f t="shared" ref="G22:I22" si="191">IF(F22="","",AND(F22&gt;=F$88,F22&lt;=F$87))</f>
        <v/>
      </c>
      <c r="H22" s="464" t="str" cm="1">
        <f t="array" ref="H22">IFERROR(INDEX('Guias Salariais 2023'!$D$1:$D$1000,SMALL(IF(H$1='Guias Salariais 2023'!$C$1:$C$1000,ROW('Guias Salariais 2023'!$C$1:$C$1000)-ROW('Guias Salariais 2023'!$C$1)+1),ROW(21:21))),"")</f>
        <v/>
      </c>
      <c r="I22" s="474" t="str">
        <f t="shared" si="191"/>
        <v/>
      </c>
      <c r="J22" s="463" t="str" cm="1">
        <f t="array" ref="J22">IFERROR(INDEX('Guias Salariais 2023'!$D$1:$D$1000,SMALL(IF(J$1='Guias Salariais 2023'!$C$1:$C$1000,ROW('Guias Salariais 2023'!$C$1:$C$1000)-ROW('Guias Salariais 2023'!$C$1)+1),ROW(21:21))),"")</f>
        <v/>
      </c>
      <c r="K22" s="474" t="str">
        <f t="shared" ref="K22:M22" si="192">IF(J22="","",AND(J22&gt;=J$88,J22&lt;=J$87))</f>
        <v/>
      </c>
      <c r="L22" s="464" cm="1">
        <f t="array" ref="L22">IFERROR(INDEX('Guias Salariais 2023'!$D$1:$D$1000,SMALL(IF(L$1='Guias Salariais 2023'!$C$1:$C$1000,ROW('Guias Salariais 2023'!$C$1:$C$1000)-ROW('Guias Salariais 2023'!$C$1)+1),ROW(21:21))),"")</f>
        <v>11925</v>
      </c>
      <c r="M22" s="474" t="b">
        <f t="shared" si="192"/>
        <v>1</v>
      </c>
      <c r="N22" s="463" cm="1">
        <f t="array" ref="N22">IFERROR(INDEX('Guias Salariais 2023'!$D$1:$D$1000,SMALL(IF(N$1='Guias Salariais 2023'!$C$1:$C$1000,ROW('Guias Salariais 2023'!$C$1:$C$1000)-ROW('Guias Salariais 2023'!$C$1)+1),ROW(21:21))),"")</f>
        <v>10050</v>
      </c>
      <c r="O22" s="474" t="b">
        <f t="shared" ref="O22:Q22" si="193">IF(N22="","",AND(N22&gt;=N$88,N22&lt;=N$87))</f>
        <v>1</v>
      </c>
      <c r="P22" s="464" cm="1">
        <f t="array" ref="P22">IFERROR(INDEX('Guias Salariais 2023'!$D$1:$D$1000,SMALL(IF(P$1='Guias Salariais 2023'!$C$1:$C$1000,ROW('Guias Salariais 2023'!$C$1:$C$1000)-ROW('Guias Salariais 2023'!$C$1)+1),ROW(21:21))),"")</f>
        <v>22775</v>
      </c>
      <c r="Q22" s="474" t="b">
        <f t="shared" si="193"/>
        <v>1</v>
      </c>
      <c r="R22" s="463" t="str" cm="1">
        <f t="array" ref="R22">IFERROR(INDEX('Guias Salariais 2023'!$D$1:$D$1000,SMALL(IF(R$1='Guias Salariais 2023'!$C$1:$C$1000,ROW('Guias Salariais 2023'!$C$1:$C$1000)-ROW('Guias Salariais 2023'!$C$1)+1),ROW(21:21))),"")</f>
        <v/>
      </c>
      <c r="S22" s="474" t="str">
        <f t="shared" ref="S22:U22" si="194">IF(R22="","",AND(R22&gt;=R$88,R22&lt;=R$87))</f>
        <v/>
      </c>
      <c r="T22" s="464" t="str" cm="1">
        <f t="array" ref="T22">IFERROR(INDEX('Guias Salariais 2023'!$D$1:$D$1000,SMALL(IF(T$1='Guias Salariais 2023'!$C$1:$C$1000,ROW('Guias Salariais 2023'!$C$1:$C$1000)-ROW('Guias Salariais 2023'!$C$1)+1),ROW(21:21))),"")</f>
        <v/>
      </c>
      <c r="U22" s="474" t="str">
        <f t="shared" si="194"/>
        <v/>
      </c>
      <c r="V22" s="463" t="str" cm="1">
        <f t="array" ref="V22">IFERROR(INDEX('Guias Salariais 2023'!$D$1:$D$1000,SMALL(IF(V$1='Guias Salariais 2023'!$C$1:$C$1000,ROW('Guias Salariais 2023'!$C$1:$C$1000)-ROW('Guias Salariais 2023'!$C$1)+1),ROW(21:21))),"")</f>
        <v/>
      </c>
      <c r="W22" s="474" t="str">
        <f t="shared" ref="W22:Y22" si="195">IF(V22="","",AND(V22&gt;=V$88,V22&lt;=V$87))</f>
        <v/>
      </c>
      <c r="X22" s="464" t="str" cm="1">
        <f t="array" ref="X22">IFERROR(INDEX('Guias Salariais 2023'!$D$1:$D$1000,SMALL(IF(X$1='Guias Salariais 2023'!$C$1:$C$1000,ROW('Guias Salariais 2023'!$C$1:$C$1000)-ROW('Guias Salariais 2023'!$C$1)+1),ROW(21:21))),"")</f>
        <v/>
      </c>
      <c r="Y22" s="474" t="str">
        <f t="shared" si="195"/>
        <v/>
      </c>
      <c r="Z22" s="463" t="str" cm="1">
        <f t="array" ref="Z22">IFERROR(INDEX('Guias Salariais 2023'!$D$1:$D$1000,SMALL(IF(Z$1='Guias Salariais 2023'!$C$1:$C$1000,ROW('Guias Salariais 2023'!$C$1:$C$1000)-ROW('Guias Salariais 2023'!$C$1)+1),ROW(21:21))),"")</f>
        <v/>
      </c>
      <c r="AA22" s="474" t="str">
        <f t="shared" ref="AA22:AC22" si="196">IF(Z22="","",AND(Z22&gt;=Z$88,Z22&lt;=Z$87))</f>
        <v/>
      </c>
      <c r="AB22" s="464" t="str" cm="1">
        <f t="array" ref="AB22">IFERROR(INDEX('Guias Salariais 2023'!$D$1:$D$1000,SMALL(IF(AB$1='Guias Salariais 2023'!$C$1:$C$1000,ROW('Guias Salariais 2023'!$C$1:$C$1000)-ROW('Guias Salariais 2023'!$C$1)+1),ROW(21:21))),"")</f>
        <v/>
      </c>
      <c r="AC22" s="474" t="str">
        <f t="shared" si="196"/>
        <v/>
      </c>
      <c r="AD22" s="463" t="str" cm="1">
        <f t="array" ref="AD22">IFERROR(INDEX('Guias Salariais 2023'!$D$1:$D$1000,SMALL(IF(AD$1='Guias Salariais 2023'!$C$1:$C$1000,ROW('Guias Salariais 2023'!$C$1:$C$1000)-ROW('Guias Salariais 2023'!$C$1)+1),ROW(21:21))),"")</f>
        <v/>
      </c>
      <c r="AE22" s="474" t="str">
        <f t="shared" ref="AE22:AG22" si="197">IF(AD22="","",AND(AD22&gt;=AD$88,AD22&lt;=AD$87))</f>
        <v/>
      </c>
      <c r="AF22" s="464" t="str" cm="1">
        <f t="array" ref="AF22">IFERROR(INDEX('Guias Salariais 2023'!$D$1:$D$1000,SMALL(IF(AF$1='Guias Salariais 2023'!$C$1:$C$1000,ROW('Guias Salariais 2023'!$C$1:$C$1000)-ROW('Guias Salariais 2023'!$C$1)+1),ROW(21:21))),"")</f>
        <v/>
      </c>
      <c r="AG22" s="474" t="str">
        <f t="shared" si="197"/>
        <v/>
      </c>
      <c r="AH22" s="463" t="str" cm="1">
        <f t="array" ref="AH22">IFERROR(INDEX('Guias Salariais 2023'!$D$1:$D$1000,SMALL(IF(AH$1='Guias Salariais 2023'!$C$1:$C$1000,ROW('Guias Salariais 2023'!$C$1:$C$1000)-ROW('Guias Salariais 2023'!$C$1)+1),ROW(21:21))),"")</f>
        <v/>
      </c>
      <c r="AI22" s="474" t="str">
        <f t="shared" ref="AI22:AK22" si="198">IF(AH22="","",AND(AH22&gt;=AH$88,AH22&lt;=AH$87))</f>
        <v/>
      </c>
      <c r="AJ22" s="464" t="str" cm="1">
        <f t="array" ref="AJ22">IFERROR(INDEX('Guias Salariais 2023'!$D$1:$D$1000,SMALL(IF(AJ$1='Guias Salariais 2023'!$C$1:$C$1000,ROW('Guias Salariais 2023'!$C$1:$C$1000)-ROW('Guias Salariais 2023'!$C$1)+1),ROW(21:21))),"")</f>
        <v/>
      </c>
      <c r="AK22" s="474" t="str">
        <f t="shared" si="198"/>
        <v/>
      </c>
      <c r="AL22" s="463" t="str" cm="1">
        <f t="array" ref="AL22">IFERROR(INDEX('Guias Salariais 2023'!$D$1:$D$1000,SMALL(IF(AL$1='Guias Salariais 2023'!$C$1:$C$1000,ROW('Guias Salariais 2023'!$C$1:$C$1000)-ROW('Guias Salariais 2023'!$C$1)+1),ROW(21:21))),"")</f>
        <v/>
      </c>
      <c r="AM22" s="474" t="str">
        <f t="shared" ref="AM22:AO22" si="199">IF(AL22="","",AND(AL22&gt;=AL$88,AL22&lt;=AL$87))</f>
        <v/>
      </c>
      <c r="AN22" s="464" t="str" cm="1">
        <f t="array" ref="AN22">IFERROR(INDEX('Guias Salariais 2023'!$D$1:$D$1000,SMALL(IF(AN$1='Guias Salariais 2023'!$C$1:$C$1000,ROW('Guias Salariais 2023'!$C$1:$C$1000)-ROW('Guias Salariais 2023'!$C$1)+1),ROW(21:21))),"")</f>
        <v/>
      </c>
      <c r="AO22" s="474" t="str">
        <f t="shared" si="199"/>
        <v/>
      </c>
      <c r="AP22" s="463" t="str" cm="1">
        <f t="array" ref="AP22">IFERROR(INDEX('Guias Salariais 2023'!$D$1:$D$1000,SMALL(IF(AP$1='Guias Salariais 2023'!$C$1:$C$1000,ROW('Guias Salariais 2023'!$C$1:$C$1000)-ROW('Guias Salariais 2023'!$C$1)+1),ROW(21:21))),"")</f>
        <v/>
      </c>
      <c r="AQ22" s="486" t="str">
        <f t="shared" ref="AQ22" si="200">IF(AP22="","",AND(AP22&gt;=AP$88,AP22&lt;=AP$87))</f>
        <v/>
      </c>
    </row>
    <row r="23" spans="1:43" x14ac:dyDescent="0.25">
      <c r="A23" s="514"/>
      <c r="B23" s="326" t="str" cm="1">
        <f t="array" ref="B23">IFERROR(INDEX('Guias Salariais 2023'!$D$1:$D$1000,SMALL(IF(B$1='Guias Salariais 2023'!$C$1:$C$1000,ROW('Guias Salariais 2023'!$C$1:$C$1000)-ROW('Guias Salariais 2023'!$C$1)+1),ROW(22:22))),"")</f>
        <v/>
      </c>
      <c r="C23" s="474" t="str">
        <f t="shared" si="0"/>
        <v/>
      </c>
      <c r="D23" s="464" t="str" cm="1">
        <f t="array" ref="D23">IFERROR(INDEX('Guias Salariais 2023'!$D$1:$D$1000,SMALL(IF(D$1='Guias Salariais 2023'!$C$1:$C$1000,ROW('Guias Salariais 2023'!$C$1:$C$1000)-ROW('Guias Salariais 2023'!$C$1)+1),ROW(22:22))),"")</f>
        <v/>
      </c>
      <c r="E23" s="474" t="str">
        <f t="shared" si="0"/>
        <v/>
      </c>
      <c r="F23" s="463" t="str" cm="1">
        <f t="array" ref="F23">IFERROR(INDEX('Guias Salariais 2023'!$D$1:$D$1000,SMALL(IF(F$1='Guias Salariais 2023'!$C$1:$C$1000,ROW('Guias Salariais 2023'!$C$1:$C$1000)-ROW('Guias Salariais 2023'!$C$1)+1),ROW(22:22))),"")</f>
        <v/>
      </c>
      <c r="G23" s="474" t="str">
        <f t="shared" ref="G23:I23" si="201">IF(F23="","",AND(F23&gt;=F$88,F23&lt;=F$87))</f>
        <v/>
      </c>
      <c r="H23" s="464" t="str" cm="1">
        <f t="array" ref="H23">IFERROR(INDEX('Guias Salariais 2023'!$D$1:$D$1000,SMALL(IF(H$1='Guias Salariais 2023'!$C$1:$C$1000,ROW('Guias Salariais 2023'!$C$1:$C$1000)-ROW('Guias Salariais 2023'!$C$1)+1),ROW(22:22))),"")</f>
        <v/>
      </c>
      <c r="I23" s="474" t="str">
        <f t="shared" si="201"/>
        <v/>
      </c>
      <c r="J23" s="463" t="str" cm="1">
        <f t="array" ref="J23">IFERROR(INDEX('Guias Salariais 2023'!$D$1:$D$1000,SMALL(IF(J$1='Guias Salariais 2023'!$C$1:$C$1000,ROW('Guias Salariais 2023'!$C$1:$C$1000)-ROW('Guias Salariais 2023'!$C$1)+1),ROW(22:22))),"")</f>
        <v/>
      </c>
      <c r="K23" s="474" t="str">
        <f t="shared" ref="K23:M23" si="202">IF(J23="","",AND(J23&gt;=J$88,J23&lt;=J$87))</f>
        <v/>
      </c>
      <c r="L23" s="464" cm="1">
        <f t="array" ref="L23">IFERROR(INDEX('Guias Salariais 2023'!$D$1:$D$1000,SMALL(IF(L$1='Guias Salariais 2023'!$C$1:$C$1000,ROW('Guias Salariais 2023'!$C$1:$C$1000)-ROW('Guias Salariais 2023'!$C$1)+1),ROW(22:22))),"")</f>
        <v>9490</v>
      </c>
      <c r="M23" s="474" t="b">
        <f t="shared" si="202"/>
        <v>1</v>
      </c>
      <c r="N23" s="463" cm="1">
        <f t="array" ref="N23">IFERROR(INDEX('Guias Salariais 2023'!$D$1:$D$1000,SMALL(IF(N$1='Guias Salariais 2023'!$C$1:$C$1000,ROW('Guias Salariais 2023'!$C$1:$C$1000)-ROW('Guias Salariais 2023'!$C$1)+1),ROW(22:22))),"")</f>
        <v>10800</v>
      </c>
      <c r="O23" s="474" t="b">
        <f t="shared" ref="O23:Q23" si="203">IF(N23="","",AND(N23&gt;=N$88,N23&lt;=N$87))</f>
        <v>1</v>
      </c>
      <c r="P23" s="473" cm="1">
        <f t="array" ref="P23">IFERROR(INDEX('Guias Salariais 2023'!$D$1:$D$1000,SMALL(IF(P$1='Guias Salariais 2023'!$C$1:$C$1000,ROW('Guias Salariais 2023'!$C$1:$C$1000)-ROW('Guias Salariais 2023'!$C$1)+1),ROW(22:22))),"")</f>
        <v>23725</v>
      </c>
      <c r="Q23" s="474" t="b">
        <f t="shared" si="203"/>
        <v>0</v>
      </c>
      <c r="R23" s="463" t="str" cm="1">
        <f t="array" ref="R23">IFERROR(INDEX('Guias Salariais 2023'!$D$1:$D$1000,SMALL(IF(R$1='Guias Salariais 2023'!$C$1:$C$1000,ROW('Guias Salariais 2023'!$C$1:$C$1000)-ROW('Guias Salariais 2023'!$C$1)+1),ROW(22:22))),"")</f>
        <v/>
      </c>
      <c r="S23" s="474" t="str">
        <f t="shared" ref="S23:U23" si="204">IF(R23="","",AND(R23&gt;=R$88,R23&lt;=R$87))</f>
        <v/>
      </c>
      <c r="T23" s="464" t="str" cm="1">
        <f t="array" ref="T23">IFERROR(INDEX('Guias Salariais 2023'!$D$1:$D$1000,SMALL(IF(T$1='Guias Salariais 2023'!$C$1:$C$1000,ROW('Guias Salariais 2023'!$C$1:$C$1000)-ROW('Guias Salariais 2023'!$C$1)+1),ROW(22:22))),"")</f>
        <v/>
      </c>
      <c r="U23" s="474" t="str">
        <f t="shared" si="204"/>
        <v/>
      </c>
      <c r="V23" s="463" t="str" cm="1">
        <f t="array" ref="V23">IFERROR(INDEX('Guias Salariais 2023'!$D$1:$D$1000,SMALL(IF(V$1='Guias Salariais 2023'!$C$1:$C$1000,ROW('Guias Salariais 2023'!$C$1:$C$1000)-ROW('Guias Salariais 2023'!$C$1)+1),ROW(22:22))),"")</f>
        <v/>
      </c>
      <c r="W23" s="474" t="str">
        <f t="shared" ref="W23:Y23" si="205">IF(V23="","",AND(V23&gt;=V$88,V23&lt;=V$87))</f>
        <v/>
      </c>
      <c r="X23" s="464" t="str" cm="1">
        <f t="array" ref="X23">IFERROR(INDEX('Guias Salariais 2023'!$D$1:$D$1000,SMALL(IF(X$1='Guias Salariais 2023'!$C$1:$C$1000,ROW('Guias Salariais 2023'!$C$1:$C$1000)-ROW('Guias Salariais 2023'!$C$1)+1),ROW(22:22))),"")</f>
        <v/>
      </c>
      <c r="Y23" s="474" t="str">
        <f t="shared" si="205"/>
        <v/>
      </c>
      <c r="Z23" s="463" t="str" cm="1">
        <f t="array" ref="Z23">IFERROR(INDEX('Guias Salariais 2023'!$D$1:$D$1000,SMALL(IF(Z$1='Guias Salariais 2023'!$C$1:$C$1000,ROW('Guias Salariais 2023'!$C$1:$C$1000)-ROW('Guias Salariais 2023'!$C$1)+1),ROW(22:22))),"")</f>
        <v/>
      </c>
      <c r="AA23" s="474" t="str">
        <f t="shared" ref="AA23:AC23" si="206">IF(Z23="","",AND(Z23&gt;=Z$88,Z23&lt;=Z$87))</f>
        <v/>
      </c>
      <c r="AB23" s="464" t="str" cm="1">
        <f t="array" ref="AB23">IFERROR(INDEX('Guias Salariais 2023'!$D$1:$D$1000,SMALL(IF(AB$1='Guias Salariais 2023'!$C$1:$C$1000,ROW('Guias Salariais 2023'!$C$1:$C$1000)-ROW('Guias Salariais 2023'!$C$1)+1),ROW(22:22))),"")</f>
        <v/>
      </c>
      <c r="AC23" s="474" t="str">
        <f t="shared" si="206"/>
        <v/>
      </c>
      <c r="AD23" s="463" t="str" cm="1">
        <f t="array" ref="AD23">IFERROR(INDEX('Guias Salariais 2023'!$D$1:$D$1000,SMALL(IF(AD$1='Guias Salariais 2023'!$C$1:$C$1000,ROW('Guias Salariais 2023'!$C$1:$C$1000)-ROW('Guias Salariais 2023'!$C$1)+1),ROW(22:22))),"")</f>
        <v/>
      </c>
      <c r="AE23" s="474" t="str">
        <f t="shared" ref="AE23:AG23" si="207">IF(AD23="","",AND(AD23&gt;=AD$88,AD23&lt;=AD$87))</f>
        <v/>
      </c>
      <c r="AF23" s="464" t="str" cm="1">
        <f t="array" ref="AF23">IFERROR(INDEX('Guias Salariais 2023'!$D$1:$D$1000,SMALL(IF(AF$1='Guias Salariais 2023'!$C$1:$C$1000,ROW('Guias Salariais 2023'!$C$1:$C$1000)-ROW('Guias Salariais 2023'!$C$1)+1),ROW(22:22))),"")</f>
        <v/>
      </c>
      <c r="AG23" s="474" t="str">
        <f t="shared" si="207"/>
        <v/>
      </c>
      <c r="AH23" s="463" t="str" cm="1">
        <f t="array" ref="AH23">IFERROR(INDEX('Guias Salariais 2023'!$D$1:$D$1000,SMALL(IF(AH$1='Guias Salariais 2023'!$C$1:$C$1000,ROW('Guias Salariais 2023'!$C$1:$C$1000)-ROW('Guias Salariais 2023'!$C$1)+1),ROW(22:22))),"")</f>
        <v/>
      </c>
      <c r="AI23" s="474" t="str">
        <f t="shared" ref="AI23:AK23" si="208">IF(AH23="","",AND(AH23&gt;=AH$88,AH23&lt;=AH$87))</f>
        <v/>
      </c>
      <c r="AJ23" s="464" t="str" cm="1">
        <f t="array" ref="AJ23">IFERROR(INDEX('Guias Salariais 2023'!$D$1:$D$1000,SMALL(IF(AJ$1='Guias Salariais 2023'!$C$1:$C$1000,ROW('Guias Salariais 2023'!$C$1:$C$1000)-ROW('Guias Salariais 2023'!$C$1)+1),ROW(22:22))),"")</f>
        <v/>
      </c>
      <c r="AK23" s="474" t="str">
        <f t="shared" si="208"/>
        <v/>
      </c>
      <c r="AL23" s="463" t="str" cm="1">
        <f t="array" ref="AL23">IFERROR(INDEX('Guias Salariais 2023'!$D$1:$D$1000,SMALL(IF(AL$1='Guias Salariais 2023'!$C$1:$C$1000,ROW('Guias Salariais 2023'!$C$1:$C$1000)-ROW('Guias Salariais 2023'!$C$1)+1),ROW(22:22))),"")</f>
        <v/>
      </c>
      <c r="AM23" s="474" t="str">
        <f t="shared" ref="AM23:AO23" si="209">IF(AL23="","",AND(AL23&gt;=AL$88,AL23&lt;=AL$87))</f>
        <v/>
      </c>
      <c r="AN23" s="464" t="str" cm="1">
        <f t="array" ref="AN23">IFERROR(INDEX('Guias Salariais 2023'!$D$1:$D$1000,SMALL(IF(AN$1='Guias Salariais 2023'!$C$1:$C$1000,ROW('Guias Salariais 2023'!$C$1:$C$1000)-ROW('Guias Salariais 2023'!$C$1)+1),ROW(22:22))),"")</f>
        <v/>
      </c>
      <c r="AO23" s="474" t="str">
        <f t="shared" si="209"/>
        <v/>
      </c>
      <c r="AP23" s="463" t="str" cm="1">
        <f t="array" ref="AP23">IFERROR(INDEX('Guias Salariais 2023'!$D$1:$D$1000,SMALL(IF(AP$1='Guias Salariais 2023'!$C$1:$C$1000,ROW('Guias Salariais 2023'!$C$1:$C$1000)-ROW('Guias Salariais 2023'!$C$1)+1),ROW(22:22))),"")</f>
        <v/>
      </c>
      <c r="AQ23" s="486" t="str">
        <f t="shared" ref="AQ23" si="210">IF(AP23="","",AND(AP23&gt;=AP$88,AP23&lt;=AP$87))</f>
        <v/>
      </c>
    </row>
    <row r="24" spans="1:43" x14ac:dyDescent="0.25">
      <c r="A24" s="514"/>
      <c r="B24" s="326" t="str" cm="1">
        <f t="array" ref="B24">IFERROR(INDEX('Guias Salariais 2023'!$D$1:$D$1000,SMALL(IF(B$1='Guias Salariais 2023'!$C$1:$C$1000,ROW('Guias Salariais 2023'!$C$1:$C$1000)-ROW('Guias Salariais 2023'!$C$1)+1),ROW(23:23))),"")</f>
        <v/>
      </c>
      <c r="C24" s="474" t="str">
        <f t="shared" si="0"/>
        <v/>
      </c>
      <c r="D24" s="464" t="str" cm="1">
        <f t="array" ref="D24">IFERROR(INDEX('Guias Salariais 2023'!$D$1:$D$1000,SMALL(IF(D$1='Guias Salariais 2023'!$C$1:$C$1000,ROW('Guias Salariais 2023'!$C$1:$C$1000)-ROW('Guias Salariais 2023'!$C$1)+1),ROW(23:23))),"")</f>
        <v/>
      </c>
      <c r="E24" s="474" t="str">
        <f t="shared" si="0"/>
        <v/>
      </c>
      <c r="F24" s="463" t="str" cm="1">
        <f t="array" ref="F24">IFERROR(INDEX('Guias Salariais 2023'!$D$1:$D$1000,SMALL(IF(F$1='Guias Salariais 2023'!$C$1:$C$1000,ROW('Guias Salariais 2023'!$C$1:$C$1000)-ROW('Guias Salariais 2023'!$C$1)+1),ROW(23:23))),"")</f>
        <v/>
      </c>
      <c r="G24" s="474" t="str">
        <f t="shared" ref="G24:I24" si="211">IF(F24="","",AND(F24&gt;=F$88,F24&lt;=F$87))</f>
        <v/>
      </c>
      <c r="H24" s="464" t="str" cm="1">
        <f t="array" ref="H24">IFERROR(INDEX('Guias Salariais 2023'!$D$1:$D$1000,SMALL(IF(H$1='Guias Salariais 2023'!$C$1:$C$1000,ROW('Guias Salariais 2023'!$C$1:$C$1000)-ROW('Guias Salariais 2023'!$C$1)+1),ROW(23:23))),"")</f>
        <v/>
      </c>
      <c r="I24" s="474" t="str">
        <f t="shared" si="211"/>
        <v/>
      </c>
      <c r="J24" s="463" t="str" cm="1">
        <f t="array" ref="J24">IFERROR(INDEX('Guias Salariais 2023'!$D$1:$D$1000,SMALL(IF(J$1='Guias Salariais 2023'!$C$1:$C$1000,ROW('Guias Salariais 2023'!$C$1:$C$1000)-ROW('Guias Salariais 2023'!$C$1)+1),ROW(23:23))),"")</f>
        <v/>
      </c>
      <c r="K24" s="474" t="str">
        <f t="shared" ref="K24:M24" si="212">IF(J24="","",AND(J24&gt;=J$88,J24&lt;=J$87))</f>
        <v/>
      </c>
      <c r="L24" s="464" cm="1">
        <f t="array" ref="L24">IFERROR(INDEX('Guias Salariais 2023'!$D$1:$D$1000,SMALL(IF(L$1='Guias Salariais 2023'!$C$1:$C$1000,ROW('Guias Salariais 2023'!$C$1:$C$1000)-ROW('Guias Salariais 2023'!$C$1)+1),ROW(23:23))),"")</f>
        <v>10075</v>
      </c>
      <c r="M24" s="474" t="b">
        <f t="shared" si="212"/>
        <v>1</v>
      </c>
      <c r="N24" s="463" cm="1">
        <f t="array" ref="N24">IFERROR(INDEX('Guias Salariais 2023'!$D$1:$D$1000,SMALL(IF(N$1='Guias Salariais 2023'!$C$1:$C$1000,ROW('Guias Salariais 2023'!$C$1:$C$1000)-ROW('Guias Salariais 2023'!$C$1)+1),ROW(23:23))),"")</f>
        <v>10750</v>
      </c>
      <c r="O24" s="474" t="b">
        <f t="shared" ref="O24:Q24" si="213">IF(N24="","",AND(N24&gt;=N$88,N24&lt;=N$87))</f>
        <v>1</v>
      </c>
      <c r="P24" s="464" cm="1">
        <f t="array" ref="P24">IFERROR(INDEX('Guias Salariais 2023'!$D$1:$D$1000,SMALL(IF(P$1='Guias Salariais 2023'!$C$1:$C$1000,ROW('Guias Salariais 2023'!$C$1:$C$1000)-ROW('Guias Salariais 2023'!$C$1)+1),ROW(23:23))),"")</f>
        <v>19630</v>
      </c>
      <c r="Q24" s="474" t="b">
        <f t="shared" si="213"/>
        <v>1</v>
      </c>
      <c r="R24" s="463" t="str" cm="1">
        <f t="array" ref="R24">IFERROR(INDEX('Guias Salariais 2023'!$D$1:$D$1000,SMALL(IF(R$1='Guias Salariais 2023'!$C$1:$C$1000,ROW('Guias Salariais 2023'!$C$1:$C$1000)-ROW('Guias Salariais 2023'!$C$1)+1),ROW(23:23))),"")</f>
        <v/>
      </c>
      <c r="S24" s="474" t="str">
        <f t="shared" ref="S24:U24" si="214">IF(R24="","",AND(R24&gt;=R$88,R24&lt;=R$87))</f>
        <v/>
      </c>
      <c r="T24" s="464" t="str" cm="1">
        <f t="array" ref="T24">IFERROR(INDEX('Guias Salariais 2023'!$D$1:$D$1000,SMALL(IF(T$1='Guias Salariais 2023'!$C$1:$C$1000,ROW('Guias Salariais 2023'!$C$1:$C$1000)-ROW('Guias Salariais 2023'!$C$1)+1),ROW(23:23))),"")</f>
        <v/>
      </c>
      <c r="U24" s="474" t="str">
        <f t="shared" si="214"/>
        <v/>
      </c>
      <c r="V24" s="463" t="str" cm="1">
        <f t="array" ref="V24">IFERROR(INDEX('Guias Salariais 2023'!$D$1:$D$1000,SMALL(IF(V$1='Guias Salariais 2023'!$C$1:$C$1000,ROW('Guias Salariais 2023'!$C$1:$C$1000)-ROW('Guias Salariais 2023'!$C$1)+1),ROW(23:23))),"")</f>
        <v/>
      </c>
      <c r="W24" s="474" t="str">
        <f t="shared" ref="W24:Y24" si="215">IF(V24="","",AND(V24&gt;=V$88,V24&lt;=V$87))</f>
        <v/>
      </c>
      <c r="X24" s="464" t="str" cm="1">
        <f t="array" ref="X24">IFERROR(INDEX('Guias Salariais 2023'!$D$1:$D$1000,SMALL(IF(X$1='Guias Salariais 2023'!$C$1:$C$1000,ROW('Guias Salariais 2023'!$C$1:$C$1000)-ROW('Guias Salariais 2023'!$C$1)+1),ROW(23:23))),"")</f>
        <v/>
      </c>
      <c r="Y24" s="474" t="str">
        <f t="shared" si="215"/>
        <v/>
      </c>
      <c r="Z24" s="463" t="str" cm="1">
        <f t="array" ref="Z24">IFERROR(INDEX('Guias Salariais 2023'!$D$1:$D$1000,SMALL(IF(Z$1='Guias Salariais 2023'!$C$1:$C$1000,ROW('Guias Salariais 2023'!$C$1:$C$1000)-ROW('Guias Salariais 2023'!$C$1)+1),ROW(23:23))),"")</f>
        <v/>
      </c>
      <c r="AA24" s="474" t="str">
        <f t="shared" ref="AA24:AC24" si="216">IF(Z24="","",AND(Z24&gt;=Z$88,Z24&lt;=Z$87))</f>
        <v/>
      </c>
      <c r="AB24" s="464" t="str" cm="1">
        <f t="array" ref="AB24">IFERROR(INDEX('Guias Salariais 2023'!$D$1:$D$1000,SMALL(IF(AB$1='Guias Salariais 2023'!$C$1:$C$1000,ROW('Guias Salariais 2023'!$C$1:$C$1000)-ROW('Guias Salariais 2023'!$C$1)+1),ROW(23:23))),"")</f>
        <v/>
      </c>
      <c r="AC24" s="474" t="str">
        <f t="shared" si="216"/>
        <v/>
      </c>
      <c r="AD24" s="463" t="str" cm="1">
        <f t="array" ref="AD24">IFERROR(INDEX('Guias Salariais 2023'!$D$1:$D$1000,SMALL(IF(AD$1='Guias Salariais 2023'!$C$1:$C$1000,ROW('Guias Salariais 2023'!$C$1:$C$1000)-ROW('Guias Salariais 2023'!$C$1)+1),ROW(23:23))),"")</f>
        <v/>
      </c>
      <c r="AE24" s="474" t="str">
        <f t="shared" ref="AE24:AG24" si="217">IF(AD24="","",AND(AD24&gt;=AD$88,AD24&lt;=AD$87))</f>
        <v/>
      </c>
      <c r="AF24" s="464" t="str" cm="1">
        <f t="array" ref="AF24">IFERROR(INDEX('Guias Salariais 2023'!$D$1:$D$1000,SMALL(IF(AF$1='Guias Salariais 2023'!$C$1:$C$1000,ROW('Guias Salariais 2023'!$C$1:$C$1000)-ROW('Guias Salariais 2023'!$C$1)+1),ROW(23:23))),"")</f>
        <v/>
      </c>
      <c r="AG24" s="474" t="str">
        <f t="shared" si="217"/>
        <v/>
      </c>
      <c r="AH24" s="463" t="str" cm="1">
        <f t="array" ref="AH24">IFERROR(INDEX('Guias Salariais 2023'!$D$1:$D$1000,SMALL(IF(AH$1='Guias Salariais 2023'!$C$1:$C$1000,ROW('Guias Salariais 2023'!$C$1:$C$1000)-ROW('Guias Salariais 2023'!$C$1)+1),ROW(23:23))),"")</f>
        <v/>
      </c>
      <c r="AI24" s="474" t="str">
        <f t="shared" ref="AI24:AK24" si="218">IF(AH24="","",AND(AH24&gt;=AH$88,AH24&lt;=AH$87))</f>
        <v/>
      </c>
      <c r="AJ24" s="464" t="str" cm="1">
        <f t="array" ref="AJ24">IFERROR(INDEX('Guias Salariais 2023'!$D$1:$D$1000,SMALL(IF(AJ$1='Guias Salariais 2023'!$C$1:$C$1000,ROW('Guias Salariais 2023'!$C$1:$C$1000)-ROW('Guias Salariais 2023'!$C$1)+1),ROW(23:23))),"")</f>
        <v/>
      </c>
      <c r="AK24" s="474" t="str">
        <f t="shared" si="218"/>
        <v/>
      </c>
      <c r="AL24" s="463" t="str" cm="1">
        <f t="array" ref="AL24">IFERROR(INDEX('Guias Salariais 2023'!$D$1:$D$1000,SMALL(IF(AL$1='Guias Salariais 2023'!$C$1:$C$1000,ROW('Guias Salariais 2023'!$C$1:$C$1000)-ROW('Guias Salariais 2023'!$C$1)+1),ROW(23:23))),"")</f>
        <v/>
      </c>
      <c r="AM24" s="474" t="str">
        <f t="shared" ref="AM24:AO24" si="219">IF(AL24="","",AND(AL24&gt;=AL$88,AL24&lt;=AL$87))</f>
        <v/>
      </c>
      <c r="AN24" s="464" t="str" cm="1">
        <f t="array" ref="AN24">IFERROR(INDEX('Guias Salariais 2023'!$D$1:$D$1000,SMALL(IF(AN$1='Guias Salariais 2023'!$C$1:$C$1000,ROW('Guias Salariais 2023'!$C$1:$C$1000)-ROW('Guias Salariais 2023'!$C$1)+1),ROW(23:23))),"")</f>
        <v/>
      </c>
      <c r="AO24" s="474" t="str">
        <f t="shared" si="219"/>
        <v/>
      </c>
      <c r="AP24" s="463" t="str" cm="1">
        <f t="array" ref="AP24">IFERROR(INDEX('Guias Salariais 2023'!$D$1:$D$1000,SMALL(IF(AP$1='Guias Salariais 2023'!$C$1:$C$1000,ROW('Guias Salariais 2023'!$C$1:$C$1000)-ROW('Guias Salariais 2023'!$C$1)+1),ROW(23:23))),"")</f>
        <v/>
      </c>
      <c r="AQ24" s="486" t="str">
        <f t="shared" ref="AQ24" si="220">IF(AP24="","",AND(AP24&gt;=AP$88,AP24&lt;=AP$87))</f>
        <v/>
      </c>
    </row>
    <row r="25" spans="1:43" x14ac:dyDescent="0.25">
      <c r="A25" s="514"/>
      <c r="B25" s="326" t="str" cm="1">
        <f t="array" ref="B25">IFERROR(INDEX('Guias Salariais 2023'!$D$1:$D$1000,SMALL(IF(B$1='Guias Salariais 2023'!$C$1:$C$1000,ROW('Guias Salariais 2023'!$C$1:$C$1000)-ROW('Guias Salariais 2023'!$C$1)+1),ROW(24:24))),"")</f>
        <v/>
      </c>
      <c r="C25" s="474" t="str">
        <f t="shared" si="0"/>
        <v/>
      </c>
      <c r="D25" s="464" t="str" cm="1">
        <f t="array" ref="D25">IFERROR(INDEX('Guias Salariais 2023'!$D$1:$D$1000,SMALL(IF(D$1='Guias Salariais 2023'!$C$1:$C$1000,ROW('Guias Salariais 2023'!$C$1:$C$1000)-ROW('Guias Salariais 2023'!$C$1)+1),ROW(24:24))),"")</f>
        <v/>
      </c>
      <c r="E25" s="474" t="str">
        <f t="shared" si="0"/>
        <v/>
      </c>
      <c r="F25" s="463" t="str" cm="1">
        <f t="array" ref="F25">IFERROR(INDEX('Guias Salariais 2023'!$D$1:$D$1000,SMALL(IF(F$1='Guias Salariais 2023'!$C$1:$C$1000,ROW('Guias Salariais 2023'!$C$1:$C$1000)-ROW('Guias Salariais 2023'!$C$1)+1),ROW(24:24))),"")</f>
        <v/>
      </c>
      <c r="G25" s="474" t="str">
        <f t="shared" ref="G25:I25" si="221">IF(F25="","",AND(F25&gt;=F$88,F25&lt;=F$87))</f>
        <v/>
      </c>
      <c r="H25" s="464" t="str" cm="1">
        <f t="array" ref="H25">IFERROR(INDEX('Guias Salariais 2023'!$D$1:$D$1000,SMALL(IF(H$1='Guias Salariais 2023'!$C$1:$C$1000,ROW('Guias Salariais 2023'!$C$1:$C$1000)-ROW('Guias Salariais 2023'!$C$1)+1),ROW(24:24))),"")</f>
        <v/>
      </c>
      <c r="I25" s="474" t="str">
        <f t="shared" si="221"/>
        <v/>
      </c>
      <c r="J25" s="463" t="str" cm="1">
        <f t="array" ref="J25">IFERROR(INDEX('Guias Salariais 2023'!$D$1:$D$1000,SMALL(IF(J$1='Guias Salariais 2023'!$C$1:$C$1000,ROW('Guias Salariais 2023'!$C$1:$C$1000)-ROW('Guias Salariais 2023'!$C$1)+1),ROW(24:24))),"")</f>
        <v/>
      </c>
      <c r="K25" s="474" t="str">
        <f t="shared" ref="K25:M25" si="222">IF(J25="","",AND(J25&gt;=J$88,J25&lt;=J$87))</f>
        <v/>
      </c>
      <c r="L25" s="464" cm="1">
        <f t="array" ref="L25">IFERROR(INDEX('Guias Salariais 2023'!$D$1:$D$1000,SMALL(IF(L$1='Guias Salariais 2023'!$C$1:$C$1000,ROW('Guias Salariais 2023'!$C$1:$C$1000)-ROW('Guias Salariais 2023'!$C$1)+1),ROW(24:24))),"")</f>
        <v>10075</v>
      </c>
      <c r="M25" s="474" t="b">
        <f t="shared" si="222"/>
        <v>1</v>
      </c>
      <c r="N25" s="463" cm="1">
        <f t="array" ref="N25">IFERROR(INDEX('Guias Salariais 2023'!$D$1:$D$1000,SMALL(IF(N$1='Guias Salariais 2023'!$C$1:$C$1000,ROW('Guias Salariais 2023'!$C$1:$C$1000)-ROW('Guias Salariais 2023'!$C$1)+1),ROW(24:24))),"")</f>
        <v>9083.3333333333339</v>
      </c>
      <c r="O25" s="474" t="b">
        <f t="shared" ref="O25:Q25" si="223">IF(N25="","",AND(N25&gt;=N$88,N25&lt;=N$87))</f>
        <v>1</v>
      </c>
      <c r="P25" s="464" cm="1">
        <f t="array" ref="P25">IFERROR(INDEX('Guias Salariais 2023'!$D$1:$D$1000,SMALL(IF(P$1='Guias Salariais 2023'!$C$1:$C$1000,ROW('Guias Salariais 2023'!$C$1:$C$1000)-ROW('Guias Salariais 2023'!$C$1)+1),ROW(24:24))),"")</f>
        <v>20475</v>
      </c>
      <c r="Q25" s="474" t="b">
        <f t="shared" si="223"/>
        <v>1</v>
      </c>
      <c r="R25" s="463" t="str" cm="1">
        <f t="array" ref="R25">IFERROR(INDEX('Guias Salariais 2023'!$D$1:$D$1000,SMALL(IF(R$1='Guias Salariais 2023'!$C$1:$C$1000,ROW('Guias Salariais 2023'!$C$1:$C$1000)-ROW('Guias Salariais 2023'!$C$1)+1),ROW(24:24))),"")</f>
        <v/>
      </c>
      <c r="S25" s="474" t="str">
        <f t="shared" ref="S25:U25" si="224">IF(R25="","",AND(R25&gt;=R$88,R25&lt;=R$87))</f>
        <v/>
      </c>
      <c r="T25" s="464" t="str" cm="1">
        <f t="array" ref="T25">IFERROR(INDEX('Guias Salariais 2023'!$D$1:$D$1000,SMALL(IF(T$1='Guias Salariais 2023'!$C$1:$C$1000,ROW('Guias Salariais 2023'!$C$1:$C$1000)-ROW('Guias Salariais 2023'!$C$1)+1),ROW(24:24))),"")</f>
        <v/>
      </c>
      <c r="U25" s="474" t="str">
        <f t="shared" si="224"/>
        <v/>
      </c>
      <c r="V25" s="463" t="str" cm="1">
        <f t="array" ref="V25">IFERROR(INDEX('Guias Salariais 2023'!$D$1:$D$1000,SMALL(IF(V$1='Guias Salariais 2023'!$C$1:$C$1000,ROW('Guias Salariais 2023'!$C$1:$C$1000)-ROW('Guias Salariais 2023'!$C$1)+1),ROW(24:24))),"")</f>
        <v/>
      </c>
      <c r="W25" s="474" t="str">
        <f t="shared" ref="W25:Y25" si="225">IF(V25="","",AND(V25&gt;=V$88,V25&lt;=V$87))</f>
        <v/>
      </c>
      <c r="X25" s="464" t="str" cm="1">
        <f t="array" ref="X25">IFERROR(INDEX('Guias Salariais 2023'!$D$1:$D$1000,SMALL(IF(X$1='Guias Salariais 2023'!$C$1:$C$1000,ROW('Guias Salariais 2023'!$C$1:$C$1000)-ROW('Guias Salariais 2023'!$C$1)+1),ROW(24:24))),"")</f>
        <v/>
      </c>
      <c r="Y25" s="474" t="str">
        <f t="shared" si="225"/>
        <v/>
      </c>
      <c r="Z25" s="463" t="str" cm="1">
        <f t="array" ref="Z25">IFERROR(INDEX('Guias Salariais 2023'!$D$1:$D$1000,SMALL(IF(Z$1='Guias Salariais 2023'!$C$1:$C$1000,ROW('Guias Salariais 2023'!$C$1:$C$1000)-ROW('Guias Salariais 2023'!$C$1)+1),ROW(24:24))),"")</f>
        <v/>
      </c>
      <c r="AA25" s="474" t="str">
        <f t="shared" ref="AA25:AC25" si="226">IF(Z25="","",AND(Z25&gt;=Z$88,Z25&lt;=Z$87))</f>
        <v/>
      </c>
      <c r="AB25" s="464" t="str" cm="1">
        <f t="array" ref="AB25">IFERROR(INDEX('Guias Salariais 2023'!$D$1:$D$1000,SMALL(IF(AB$1='Guias Salariais 2023'!$C$1:$C$1000,ROW('Guias Salariais 2023'!$C$1:$C$1000)-ROW('Guias Salariais 2023'!$C$1)+1),ROW(24:24))),"")</f>
        <v/>
      </c>
      <c r="AC25" s="474" t="str">
        <f t="shared" si="226"/>
        <v/>
      </c>
      <c r="AD25" s="463" t="str" cm="1">
        <f t="array" ref="AD25">IFERROR(INDEX('Guias Salariais 2023'!$D$1:$D$1000,SMALL(IF(AD$1='Guias Salariais 2023'!$C$1:$C$1000,ROW('Guias Salariais 2023'!$C$1:$C$1000)-ROW('Guias Salariais 2023'!$C$1)+1),ROW(24:24))),"")</f>
        <v/>
      </c>
      <c r="AE25" s="474" t="str">
        <f t="shared" ref="AE25:AG25" si="227">IF(AD25="","",AND(AD25&gt;=AD$88,AD25&lt;=AD$87))</f>
        <v/>
      </c>
      <c r="AF25" s="464" t="str" cm="1">
        <f t="array" ref="AF25">IFERROR(INDEX('Guias Salariais 2023'!$D$1:$D$1000,SMALL(IF(AF$1='Guias Salariais 2023'!$C$1:$C$1000,ROW('Guias Salariais 2023'!$C$1:$C$1000)-ROW('Guias Salariais 2023'!$C$1)+1),ROW(24:24))),"")</f>
        <v/>
      </c>
      <c r="AG25" s="474" t="str">
        <f t="shared" si="227"/>
        <v/>
      </c>
      <c r="AH25" s="463" t="str" cm="1">
        <f t="array" ref="AH25">IFERROR(INDEX('Guias Salariais 2023'!$D$1:$D$1000,SMALL(IF(AH$1='Guias Salariais 2023'!$C$1:$C$1000,ROW('Guias Salariais 2023'!$C$1:$C$1000)-ROW('Guias Salariais 2023'!$C$1)+1),ROW(24:24))),"")</f>
        <v/>
      </c>
      <c r="AI25" s="474" t="str">
        <f t="shared" ref="AI25:AK25" si="228">IF(AH25="","",AND(AH25&gt;=AH$88,AH25&lt;=AH$87))</f>
        <v/>
      </c>
      <c r="AJ25" s="464" t="str" cm="1">
        <f t="array" ref="AJ25">IFERROR(INDEX('Guias Salariais 2023'!$D$1:$D$1000,SMALL(IF(AJ$1='Guias Salariais 2023'!$C$1:$C$1000,ROW('Guias Salariais 2023'!$C$1:$C$1000)-ROW('Guias Salariais 2023'!$C$1)+1),ROW(24:24))),"")</f>
        <v/>
      </c>
      <c r="AK25" s="474" t="str">
        <f t="shared" si="228"/>
        <v/>
      </c>
      <c r="AL25" s="463" t="str" cm="1">
        <f t="array" ref="AL25">IFERROR(INDEX('Guias Salariais 2023'!$D$1:$D$1000,SMALL(IF(AL$1='Guias Salariais 2023'!$C$1:$C$1000,ROW('Guias Salariais 2023'!$C$1:$C$1000)-ROW('Guias Salariais 2023'!$C$1)+1),ROW(24:24))),"")</f>
        <v/>
      </c>
      <c r="AM25" s="474" t="str">
        <f t="shared" ref="AM25:AO25" si="229">IF(AL25="","",AND(AL25&gt;=AL$88,AL25&lt;=AL$87))</f>
        <v/>
      </c>
      <c r="AN25" s="464" t="str" cm="1">
        <f t="array" ref="AN25">IFERROR(INDEX('Guias Salariais 2023'!$D$1:$D$1000,SMALL(IF(AN$1='Guias Salariais 2023'!$C$1:$C$1000,ROW('Guias Salariais 2023'!$C$1:$C$1000)-ROW('Guias Salariais 2023'!$C$1)+1),ROW(24:24))),"")</f>
        <v/>
      </c>
      <c r="AO25" s="474" t="str">
        <f t="shared" si="229"/>
        <v/>
      </c>
      <c r="AP25" s="463" t="str" cm="1">
        <f t="array" ref="AP25">IFERROR(INDEX('Guias Salariais 2023'!$D$1:$D$1000,SMALL(IF(AP$1='Guias Salariais 2023'!$C$1:$C$1000,ROW('Guias Salariais 2023'!$C$1:$C$1000)-ROW('Guias Salariais 2023'!$C$1)+1),ROW(24:24))),"")</f>
        <v/>
      </c>
      <c r="AQ25" s="486" t="str">
        <f t="shared" ref="AQ25" si="230">IF(AP25="","",AND(AP25&gt;=AP$88,AP25&lt;=AP$87))</f>
        <v/>
      </c>
    </row>
    <row r="26" spans="1:43" x14ac:dyDescent="0.25">
      <c r="A26" s="514"/>
      <c r="B26" s="326" t="str" cm="1">
        <f t="array" ref="B26">IFERROR(INDEX('Guias Salariais 2023'!$D$1:$D$1000,SMALL(IF(B$1='Guias Salariais 2023'!$C$1:$C$1000,ROW('Guias Salariais 2023'!$C$1:$C$1000)-ROW('Guias Salariais 2023'!$C$1)+1),ROW(25:25))),"")</f>
        <v/>
      </c>
      <c r="C26" s="474" t="str">
        <f t="shared" si="0"/>
        <v/>
      </c>
      <c r="D26" s="464" t="str" cm="1">
        <f t="array" ref="D26">IFERROR(INDEX('Guias Salariais 2023'!$D$1:$D$1000,SMALL(IF(D$1='Guias Salariais 2023'!$C$1:$C$1000,ROW('Guias Salariais 2023'!$C$1:$C$1000)-ROW('Guias Salariais 2023'!$C$1)+1),ROW(25:25))),"")</f>
        <v/>
      </c>
      <c r="E26" s="474" t="str">
        <f t="shared" si="0"/>
        <v/>
      </c>
      <c r="F26" s="463" t="str" cm="1">
        <f t="array" ref="F26">IFERROR(INDEX('Guias Salariais 2023'!$D$1:$D$1000,SMALL(IF(F$1='Guias Salariais 2023'!$C$1:$C$1000,ROW('Guias Salariais 2023'!$C$1:$C$1000)-ROW('Guias Salariais 2023'!$C$1)+1),ROW(25:25))),"")</f>
        <v/>
      </c>
      <c r="G26" s="474" t="str">
        <f t="shared" ref="G26:I26" si="231">IF(F26="","",AND(F26&gt;=F$88,F26&lt;=F$87))</f>
        <v/>
      </c>
      <c r="H26" s="464" t="str" cm="1">
        <f t="array" ref="H26">IFERROR(INDEX('Guias Salariais 2023'!$D$1:$D$1000,SMALL(IF(H$1='Guias Salariais 2023'!$C$1:$C$1000,ROW('Guias Salariais 2023'!$C$1:$C$1000)-ROW('Guias Salariais 2023'!$C$1)+1),ROW(25:25))),"")</f>
        <v/>
      </c>
      <c r="I26" s="474" t="str">
        <f t="shared" si="231"/>
        <v/>
      </c>
      <c r="J26" s="463" t="str" cm="1">
        <f t="array" ref="J26">IFERROR(INDEX('Guias Salariais 2023'!$D$1:$D$1000,SMALL(IF(J$1='Guias Salariais 2023'!$C$1:$C$1000,ROW('Guias Salariais 2023'!$C$1:$C$1000)-ROW('Guias Salariais 2023'!$C$1)+1),ROW(25:25))),"")</f>
        <v/>
      </c>
      <c r="K26" s="474" t="str">
        <f t="shared" ref="K26:M26" si="232">IF(J26="","",AND(J26&gt;=J$88,J26&lt;=J$87))</f>
        <v/>
      </c>
      <c r="L26" s="464" cm="1">
        <f t="array" ref="L26">IFERROR(INDEX('Guias Salariais 2023'!$D$1:$D$1000,SMALL(IF(L$1='Guias Salariais 2023'!$C$1:$C$1000,ROW('Guias Salariais 2023'!$C$1:$C$1000)-ROW('Guias Salariais 2023'!$C$1)+1),ROW(25:25))),"")</f>
        <v>5460</v>
      </c>
      <c r="M26" s="474" t="b">
        <f t="shared" si="232"/>
        <v>1</v>
      </c>
      <c r="N26" s="463" cm="1">
        <f t="array" ref="N26">IFERROR(INDEX('Guias Salariais 2023'!$D$1:$D$1000,SMALL(IF(N$1='Guias Salariais 2023'!$C$1:$C$1000,ROW('Guias Salariais 2023'!$C$1:$C$1000)-ROW('Guias Salariais 2023'!$C$1)+1),ROW(25:25))),"")</f>
        <v>10500</v>
      </c>
      <c r="O26" s="474" t="b">
        <f t="shared" ref="O26:Q26" si="233">IF(N26="","",AND(N26&gt;=N$88,N26&lt;=N$87))</f>
        <v>1</v>
      </c>
      <c r="P26" s="464" cm="1">
        <f t="array" ref="P26">IFERROR(INDEX('Guias Salariais 2023'!$D$1:$D$1000,SMALL(IF(P$1='Guias Salariais 2023'!$C$1:$C$1000,ROW('Guias Salariais 2023'!$C$1:$C$1000)-ROW('Guias Salariais 2023'!$C$1)+1),ROW(25:25))),"")</f>
        <v>20800</v>
      </c>
      <c r="Q26" s="474" t="b">
        <f t="shared" si="233"/>
        <v>1</v>
      </c>
      <c r="R26" s="463" t="str" cm="1">
        <f t="array" ref="R26">IFERROR(INDEX('Guias Salariais 2023'!$D$1:$D$1000,SMALL(IF(R$1='Guias Salariais 2023'!$C$1:$C$1000,ROW('Guias Salariais 2023'!$C$1:$C$1000)-ROW('Guias Salariais 2023'!$C$1)+1),ROW(25:25))),"")</f>
        <v/>
      </c>
      <c r="S26" s="474" t="str">
        <f t="shared" ref="S26:U26" si="234">IF(R26="","",AND(R26&gt;=R$88,R26&lt;=R$87))</f>
        <v/>
      </c>
      <c r="T26" s="464" t="str" cm="1">
        <f t="array" ref="T26">IFERROR(INDEX('Guias Salariais 2023'!$D$1:$D$1000,SMALL(IF(T$1='Guias Salariais 2023'!$C$1:$C$1000,ROW('Guias Salariais 2023'!$C$1:$C$1000)-ROW('Guias Salariais 2023'!$C$1)+1),ROW(25:25))),"")</f>
        <v/>
      </c>
      <c r="U26" s="474" t="str">
        <f t="shared" si="234"/>
        <v/>
      </c>
      <c r="V26" s="463" t="str" cm="1">
        <f t="array" ref="V26">IFERROR(INDEX('Guias Salariais 2023'!$D$1:$D$1000,SMALL(IF(V$1='Guias Salariais 2023'!$C$1:$C$1000,ROW('Guias Salariais 2023'!$C$1:$C$1000)-ROW('Guias Salariais 2023'!$C$1)+1),ROW(25:25))),"")</f>
        <v/>
      </c>
      <c r="W26" s="474" t="str">
        <f t="shared" ref="W26:Y26" si="235">IF(V26="","",AND(V26&gt;=V$88,V26&lt;=V$87))</f>
        <v/>
      </c>
      <c r="X26" s="464" t="str" cm="1">
        <f t="array" ref="X26">IFERROR(INDEX('Guias Salariais 2023'!$D$1:$D$1000,SMALL(IF(X$1='Guias Salariais 2023'!$C$1:$C$1000,ROW('Guias Salariais 2023'!$C$1:$C$1000)-ROW('Guias Salariais 2023'!$C$1)+1),ROW(25:25))),"")</f>
        <v/>
      </c>
      <c r="Y26" s="474" t="str">
        <f t="shared" si="235"/>
        <v/>
      </c>
      <c r="Z26" s="463" t="str" cm="1">
        <f t="array" ref="Z26">IFERROR(INDEX('Guias Salariais 2023'!$D$1:$D$1000,SMALL(IF(Z$1='Guias Salariais 2023'!$C$1:$C$1000,ROW('Guias Salariais 2023'!$C$1:$C$1000)-ROW('Guias Salariais 2023'!$C$1)+1),ROW(25:25))),"")</f>
        <v/>
      </c>
      <c r="AA26" s="474" t="str">
        <f t="shared" ref="AA26:AC26" si="236">IF(Z26="","",AND(Z26&gt;=Z$88,Z26&lt;=Z$87))</f>
        <v/>
      </c>
      <c r="AB26" s="464" t="str" cm="1">
        <f t="array" ref="AB26">IFERROR(INDEX('Guias Salariais 2023'!$D$1:$D$1000,SMALL(IF(AB$1='Guias Salariais 2023'!$C$1:$C$1000,ROW('Guias Salariais 2023'!$C$1:$C$1000)-ROW('Guias Salariais 2023'!$C$1)+1),ROW(25:25))),"")</f>
        <v/>
      </c>
      <c r="AC26" s="474" t="str">
        <f t="shared" si="236"/>
        <v/>
      </c>
      <c r="AD26" s="463" t="str" cm="1">
        <f t="array" ref="AD26">IFERROR(INDEX('Guias Salariais 2023'!$D$1:$D$1000,SMALL(IF(AD$1='Guias Salariais 2023'!$C$1:$C$1000,ROW('Guias Salariais 2023'!$C$1:$C$1000)-ROW('Guias Salariais 2023'!$C$1)+1),ROW(25:25))),"")</f>
        <v/>
      </c>
      <c r="AE26" s="474" t="str">
        <f t="shared" ref="AE26:AG26" si="237">IF(AD26="","",AND(AD26&gt;=AD$88,AD26&lt;=AD$87))</f>
        <v/>
      </c>
      <c r="AF26" s="464" t="str" cm="1">
        <f t="array" ref="AF26">IFERROR(INDEX('Guias Salariais 2023'!$D$1:$D$1000,SMALL(IF(AF$1='Guias Salariais 2023'!$C$1:$C$1000,ROW('Guias Salariais 2023'!$C$1:$C$1000)-ROW('Guias Salariais 2023'!$C$1)+1),ROW(25:25))),"")</f>
        <v/>
      </c>
      <c r="AG26" s="474" t="str">
        <f t="shared" si="237"/>
        <v/>
      </c>
      <c r="AH26" s="463" t="str" cm="1">
        <f t="array" ref="AH26">IFERROR(INDEX('Guias Salariais 2023'!$D$1:$D$1000,SMALL(IF(AH$1='Guias Salariais 2023'!$C$1:$C$1000,ROW('Guias Salariais 2023'!$C$1:$C$1000)-ROW('Guias Salariais 2023'!$C$1)+1),ROW(25:25))),"")</f>
        <v/>
      </c>
      <c r="AI26" s="474" t="str">
        <f t="shared" ref="AI26:AK26" si="238">IF(AH26="","",AND(AH26&gt;=AH$88,AH26&lt;=AH$87))</f>
        <v/>
      </c>
      <c r="AJ26" s="464" t="str" cm="1">
        <f t="array" ref="AJ26">IFERROR(INDEX('Guias Salariais 2023'!$D$1:$D$1000,SMALL(IF(AJ$1='Guias Salariais 2023'!$C$1:$C$1000,ROW('Guias Salariais 2023'!$C$1:$C$1000)-ROW('Guias Salariais 2023'!$C$1)+1),ROW(25:25))),"")</f>
        <v/>
      </c>
      <c r="AK26" s="474" t="str">
        <f t="shared" si="238"/>
        <v/>
      </c>
      <c r="AL26" s="463" t="str" cm="1">
        <f t="array" ref="AL26">IFERROR(INDEX('Guias Salariais 2023'!$D$1:$D$1000,SMALL(IF(AL$1='Guias Salariais 2023'!$C$1:$C$1000,ROW('Guias Salariais 2023'!$C$1:$C$1000)-ROW('Guias Salariais 2023'!$C$1)+1),ROW(25:25))),"")</f>
        <v/>
      </c>
      <c r="AM26" s="474" t="str">
        <f t="shared" ref="AM26:AO26" si="239">IF(AL26="","",AND(AL26&gt;=AL$88,AL26&lt;=AL$87))</f>
        <v/>
      </c>
      <c r="AN26" s="464" t="str" cm="1">
        <f t="array" ref="AN26">IFERROR(INDEX('Guias Salariais 2023'!$D$1:$D$1000,SMALL(IF(AN$1='Guias Salariais 2023'!$C$1:$C$1000,ROW('Guias Salariais 2023'!$C$1:$C$1000)-ROW('Guias Salariais 2023'!$C$1)+1),ROW(25:25))),"")</f>
        <v/>
      </c>
      <c r="AO26" s="474" t="str">
        <f t="shared" si="239"/>
        <v/>
      </c>
      <c r="AP26" s="463" t="str" cm="1">
        <f t="array" ref="AP26">IFERROR(INDEX('Guias Salariais 2023'!$D$1:$D$1000,SMALL(IF(AP$1='Guias Salariais 2023'!$C$1:$C$1000,ROW('Guias Salariais 2023'!$C$1:$C$1000)-ROW('Guias Salariais 2023'!$C$1)+1),ROW(25:25))),"")</f>
        <v/>
      </c>
      <c r="AQ26" s="486" t="str">
        <f t="shared" ref="AQ26" si="240">IF(AP26="","",AND(AP26&gt;=AP$88,AP26&lt;=AP$87))</f>
        <v/>
      </c>
    </row>
    <row r="27" spans="1:43" x14ac:dyDescent="0.25">
      <c r="A27" s="514"/>
      <c r="B27" s="326" t="str" cm="1">
        <f t="array" ref="B27">IFERROR(INDEX('Guias Salariais 2023'!$D$1:$D$1000,SMALL(IF(B$1='Guias Salariais 2023'!$C$1:$C$1000,ROW('Guias Salariais 2023'!$C$1:$C$1000)-ROW('Guias Salariais 2023'!$C$1)+1),ROW(26:26))),"")</f>
        <v/>
      </c>
      <c r="C27" s="474" t="str">
        <f t="shared" si="0"/>
        <v/>
      </c>
      <c r="D27" s="464" t="str" cm="1">
        <f t="array" ref="D27">IFERROR(INDEX('Guias Salariais 2023'!$D$1:$D$1000,SMALL(IF(D$1='Guias Salariais 2023'!$C$1:$C$1000,ROW('Guias Salariais 2023'!$C$1:$C$1000)-ROW('Guias Salariais 2023'!$C$1)+1),ROW(26:26))),"")</f>
        <v/>
      </c>
      <c r="E27" s="474" t="str">
        <f t="shared" si="0"/>
        <v/>
      </c>
      <c r="F27" s="463" t="str" cm="1">
        <f t="array" ref="F27">IFERROR(INDEX('Guias Salariais 2023'!$D$1:$D$1000,SMALL(IF(F$1='Guias Salariais 2023'!$C$1:$C$1000,ROW('Guias Salariais 2023'!$C$1:$C$1000)-ROW('Guias Salariais 2023'!$C$1)+1),ROW(26:26))),"")</f>
        <v/>
      </c>
      <c r="G27" s="474" t="str">
        <f t="shared" ref="G27:I27" si="241">IF(F27="","",AND(F27&gt;=F$88,F27&lt;=F$87))</f>
        <v/>
      </c>
      <c r="H27" s="464" t="str" cm="1">
        <f t="array" ref="H27">IFERROR(INDEX('Guias Salariais 2023'!$D$1:$D$1000,SMALL(IF(H$1='Guias Salariais 2023'!$C$1:$C$1000,ROW('Guias Salariais 2023'!$C$1:$C$1000)-ROW('Guias Salariais 2023'!$C$1)+1),ROW(26:26))),"")</f>
        <v/>
      </c>
      <c r="I27" s="474" t="str">
        <f t="shared" si="241"/>
        <v/>
      </c>
      <c r="J27" s="463" t="str" cm="1">
        <f t="array" ref="J27">IFERROR(INDEX('Guias Salariais 2023'!$D$1:$D$1000,SMALL(IF(J$1='Guias Salariais 2023'!$C$1:$C$1000,ROW('Guias Salariais 2023'!$C$1:$C$1000)-ROW('Guias Salariais 2023'!$C$1)+1),ROW(26:26))),"")</f>
        <v/>
      </c>
      <c r="K27" s="474" t="str">
        <f t="shared" ref="K27:M27" si="242">IF(J27="","",AND(J27&gt;=J$88,J27&lt;=J$87))</f>
        <v/>
      </c>
      <c r="L27" s="464" cm="1">
        <f t="array" ref="L27">IFERROR(INDEX('Guias Salariais 2023'!$D$1:$D$1000,SMALL(IF(L$1='Guias Salariais 2023'!$C$1:$C$1000,ROW('Guias Salariais 2023'!$C$1:$C$1000)-ROW('Guias Salariais 2023'!$C$1)+1),ROW(26:26))),"")</f>
        <v>8108.75</v>
      </c>
      <c r="M27" s="474" t="b">
        <f t="shared" si="242"/>
        <v>1</v>
      </c>
      <c r="N27" s="463" cm="1">
        <f t="array" ref="N27">IFERROR(INDEX('Guias Salariais 2023'!$D$1:$D$1000,SMALL(IF(N$1='Guias Salariais 2023'!$C$1:$C$1000,ROW('Guias Salariais 2023'!$C$1:$C$1000)-ROW('Guias Salariais 2023'!$C$1)+1),ROW(26:26))),"")</f>
        <v>16250</v>
      </c>
      <c r="O27" s="474" t="b">
        <f t="shared" ref="O27:Q27" si="243">IF(N27="","",AND(N27&gt;=N$88,N27&lt;=N$87))</f>
        <v>1</v>
      </c>
      <c r="P27" s="464" cm="1">
        <f t="array" ref="P27">IFERROR(INDEX('Guias Salariais 2023'!$D$1:$D$1000,SMALL(IF(P$1='Guias Salariais 2023'!$C$1:$C$1000,ROW('Guias Salariais 2023'!$C$1:$C$1000)-ROW('Guias Salariais 2023'!$C$1)+1),ROW(26:26))),"")</f>
        <v>13325</v>
      </c>
      <c r="Q27" s="474" t="b">
        <f t="shared" si="243"/>
        <v>1</v>
      </c>
      <c r="R27" s="463" t="str" cm="1">
        <f t="array" ref="R27">IFERROR(INDEX('Guias Salariais 2023'!$D$1:$D$1000,SMALL(IF(R$1='Guias Salariais 2023'!$C$1:$C$1000,ROW('Guias Salariais 2023'!$C$1:$C$1000)-ROW('Guias Salariais 2023'!$C$1)+1),ROW(26:26))),"")</f>
        <v/>
      </c>
      <c r="S27" s="474" t="str">
        <f t="shared" ref="S27:U27" si="244">IF(R27="","",AND(R27&gt;=R$88,R27&lt;=R$87))</f>
        <v/>
      </c>
      <c r="T27" s="464" t="str" cm="1">
        <f t="array" ref="T27">IFERROR(INDEX('Guias Salariais 2023'!$D$1:$D$1000,SMALL(IF(T$1='Guias Salariais 2023'!$C$1:$C$1000,ROW('Guias Salariais 2023'!$C$1:$C$1000)-ROW('Guias Salariais 2023'!$C$1)+1),ROW(26:26))),"")</f>
        <v/>
      </c>
      <c r="U27" s="474" t="str">
        <f t="shared" si="244"/>
        <v/>
      </c>
      <c r="V27" s="463" t="str" cm="1">
        <f t="array" ref="V27">IFERROR(INDEX('Guias Salariais 2023'!$D$1:$D$1000,SMALL(IF(V$1='Guias Salariais 2023'!$C$1:$C$1000,ROW('Guias Salariais 2023'!$C$1:$C$1000)-ROW('Guias Salariais 2023'!$C$1)+1),ROW(26:26))),"")</f>
        <v/>
      </c>
      <c r="W27" s="474" t="str">
        <f t="shared" ref="W27:Y27" si="245">IF(V27="","",AND(V27&gt;=V$88,V27&lt;=V$87))</f>
        <v/>
      </c>
      <c r="X27" s="464" t="str" cm="1">
        <f t="array" ref="X27">IFERROR(INDEX('Guias Salariais 2023'!$D$1:$D$1000,SMALL(IF(X$1='Guias Salariais 2023'!$C$1:$C$1000,ROW('Guias Salariais 2023'!$C$1:$C$1000)-ROW('Guias Salariais 2023'!$C$1)+1),ROW(26:26))),"")</f>
        <v/>
      </c>
      <c r="Y27" s="474" t="str">
        <f t="shared" si="245"/>
        <v/>
      </c>
      <c r="Z27" s="463" t="str" cm="1">
        <f t="array" ref="Z27">IFERROR(INDEX('Guias Salariais 2023'!$D$1:$D$1000,SMALL(IF(Z$1='Guias Salariais 2023'!$C$1:$C$1000,ROW('Guias Salariais 2023'!$C$1:$C$1000)-ROW('Guias Salariais 2023'!$C$1)+1),ROW(26:26))),"")</f>
        <v/>
      </c>
      <c r="AA27" s="474" t="str">
        <f t="shared" ref="AA27:AC27" si="246">IF(Z27="","",AND(Z27&gt;=Z$88,Z27&lt;=Z$87))</f>
        <v/>
      </c>
      <c r="AB27" s="464" t="str" cm="1">
        <f t="array" ref="AB27">IFERROR(INDEX('Guias Salariais 2023'!$D$1:$D$1000,SMALL(IF(AB$1='Guias Salariais 2023'!$C$1:$C$1000,ROW('Guias Salariais 2023'!$C$1:$C$1000)-ROW('Guias Salariais 2023'!$C$1)+1),ROW(26:26))),"")</f>
        <v/>
      </c>
      <c r="AC27" s="474" t="str">
        <f t="shared" si="246"/>
        <v/>
      </c>
      <c r="AD27" s="463" t="str" cm="1">
        <f t="array" ref="AD27">IFERROR(INDEX('Guias Salariais 2023'!$D$1:$D$1000,SMALL(IF(AD$1='Guias Salariais 2023'!$C$1:$C$1000,ROW('Guias Salariais 2023'!$C$1:$C$1000)-ROW('Guias Salariais 2023'!$C$1)+1),ROW(26:26))),"")</f>
        <v/>
      </c>
      <c r="AE27" s="474" t="str">
        <f t="shared" ref="AE27:AG27" si="247">IF(AD27="","",AND(AD27&gt;=AD$88,AD27&lt;=AD$87))</f>
        <v/>
      </c>
      <c r="AF27" s="464" t="str" cm="1">
        <f t="array" ref="AF27">IFERROR(INDEX('Guias Salariais 2023'!$D$1:$D$1000,SMALL(IF(AF$1='Guias Salariais 2023'!$C$1:$C$1000,ROW('Guias Salariais 2023'!$C$1:$C$1000)-ROW('Guias Salariais 2023'!$C$1)+1),ROW(26:26))),"")</f>
        <v/>
      </c>
      <c r="AG27" s="474" t="str">
        <f t="shared" si="247"/>
        <v/>
      </c>
      <c r="AH27" s="463" t="str" cm="1">
        <f t="array" ref="AH27">IFERROR(INDEX('Guias Salariais 2023'!$D$1:$D$1000,SMALL(IF(AH$1='Guias Salariais 2023'!$C$1:$C$1000,ROW('Guias Salariais 2023'!$C$1:$C$1000)-ROW('Guias Salariais 2023'!$C$1)+1),ROW(26:26))),"")</f>
        <v/>
      </c>
      <c r="AI27" s="474" t="str">
        <f t="shared" ref="AI27:AK27" si="248">IF(AH27="","",AND(AH27&gt;=AH$88,AH27&lt;=AH$87))</f>
        <v/>
      </c>
      <c r="AJ27" s="464" t="str" cm="1">
        <f t="array" ref="AJ27">IFERROR(INDEX('Guias Salariais 2023'!$D$1:$D$1000,SMALL(IF(AJ$1='Guias Salariais 2023'!$C$1:$C$1000,ROW('Guias Salariais 2023'!$C$1:$C$1000)-ROW('Guias Salariais 2023'!$C$1)+1),ROW(26:26))),"")</f>
        <v/>
      </c>
      <c r="AK27" s="474" t="str">
        <f t="shared" si="248"/>
        <v/>
      </c>
      <c r="AL27" s="463" t="str" cm="1">
        <f t="array" ref="AL27">IFERROR(INDEX('Guias Salariais 2023'!$D$1:$D$1000,SMALL(IF(AL$1='Guias Salariais 2023'!$C$1:$C$1000,ROW('Guias Salariais 2023'!$C$1:$C$1000)-ROW('Guias Salariais 2023'!$C$1)+1),ROW(26:26))),"")</f>
        <v/>
      </c>
      <c r="AM27" s="474" t="str">
        <f t="shared" ref="AM27:AO27" si="249">IF(AL27="","",AND(AL27&gt;=AL$88,AL27&lt;=AL$87))</f>
        <v/>
      </c>
      <c r="AN27" s="464" t="str" cm="1">
        <f t="array" ref="AN27">IFERROR(INDEX('Guias Salariais 2023'!$D$1:$D$1000,SMALL(IF(AN$1='Guias Salariais 2023'!$C$1:$C$1000,ROW('Guias Salariais 2023'!$C$1:$C$1000)-ROW('Guias Salariais 2023'!$C$1)+1),ROW(26:26))),"")</f>
        <v/>
      </c>
      <c r="AO27" s="474" t="str">
        <f t="shared" si="249"/>
        <v/>
      </c>
      <c r="AP27" s="463" t="str" cm="1">
        <f t="array" ref="AP27">IFERROR(INDEX('Guias Salariais 2023'!$D$1:$D$1000,SMALL(IF(AP$1='Guias Salariais 2023'!$C$1:$C$1000,ROW('Guias Salariais 2023'!$C$1:$C$1000)-ROW('Guias Salariais 2023'!$C$1)+1),ROW(26:26))),"")</f>
        <v/>
      </c>
      <c r="AQ27" s="486" t="str">
        <f t="shared" ref="AQ27" si="250">IF(AP27="","",AND(AP27&gt;=AP$88,AP27&lt;=AP$87))</f>
        <v/>
      </c>
    </row>
    <row r="28" spans="1:43" x14ac:dyDescent="0.25">
      <c r="A28" s="514"/>
      <c r="B28" s="326" t="str" cm="1">
        <f t="array" ref="B28">IFERROR(INDEX('Guias Salariais 2023'!$D$1:$D$1000,SMALL(IF(B$1='Guias Salariais 2023'!$C$1:$C$1000,ROW('Guias Salariais 2023'!$C$1:$C$1000)-ROW('Guias Salariais 2023'!$C$1)+1),ROW(27:27))),"")</f>
        <v/>
      </c>
      <c r="C28" s="474" t="str">
        <f t="shared" si="0"/>
        <v/>
      </c>
      <c r="D28" s="464" t="str" cm="1">
        <f t="array" ref="D28">IFERROR(INDEX('Guias Salariais 2023'!$D$1:$D$1000,SMALL(IF(D$1='Guias Salariais 2023'!$C$1:$C$1000,ROW('Guias Salariais 2023'!$C$1:$C$1000)-ROW('Guias Salariais 2023'!$C$1)+1),ROW(27:27))),"")</f>
        <v/>
      </c>
      <c r="E28" s="474" t="str">
        <f t="shared" si="0"/>
        <v/>
      </c>
      <c r="F28" s="463" t="str" cm="1">
        <f t="array" ref="F28">IFERROR(INDEX('Guias Salariais 2023'!$D$1:$D$1000,SMALL(IF(F$1='Guias Salariais 2023'!$C$1:$C$1000,ROW('Guias Salariais 2023'!$C$1:$C$1000)-ROW('Guias Salariais 2023'!$C$1)+1),ROW(27:27))),"")</f>
        <v/>
      </c>
      <c r="G28" s="474" t="str">
        <f t="shared" ref="G28:I28" si="251">IF(F28="","",AND(F28&gt;=F$88,F28&lt;=F$87))</f>
        <v/>
      </c>
      <c r="H28" s="464" t="str" cm="1">
        <f t="array" ref="H28">IFERROR(INDEX('Guias Salariais 2023'!$D$1:$D$1000,SMALL(IF(H$1='Guias Salariais 2023'!$C$1:$C$1000,ROW('Guias Salariais 2023'!$C$1:$C$1000)-ROW('Guias Salariais 2023'!$C$1)+1),ROW(27:27))),"")</f>
        <v/>
      </c>
      <c r="I28" s="474" t="str">
        <f t="shared" si="251"/>
        <v/>
      </c>
      <c r="J28" s="463" t="str" cm="1">
        <f t="array" ref="J28">IFERROR(INDEX('Guias Salariais 2023'!$D$1:$D$1000,SMALL(IF(J$1='Guias Salariais 2023'!$C$1:$C$1000,ROW('Guias Salariais 2023'!$C$1:$C$1000)-ROW('Guias Salariais 2023'!$C$1)+1),ROW(27:27))),"")</f>
        <v/>
      </c>
      <c r="K28" s="474" t="str">
        <f t="shared" ref="K28:M28" si="252">IF(J28="","",AND(J28&gt;=J$88,J28&lt;=J$87))</f>
        <v/>
      </c>
      <c r="L28" s="464" cm="1">
        <f t="array" ref="L28">IFERROR(INDEX('Guias Salariais 2023'!$D$1:$D$1000,SMALL(IF(L$1='Guias Salariais 2023'!$C$1:$C$1000,ROW('Guias Salariais 2023'!$C$1:$C$1000)-ROW('Guias Salariais 2023'!$C$1)+1),ROW(27:27))),"")</f>
        <v>10400</v>
      </c>
      <c r="M28" s="474" t="b">
        <f t="shared" si="252"/>
        <v>1</v>
      </c>
      <c r="N28" s="463" cm="1">
        <f t="array" ref="N28">IFERROR(INDEX('Guias Salariais 2023'!$D$1:$D$1000,SMALL(IF(N$1='Guias Salariais 2023'!$C$1:$C$1000,ROW('Guias Salariais 2023'!$C$1:$C$1000)-ROW('Guias Salariais 2023'!$C$1)+1),ROW(27:27))),"")</f>
        <v>16050</v>
      </c>
      <c r="O28" s="474" t="b">
        <f t="shared" ref="O28:Q28" si="253">IF(N28="","",AND(N28&gt;=N$88,N28&lt;=N$87))</f>
        <v>1</v>
      </c>
      <c r="P28" s="464" cm="1">
        <f t="array" ref="P28">IFERROR(INDEX('Guias Salariais 2023'!$D$1:$D$1000,SMALL(IF(P$1='Guias Salariais 2023'!$C$1:$C$1000,ROW('Guias Salariais 2023'!$C$1:$C$1000)-ROW('Guias Salariais 2023'!$C$1)+1),ROW(27:27))),"")</f>
        <v>19987.5</v>
      </c>
      <c r="Q28" s="474" t="b">
        <f t="shared" si="253"/>
        <v>1</v>
      </c>
      <c r="R28" s="463" t="str" cm="1">
        <f t="array" ref="R28">IFERROR(INDEX('Guias Salariais 2023'!$D$1:$D$1000,SMALL(IF(R$1='Guias Salariais 2023'!$C$1:$C$1000,ROW('Guias Salariais 2023'!$C$1:$C$1000)-ROW('Guias Salariais 2023'!$C$1)+1),ROW(27:27))),"")</f>
        <v/>
      </c>
      <c r="S28" s="474" t="str">
        <f t="shared" ref="S28:U28" si="254">IF(R28="","",AND(R28&gt;=R$88,R28&lt;=R$87))</f>
        <v/>
      </c>
      <c r="T28" s="464" t="str" cm="1">
        <f t="array" ref="T28">IFERROR(INDEX('Guias Salariais 2023'!$D$1:$D$1000,SMALL(IF(T$1='Guias Salariais 2023'!$C$1:$C$1000,ROW('Guias Salariais 2023'!$C$1:$C$1000)-ROW('Guias Salariais 2023'!$C$1)+1),ROW(27:27))),"")</f>
        <v/>
      </c>
      <c r="U28" s="474" t="str">
        <f t="shared" si="254"/>
        <v/>
      </c>
      <c r="V28" s="463" t="str" cm="1">
        <f t="array" ref="V28">IFERROR(INDEX('Guias Salariais 2023'!$D$1:$D$1000,SMALL(IF(V$1='Guias Salariais 2023'!$C$1:$C$1000,ROW('Guias Salariais 2023'!$C$1:$C$1000)-ROW('Guias Salariais 2023'!$C$1)+1),ROW(27:27))),"")</f>
        <v/>
      </c>
      <c r="W28" s="474" t="str">
        <f t="shared" ref="W28:Y28" si="255">IF(V28="","",AND(V28&gt;=V$88,V28&lt;=V$87))</f>
        <v/>
      </c>
      <c r="X28" s="464" t="str" cm="1">
        <f t="array" ref="X28">IFERROR(INDEX('Guias Salariais 2023'!$D$1:$D$1000,SMALL(IF(X$1='Guias Salariais 2023'!$C$1:$C$1000,ROW('Guias Salariais 2023'!$C$1:$C$1000)-ROW('Guias Salariais 2023'!$C$1)+1),ROW(27:27))),"")</f>
        <v/>
      </c>
      <c r="Y28" s="474" t="str">
        <f t="shared" si="255"/>
        <v/>
      </c>
      <c r="Z28" s="463" t="str" cm="1">
        <f t="array" ref="Z28">IFERROR(INDEX('Guias Salariais 2023'!$D$1:$D$1000,SMALL(IF(Z$1='Guias Salariais 2023'!$C$1:$C$1000,ROW('Guias Salariais 2023'!$C$1:$C$1000)-ROW('Guias Salariais 2023'!$C$1)+1),ROW(27:27))),"")</f>
        <v/>
      </c>
      <c r="AA28" s="474" t="str">
        <f t="shared" ref="AA28:AC28" si="256">IF(Z28="","",AND(Z28&gt;=Z$88,Z28&lt;=Z$87))</f>
        <v/>
      </c>
      <c r="AB28" s="464" t="str" cm="1">
        <f t="array" ref="AB28">IFERROR(INDEX('Guias Salariais 2023'!$D$1:$D$1000,SMALL(IF(AB$1='Guias Salariais 2023'!$C$1:$C$1000,ROW('Guias Salariais 2023'!$C$1:$C$1000)-ROW('Guias Salariais 2023'!$C$1)+1),ROW(27:27))),"")</f>
        <v/>
      </c>
      <c r="AC28" s="474" t="str">
        <f t="shared" si="256"/>
        <v/>
      </c>
      <c r="AD28" s="463" t="str" cm="1">
        <f t="array" ref="AD28">IFERROR(INDEX('Guias Salariais 2023'!$D$1:$D$1000,SMALL(IF(AD$1='Guias Salariais 2023'!$C$1:$C$1000,ROW('Guias Salariais 2023'!$C$1:$C$1000)-ROW('Guias Salariais 2023'!$C$1)+1),ROW(27:27))),"")</f>
        <v/>
      </c>
      <c r="AE28" s="474" t="str">
        <f t="shared" ref="AE28:AG28" si="257">IF(AD28="","",AND(AD28&gt;=AD$88,AD28&lt;=AD$87))</f>
        <v/>
      </c>
      <c r="AF28" s="464" t="str" cm="1">
        <f t="array" ref="AF28">IFERROR(INDEX('Guias Salariais 2023'!$D$1:$D$1000,SMALL(IF(AF$1='Guias Salariais 2023'!$C$1:$C$1000,ROW('Guias Salariais 2023'!$C$1:$C$1000)-ROW('Guias Salariais 2023'!$C$1)+1),ROW(27:27))),"")</f>
        <v/>
      </c>
      <c r="AG28" s="474" t="str">
        <f t="shared" si="257"/>
        <v/>
      </c>
      <c r="AH28" s="463" t="str" cm="1">
        <f t="array" ref="AH28">IFERROR(INDEX('Guias Salariais 2023'!$D$1:$D$1000,SMALL(IF(AH$1='Guias Salariais 2023'!$C$1:$C$1000,ROW('Guias Salariais 2023'!$C$1:$C$1000)-ROW('Guias Salariais 2023'!$C$1)+1),ROW(27:27))),"")</f>
        <v/>
      </c>
      <c r="AI28" s="474" t="str">
        <f t="shared" ref="AI28:AK28" si="258">IF(AH28="","",AND(AH28&gt;=AH$88,AH28&lt;=AH$87))</f>
        <v/>
      </c>
      <c r="AJ28" s="464" t="str" cm="1">
        <f t="array" ref="AJ28">IFERROR(INDEX('Guias Salariais 2023'!$D$1:$D$1000,SMALL(IF(AJ$1='Guias Salariais 2023'!$C$1:$C$1000,ROW('Guias Salariais 2023'!$C$1:$C$1000)-ROW('Guias Salariais 2023'!$C$1)+1),ROW(27:27))),"")</f>
        <v/>
      </c>
      <c r="AK28" s="474" t="str">
        <f t="shared" si="258"/>
        <v/>
      </c>
      <c r="AL28" s="463" t="str" cm="1">
        <f t="array" ref="AL28">IFERROR(INDEX('Guias Salariais 2023'!$D$1:$D$1000,SMALL(IF(AL$1='Guias Salariais 2023'!$C$1:$C$1000,ROW('Guias Salariais 2023'!$C$1:$C$1000)-ROW('Guias Salariais 2023'!$C$1)+1),ROW(27:27))),"")</f>
        <v/>
      </c>
      <c r="AM28" s="474" t="str">
        <f t="shared" ref="AM28:AO28" si="259">IF(AL28="","",AND(AL28&gt;=AL$88,AL28&lt;=AL$87))</f>
        <v/>
      </c>
      <c r="AN28" s="464" t="str" cm="1">
        <f t="array" ref="AN28">IFERROR(INDEX('Guias Salariais 2023'!$D$1:$D$1000,SMALL(IF(AN$1='Guias Salariais 2023'!$C$1:$C$1000,ROW('Guias Salariais 2023'!$C$1:$C$1000)-ROW('Guias Salariais 2023'!$C$1)+1),ROW(27:27))),"")</f>
        <v/>
      </c>
      <c r="AO28" s="474" t="str">
        <f t="shared" si="259"/>
        <v/>
      </c>
      <c r="AP28" s="463" t="str" cm="1">
        <f t="array" ref="AP28">IFERROR(INDEX('Guias Salariais 2023'!$D$1:$D$1000,SMALL(IF(AP$1='Guias Salariais 2023'!$C$1:$C$1000,ROW('Guias Salariais 2023'!$C$1:$C$1000)-ROW('Guias Salariais 2023'!$C$1)+1),ROW(27:27))),"")</f>
        <v/>
      </c>
      <c r="AQ28" s="486" t="str">
        <f t="shared" ref="AQ28" si="260">IF(AP28="","",AND(AP28&gt;=AP$88,AP28&lt;=AP$87))</f>
        <v/>
      </c>
    </row>
    <row r="29" spans="1:43" x14ac:dyDescent="0.25">
      <c r="A29" s="514"/>
      <c r="B29" s="326" t="str" cm="1">
        <f t="array" ref="B29">IFERROR(INDEX('Guias Salariais 2023'!$D$1:$D$1000,SMALL(IF(B$1='Guias Salariais 2023'!$C$1:$C$1000,ROW('Guias Salariais 2023'!$C$1:$C$1000)-ROW('Guias Salariais 2023'!$C$1)+1),ROW(28:28))),"")</f>
        <v/>
      </c>
      <c r="C29" s="474" t="str">
        <f t="shared" si="0"/>
        <v/>
      </c>
      <c r="D29" s="464" t="str" cm="1">
        <f t="array" ref="D29">IFERROR(INDEX('Guias Salariais 2023'!$D$1:$D$1000,SMALL(IF(D$1='Guias Salariais 2023'!$C$1:$C$1000,ROW('Guias Salariais 2023'!$C$1:$C$1000)-ROW('Guias Salariais 2023'!$C$1)+1),ROW(28:28))),"")</f>
        <v/>
      </c>
      <c r="E29" s="474" t="str">
        <f t="shared" si="0"/>
        <v/>
      </c>
      <c r="F29" s="463" t="str" cm="1">
        <f t="array" ref="F29">IFERROR(INDEX('Guias Salariais 2023'!$D$1:$D$1000,SMALL(IF(F$1='Guias Salariais 2023'!$C$1:$C$1000,ROW('Guias Salariais 2023'!$C$1:$C$1000)-ROW('Guias Salariais 2023'!$C$1)+1),ROW(28:28))),"")</f>
        <v/>
      </c>
      <c r="G29" s="474" t="str">
        <f t="shared" ref="G29:I29" si="261">IF(F29="","",AND(F29&gt;=F$88,F29&lt;=F$87))</f>
        <v/>
      </c>
      <c r="H29" s="464" t="str" cm="1">
        <f t="array" ref="H29">IFERROR(INDEX('Guias Salariais 2023'!$D$1:$D$1000,SMALL(IF(H$1='Guias Salariais 2023'!$C$1:$C$1000,ROW('Guias Salariais 2023'!$C$1:$C$1000)-ROW('Guias Salariais 2023'!$C$1)+1),ROW(28:28))),"")</f>
        <v/>
      </c>
      <c r="I29" s="474" t="str">
        <f t="shared" si="261"/>
        <v/>
      </c>
      <c r="J29" s="463" t="str" cm="1">
        <f t="array" ref="J29">IFERROR(INDEX('Guias Salariais 2023'!$D$1:$D$1000,SMALL(IF(J$1='Guias Salariais 2023'!$C$1:$C$1000,ROW('Guias Salariais 2023'!$C$1:$C$1000)-ROW('Guias Salariais 2023'!$C$1)+1),ROW(28:28))),"")</f>
        <v/>
      </c>
      <c r="K29" s="474" t="str">
        <f t="shared" ref="K29:M29" si="262">IF(J29="","",AND(J29&gt;=J$88,J29&lt;=J$87))</f>
        <v/>
      </c>
      <c r="L29" s="464" cm="1">
        <f t="array" ref="L29">IFERROR(INDEX('Guias Salariais 2023'!$D$1:$D$1000,SMALL(IF(L$1='Guias Salariais 2023'!$C$1:$C$1000,ROW('Guias Salariais 2023'!$C$1:$C$1000)-ROW('Guias Salariais 2023'!$C$1)+1),ROW(28:28))),"")</f>
        <v>8125</v>
      </c>
      <c r="M29" s="474" t="b">
        <f t="shared" si="262"/>
        <v>1</v>
      </c>
      <c r="N29" s="472" cm="1">
        <f t="array" ref="N29">IFERROR(INDEX('Guias Salariais 2023'!$D$1:$D$1000,SMALL(IF(N$1='Guias Salariais 2023'!$C$1:$C$1000,ROW('Guias Salariais 2023'!$C$1:$C$1000)-ROW('Guias Salariais 2023'!$C$1)+1),ROW(28:28))),"")</f>
        <v>17825</v>
      </c>
      <c r="O29" s="474" t="b">
        <f t="shared" ref="O29:Q29" si="263">IF(N29="","",AND(N29&gt;=N$88,N29&lt;=N$87))</f>
        <v>0</v>
      </c>
      <c r="P29" s="464" cm="1">
        <f t="array" ref="P29">IFERROR(INDEX('Guias Salariais 2023'!$D$1:$D$1000,SMALL(IF(P$1='Guias Salariais 2023'!$C$1:$C$1000,ROW('Guias Salariais 2023'!$C$1:$C$1000)-ROW('Guias Salariais 2023'!$C$1)+1),ROW(28:28))),"")</f>
        <v>21450</v>
      </c>
      <c r="Q29" s="474" t="b">
        <f t="shared" si="263"/>
        <v>1</v>
      </c>
      <c r="R29" s="463" t="str" cm="1">
        <f t="array" ref="R29">IFERROR(INDEX('Guias Salariais 2023'!$D$1:$D$1000,SMALL(IF(R$1='Guias Salariais 2023'!$C$1:$C$1000,ROW('Guias Salariais 2023'!$C$1:$C$1000)-ROW('Guias Salariais 2023'!$C$1)+1),ROW(28:28))),"")</f>
        <v/>
      </c>
      <c r="S29" s="474" t="str">
        <f t="shared" ref="S29:U29" si="264">IF(R29="","",AND(R29&gt;=R$88,R29&lt;=R$87))</f>
        <v/>
      </c>
      <c r="T29" s="464" t="str" cm="1">
        <f t="array" ref="T29">IFERROR(INDEX('Guias Salariais 2023'!$D$1:$D$1000,SMALL(IF(T$1='Guias Salariais 2023'!$C$1:$C$1000,ROW('Guias Salariais 2023'!$C$1:$C$1000)-ROW('Guias Salariais 2023'!$C$1)+1),ROW(28:28))),"")</f>
        <v/>
      </c>
      <c r="U29" s="474" t="str">
        <f t="shared" si="264"/>
        <v/>
      </c>
      <c r="V29" s="463" t="str" cm="1">
        <f t="array" ref="V29">IFERROR(INDEX('Guias Salariais 2023'!$D$1:$D$1000,SMALL(IF(V$1='Guias Salariais 2023'!$C$1:$C$1000,ROW('Guias Salariais 2023'!$C$1:$C$1000)-ROW('Guias Salariais 2023'!$C$1)+1),ROW(28:28))),"")</f>
        <v/>
      </c>
      <c r="W29" s="474" t="str">
        <f t="shared" ref="W29:Y29" si="265">IF(V29="","",AND(V29&gt;=V$88,V29&lt;=V$87))</f>
        <v/>
      </c>
      <c r="X29" s="464" t="str" cm="1">
        <f t="array" ref="X29">IFERROR(INDEX('Guias Salariais 2023'!$D$1:$D$1000,SMALL(IF(X$1='Guias Salariais 2023'!$C$1:$C$1000,ROW('Guias Salariais 2023'!$C$1:$C$1000)-ROW('Guias Salariais 2023'!$C$1)+1),ROW(28:28))),"")</f>
        <v/>
      </c>
      <c r="Y29" s="474" t="str">
        <f t="shared" si="265"/>
        <v/>
      </c>
      <c r="Z29" s="463" t="str" cm="1">
        <f t="array" ref="Z29">IFERROR(INDEX('Guias Salariais 2023'!$D$1:$D$1000,SMALL(IF(Z$1='Guias Salariais 2023'!$C$1:$C$1000,ROW('Guias Salariais 2023'!$C$1:$C$1000)-ROW('Guias Salariais 2023'!$C$1)+1),ROW(28:28))),"")</f>
        <v/>
      </c>
      <c r="AA29" s="474" t="str">
        <f t="shared" ref="AA29:AC29" si="266">IF(Z29="","",AND(Z29&gt;=Z$88,Z29&lt;=Z$87))</f>
        <v/>
      </c>
      <c r="AB29" s="464" t="str" cm="1">
        <f t="array" ref="AB29">IFERROR(INDEX('Guias Salariais 2023'!$D$1:$D$1000,SMALL(IF(AB$1='Guias Salariais 2023'!$C$1:$C$1000,ROW('Guias Salariais 2023'!$C$1:$C$1000)-ROW('Guias Salariais 2023'!$C$1)+1),ROW(28:28))),"")</f>
        <v/>
      </c>
      <c r="AC29" s="474" t="str">
        <f t="shared" si="266"/>
        <v/>
      </c>
      <c r="AD29" s="463" t="str" cm="1">
        <f t="array" ref="AD29">IFERROR(INDEX('Guias Salariais 2023'!$D$1:$D$1000,SMALL(IF(AD$1='Guias Salariais 2023'!$C$1:$C$1000,ROW('Guias Salariais 2023'!$C$1:$C$1000)-ROW('Guias Salariais 2023'!$C$1)+1),ROW(28:28))),"")</f>
        <v/>
      </c>
      <c r="AE29" s="474" t="str">
        <f t="shared" ref="AE29:AG29" si="267">IF(AD29="","",AND(AD29&gt;=AD$88,AD29&lt;=AD$87))</f>
        <v/>
      </c>
      <c r="AF29" s="464" t="str" cm="1">
        <f t="array" ref="AF29">IFERROR(INDEX('Guias Salariais 2023'!$D$1:$D$1000,SMALL(IF(AF$1='Guias Salariais 2023'!$C$1:$C$1000,ROW('Guias Salariais 2023'!$C$1:$C$1000)-ROW('Guias Salariais 2023'!$C$1)+1),ROW(28:28))),"")</f>
        <v/>
      </c>
      <c r="AG29" s="474" t="str">
        <f t="shared" si="267"/>
        <v/>
      </c>
      <c r="AH29" s="463" t="str" cm="1">
        <f t="array" ref="AH29">IFERROR(INDEX('Guias Salariais 2023'!$D$1:$D$1000,SMALL(IF(AH$1='Guias Salariais 2023'!$C$1:$C$1000,ROW('Guias Salariais 2023'!$C$1:$C$1000)-ROW('Guias Salariais 2023'!$C$1)+1),ROW(28:28))),"")</f>
        <v/>
      </c>
      <c r="AI29" s="474" t="str">
        <f t="shared" ref="AI29:AK29" si="268">IF(AH29="","",AND(AH29&gt;=AH$88,AH29&lt;=AH$87))</f>
        <v/>
      </c>
      <c r="AJ29" s="464" t="str" cm="1">
        <f t="array" ref="AJ29">IFERROR(INDEX('Guias Salariais 2023'!$D$1:$D$1000,SMALL(IF(AJ$1='Guias Salariais 2023'!$C$1:$C$1000,ROW('Guias Salariais 2023'!$C$1:$C$1000)-ROW('Guias Salariais 2023'!$C$1)+1),ROW(28:28))),"")</f>
        <v/>
      </c>
      <c r="AK29" s="474" t="str">
        <f t="shared" si="268"/>
        <v/>
      </c>
      <c r="AL29" s="463" t="str" cm="1">
        <f t="array" ref="AL29">IFERROR(INDEX('Guias Salariais 2023'!$D$1:$D$1000,SMALL(IF(AL$1='Guias Salariais 2023'!$C$1:$C$1000,ROW('Guias Salariais 2023'!$C$1:$C$1000)-ROW('Guias Salariais 2023'!$C$1)+1),ROW(28:28))),"")</f>
        <v/>
      </c>
      <c r="AM29" s="474" t="str">
        <f t="shared" ref="AM29:AO29" si="269">IF(AL29="","",AND(AL29&gt;=AL$88,AL29&lt;=AL$87))</f>
        <v/>
      </c>
      <c r="AN29" s="464" t="str" cm="1">
        <f t="array" ref="AN29">IFERROR(INDEX('Guias Salariais 2023'!$D$1:$D$1000,SMALL(IF(AN$1='Guias Salariais 2023'!$C$1:$C$1000,ROW('Guias Salariais 2023'!$C$1:$C$1000)-ROW('Guias Salariais 2023'!$C$1)+1),ROW(28:28))),"")</f>
        <v/>
      </c>
      <c r="AO29" s="474" t="str">
        <f t="shared" si="269"/>
        <v/>
      </c>
      <c r="AP29" s="463" t="str" cm="1">
        <f t="array" ref="AP29">IFERROR(INDEX('Guias Salariais 2023'!$D$1:$D$1000,SMALL(IF(AP$1='Guias Salariais 2023'!$C$1:$C$1000,ROW('Guias Salariais 2023'!$C$1:$C$1000)-ROW('Guias Salariais 2023'!$C$1)+1),ROW(28:28))),"")</f>
        <v/>
      </c>
      <c r="AQ29" s="486" t="str">
        <f t="shared" ref="AQ29" si="270">IF(AP29="","",AND(AP29&gt;=AP$88,AP29&lt;=AP$87))</f>
        <v/>
      </c>
    </row>
    <row r="30" spans="1:43" x14ac:dyDescent="0.25">
      <c r="A30" s="514"/>
      <c r="B30" s="326" t="str" cm="1">
        <f t="array" ref="B30">IFERROR(INDEX('Guias Salariais 2023'!$D$1:$D$1000,SMALL(IF(B$1='Guias Salariais 2023'!$C$1:$C$1000,ROW('Guias Salariais 2023'!$C$1:$C$1000)-ROW('Guias Salariais 2023'!$C$1)+1),ROW(29:29))),"")</f>
        <v/>
      </c>
      <c r="C30" s="474" t="str">
        <f t="shared" si="0"/>
        <v/>
      </c>
      <c r="D30" s="464" t="str" cm="1">
        <f t="array" ref="D30">IFERROR(INDEX('Guias Salariais 2023'!$D$1:$D$1000,SMALL(IF(D$1='Guias Salariais 2023'!$C$1:$C$1000,ROW('Guias Salariais 2023'!$C$1:$C$1000)-ROW('Guias Salariais 2023'!$C$1)+1),ROW(29:29))),"")</f>
        <v/>
      </c>
      <c r="E30" s="474" t="str">
        <f t="shared" si="0"/>
        <v/>
      </c>
      <c r="F30" s="463" t="str" cm="1">
        <f t="array" ref="F30">IFERROR(INDEX('Guias Salariais 2023'!$D$1:$D$1000,SMALL(IF(F$1='Guias Salariais 2023'!$C$1:$C$1000,ROW('Guias Salariais 2023'!$C$1:$C$1000)-ROW('Guias Salariais 2023'!$C$1)+1),ROW(29:29))),"")</f>
        <v/>
      </c>
      <c r="G30" s="474" t="str">
        <f t="shared" ref="G30:I30" si="271">IF(F30="","",AND(F30&gt;=F$88,F30&lt;=F$87))</f>
        <v/>
      </c>
      <c r="H30" s="464" t="str" cm="1">
        <f t="array" ref="H30">IFERROR(INDEX('Guias Salariais 2023'!$D$1:$D$1000,SMALL(IF(H$1='Guias Salariais 2023'!$C$1:$C$1000,ROW('Guias Salariais 2023'!$C$1:$C$1000)-ROW('Guias Salariais 2023'!$C$1)+1),ROW(29:29))),"")</f>
        <v/>
      </c>
      <c r="I30" s="474" t="str">
        <f t="shared" si="271"/>
        <v/>
      </c>
      <c r="J30" s="463" t="str" cm="1">
        <f t="array" ref="J30">IFERROR(INDEX('Guias Salariais 2023'!$D$1:$D$1000,SMALL(IF(J$1='Guias Salariais 2023'!$C$1:$C$1000,ROW('Guias Salariais 2023'!$C$1:$C$1000)-ROW('Guias Salariais 2023'!$C$1)+1),ROW(29:29))),"")</f>
        <v/>
      </c>
      <c r="K30" s="474" t="str">
        <f t="shared" ref="K30:M30" si="272">IF(J30="","",AND(J30&gt;=J$88,J30&lt;=J$87))</f>
        <v/>
      </c>
      <c r="L30" s="464" cm="1">
        <f t="array" ref="L30">IFERROR(INDEX('Guias Salariais 2023'!$D$1:$D$1000,SMALL(IF(L$1='Guias Salariais 2023'!$C$1:$C$1000,ROW('Guias Salariais 2023'!$C$1:$C$1000)-ROW('Guias Salariais 2023'!$C$1)+1),ROW(29:29))),"")</f>
        <v>8450</v>
      </c>
      <c r="M30" s="474" t="b">
        <f t="shared" si="272"/>
        <v>1</v>
      </c>
      <c r="N30" s="472" cm="1">
        <f t="array" ref="N30">IFERROR(INDEX('Guias Salariais 2023'!$D$1:$D$1000,SMALL(IF(N$1='Guias Salariais 2023'!$C$1:$C$1000,ROW('Guias Salariais 2023'!$C$1:$C$1000)-ROW('Guias Salariais 2023'!$C$1)+1),ROW(29:29))),"")</f>
        <v>18125</v>
      </c>
      <c r="O30" s="474" t="b">
        <f t="shared" ref="O30:Q30" si="273">IF(N30="","",AND(N30&gt;=N$88,N30&lt;=N$87))</f>
        <v>0</v>
      </c>
      <c r="P30" s="464" cm="1">
        <f t="array" ref="P30">IFERROR(INDEX('Guias Salariais 2023'!$D$1:$D$1000,SMALL(IF(P$1='Guias Salariais 2023'!$C$1:$C$1000,ROW('Guias Salariais 2023'!$C$1:$C$1000)-ROW('Guias Salariais 2023'!$C$1)+1),ROW(29:29))),"")</f>
        <v>14625</v>
      </c>
      <c r="Q30" s="474" t="b">
        <f t="shared" si="273"/>
        <v>1</v>
      </c>
      <c r="R30" s="463" t="str" cm="1">
        <f t="array" ref="R30">IFERROR(INDEX('Guias Salariais 2023'!$D$1:$D$1000,SMALL(IF(R$1='Guias Salariais 2023'!$C$1:$C$1000,ROW('Guias Salariais 2023'!$C$1:$C$1000)-ROW('Guias Salariais 2023'!$C$1)+1),ROW(29:29))),"")</f>
        <v/>
      </c>
      <c r="S30" s="474" t="str">
        <f t="shared" ref="S30:U30" si="274">IF(R30="","",AND(R30&gt;=R$88,R30&lt;=R$87))</f>
        <v/>
      </c>
      <c r="T30" s="464" t="str" cm="1">
        <f t="array" ref="T30">IFERROR(INDEX('Guias Salariais 2023'!$D$1:$D$1000,SMALL(IF(T$1='Guias Salariais 2023'!$C$1:$C$1000,ROW('Guias Salariais 2023'!$C$1:$C$1000)-ROW('Guias Salariais 2023'!$C$1)+1),ROW(29:29))),"")</f>
        <v/>
      </c>
      <c r="U30" s="474" t="str">
        <f t="shared" si="274"/>
        <v/>
      </c>
      <c r="V30" s="463" t="str" cm="1">
        <f t="array" ref="V30">IFERROR(INDEX('Guias Salariais 2023'!$D$1:$D$1000,SMALL(IF(V$1='Guias Salariais 2023'!$C$1:$C$1000,ROW('Guias Salariais 2023'!$C$1:$C$1000)-ROW('Guias Salariais 2023'!$C$1)+1),ROW(29:29))),"")</f>
        <v/>
      </c>
      <c r="W30" s="474" t="str">
        <f t="shared" ref="W30:Y30" si="275">IF(V30="","",AND(V30&gt;=V$88,V30&lt;=V$87))</f>
        <v/>
      </c>
      <c r="X30" s="464" t="str" cm="1">
        <f t="array" ref="X30">IFERROR(INDEX('Guias Salariais 2023'!$D$1:$D$1000,SMALL(IF(X$1='Guias Salariais 2023'!$C$1:$C$1000,ROW('Guias Salariais 2023'!$C$1:$C$1000)-ROW('Guias Salariais 2023'!$C$1)+1),ROW(29:29))),"")</f>
        <v/>
      </c>
      <c r="Y30" s="474" t="str">
        <f t="shared" si="275"/>
        <v/>
      </c>
      <c r="Z30" s="463" t="str" cm="1">
        <f t="array" ref="Z30">IFERROR(INDEX('Guias Salariais 2023'!$D$1:$D$1000,SMALL(IF(Z$1='Guias Salariais 2023'!$C$1:$C$1000,ROW('Guias Salariais 2023'!$C$1:$C$1000)-ROW('Guias Salariais 2023'!$C$1)+1),ROW(29:29))),"")</f>
        <v/>
      </c>
      <c r="AA30" s="474" t="str">
        <f t="shared" ref="AA30:AC30" si="276">IF(Z30="","",AND(Z30&gt;=Z$88,Z30&lt;=Z$87))</f>
        <v/>
      </c>
      <c r="AB30" s="464" t="str" cm="1">
        <f t="array" ref="AB30">IFERROR(INDEX('Guias Salariais 2023'!$D$1:$D$1000,SMALL(IF(AB$1='Guias Salariais 2023'!$C$1:$C$1000,ROW('Guias Salariais 2023'!$C$1:$C$1000)-ROW('Guias Salariais 2023'!$C$1)+1),ROW(29:29))),"")</f>
        <v/>
      </c>
      <c r="AC30" s="474" t="str">
        <f t="shared" si="276"/>
        <v/>
      </c>
      <c r="AD30" s="463" t="str" cm="1">
        <f t="array" ref="AD30">IFERROR(INDEX('Guias Salariais 2023'!$D$1:$D$1000,SMALL(IF(AD$1='Guias Salariais 2023'!$C$1:$C$1000,ROW('Guias Salariais 2023'!$C$1:$C$1000)-ROW('Guias Salariais 2023'!$C$1)+1),ROW(29:29))),"")</f>
        <v/>
      </c>
      <c r="AE30" s="474" t="str">
        <f t="shared" ref="AE30:AG30" si="277">IF(AD30="","",AND(AD30&gt;=AD$88,AD30&lt;=AD$87))</f>
        <v/>
      </c>
      <c r="AF30" s="464" t="str" cm="1">
        <f t="array" ref="AF30">IFERROR(INDEX('Guias Salariais 2023'!$D$1:$D$1000,SMALL(IF(AF$1='Guias Salariais 2023'!$C$1:$C$1000,ROW('Guias Salariais 2023'!$C$1:$C$1000)-ROW('Guias Salariais 2023'!$C$1)+1),ROW(29:29))),"")</f>
        <v/>
      </c>
      <c r="AG30" s="474" t="str">
        <f t="shared" si="277"/>
        <v/>
      </c>
      <c r="AH30" s="463" t="str" cm="1">
        <f t="array" ref="AH30">IFERROR(INDEX('Guias Salariais 2023'!$D$1:$D$1000,SMALL(IF(AH$1='Guias Salariais 2023'!$C$1:$C$1000,ROW('Guias Salariais 2023'!$C$1:$C$1000)-ROW('Guias Salariais 2023'!$C$1)+1),ROW(29:29))),"")</f>
        <v/>
      </c>
      <c r="AI30" s="474" t="str">
        <f t="shared" ref="AI30:AK30" si="278">IF(AH30="","",AND(AH30&gt;=AH$88,AH30&lt;=AH$87))</f>
        <v/>
      </c>
      <c r="AJ30" s="464" t="str" cm="1">
        <f t="array" ref="AJ30">IFERROR(INDEX('Guias Salariais 2023'!$D$1:$D$1000,SMALL(IF(AJ$1='Guias Salariais 2023'!$C$1:$C$1000,ROW('Guias Salariais 2023'!$C$1:$C$1000)-ROW('Guias Salariais 2023'!$C$1)+1),ROW(29:29))),"")</f>
        <v/>
      </c>
      <c r="AK30" s="474" t="str">
        <f t="shared" si="278"/>
        <v/>
      </c>
      <c r="AL30" s="463" t="str" cm="1">
        <f t="array" ref="AL30">IFERROR(INDEX('Guias Salariais 2023'!$D$1:$D$1000,SMALL(IF(AL$1='Guias Salariais 2023'!$C$1:$C$1000,ROW('Guias Salariais 2023'!$C$1:$C$1000)-ROW('Guias Salariais 2023'!$C$1)+1),ROW(29:29))),"")</f>
        <v/>
      </c>
      <c r="AM30" s="474" t="str">
        <f t="shared" ref="AM30:AO30" si="279">IF(AL30="","",AND(AL30&gt;=AL$88,AL30&lt;=AL$87))</f>
        <v/>
      </c>
      <c r="AN30" s="464" t="str" cm="1">
        <f t="array" ref="AN30">IFERROR(INDEX('Guias Salariais 2023'!$D$1:$D$1000,SMALL(IF(AN$1='Guias Salariais 2023'!$C$1:$C$1000,ROW('Guias Salariais 2023'!$C$1:$C$1000)-ROW('Guias Salariais 2023'!$C$1)+1),ROW(29:29))),"")</f>
        <v/>
      </c>
      <c r="AO30" s="474" t="str">
        <f t="shared" si="279"/>
        <v/>
      </c>
      <c r="AP30" s="463" t="str" cm="1">
        <f t="array" ref="AP30">IFERROR(INDEX('Guias Salariais 2023'!$D$1:$D$1000,SMALL(IF(AP$1='Guias Salariais 2023'!$C$1:$C$1000,ROW('Guias Salariais 2023'!$C$1:$C$1000)-ROW('Guias Salariais 2023'!$C$1)+1),ROW(29:29))),"")</f>
        <v/>
      </c>
      <c r="AQ30" s="486" t="str">
        <f t="shared" ref="AQ30" si="280">IF(AP30="","",AND(AP30&gt;=AP$88,AP30&lt;=AP$87))</f>
        <v/>
      </c>
    </row>
    <row r="31" spans="1:43" x14ac:dyDescent="0.25">
      <c r="A31" s="514"/>
      <c r="B31" s="326" t="str" cm="1">
        <f t="array" ref="B31">IFERROR(INDEX('Guias Salariais 2023'!$D$1:$D$1000,SMALL(IF(B$1='Guias Salariais 2023'!$C$1:$C$1000,ROW('Guias Salariais 2023'!$C$1:$C$1000)-ROW('Guias Salariais 2023'!$C$1)+1),ROW(30:30))),"")</f>
        <v/>
      </c>
      <c r="C31" s="474" t="str">
        <f t="shared" si="0"/>
        <v/>
      </c>
      <c r="D31" s="464" t="str" cm="1">
        <f t="array" ref="D31">IFERROR(INDEX('Guias Salariais 2023'!$D$1:$D$1000,SMALL(IF(D$1='Guias Salariais 2023'!$C$1:$C$1000,ROW('Guias Salariais 2023'!$C$1:$C$1000)-ROW('Guias Salariais 2023'!$C$1)+1),ROW(30:30))),"")</f>
        <v/>
      </c>
      <c r="E31" s="474" t="str">
        <f t="shared" si="0"/>
        <v/>
      </c>
      <c r="F31" s="463" t="str" cm="1">
        <f t="array" ref="F31">IFERROR(INDEX('Guias Salariais 2023'!$D$1:$D$1000,SMALL(IF(F$1='Guias Salariais 2023'!$C$1:$C$1000,ROW('Guias Salariais 2023'!$C$1:$C$1000)-ROW('Guias Salariais 2023'!$C$1)+1),ROW(30:30))),"")</f>
        <v/>
      </c>
      <c r="G31" s="474" t="str">
        <f t="shared" ref="G31:I31" si="281">IF(F31="","",AND(F31&gt;=F$88,F31&lt;=F$87))</f>
        <v/>
      </c>
      <c r="H31" s="464" t="str" cm="1">
        <f t="array" ref="H31">IFERROR(INDEX('Guias Salariais 2023'!$D$1:$D$1000,SMALL(IF(H$1='Guias Salariais 2023'!$C$1:$C$1000,ROW('Guias Salariais 2023'!$C$1:$C$1000)-ROW('Guias Salariais 2023'!$C$1)+1),ROW(30:30))),"")</f>
        <v/>
      </c>
      <c r="I31" s="474" t="str">
        <f t="shared" si="281"/>
        <v/>
      </c>
      <c r="J31" s="463" t="str" cm="1">
        <f t="array" ref="J31">IFERROR(INDEX('Guias Salariais 2023'!$D$1:$D$1000,SMALL(IF(J$1='Guias Salariais 2023'!$C$1:$C$1000,ROW('Guias Salariais 2023'!$C$1:$C$1000)-ROW('Guias Salariais 2023'!$C$1)+1),ROW(30:30))),"")</f>
        <v/>
      </c>
      <c r="K31" s="474" t="str">
        <f t="shared" ref="K31:M31" si="282">IF(J31="","",AND(J31&gt;=J$88,J31&lt;=J$87))</f>
        <v/>
      </c>
      <c r="L31" s="464" cm="1">
        <f t="array" ref="L31">IFERROR(INDEX('Guias Salariais 2023'!$D$1:$D$1000,SMALL(IF(L$1='Guias Salariais 2023'!$C$1:$C$1000,ROW('Guias Salariais 2023'!$C$1:$C$1000)-ROW('Guias Salariais 2023'!$C$1)+1),ROW(30:30))),"")</f>
        <v>8450</v>
      </c>
      <c r="M31" s="474" t="b">
        <f t="shared" si="282"/>
        <v>1</v>
      </c>
      <c r="N31" s="463" cm="1">
        <f t="array" ref="N31">IFERROR(INDEX('Guias Salariais 2023'!$D$1:$D$1000,SMALL(IF(N$1='Guias Salariais 2023'!$C$1:$C$1000,ROW('Guias Salariais 2023'!$C$1:$C$1000)-ROW('Guias Salariais 2023'!$C$1)+1),ROW(30:30))),"")</f>
        <v>14235</v>
      </c>
      <c r="O31" s="474" t="b">
        <f t="shared" ref="O31:Q31" si="283">IF(N31="","",AND(N31&gt;=N$88,N31&lt;=N$87))</f>
        <v>1</v>
      </c>
      <c r="P31" s="464" cm="1">
        <f t="array" ref="P31">IFERROR(INDEX('Guias Salariais 2023'!$D$1:$D$1000,SMALL(IF(P$1='Guias Salariais 2023'!$C$1:$C$1000,ROW('Guias Salariais 2023'!$C$1:$C$1000)-ROW('Guias Salariais 2023'!$C$1)+1),ROW(30:30))),"")</f>
        <v>16575</v>
      </c>
      <c r="Q31" s="474" t="b">
        <f t="shared" si="283"/>
        <v>1</v>
      </c>
      <c r="R31" s="463" t="str" cm="1">
        <f t="array" ref="R31">IFERROR(INDEX('Guias Salariais 2023'!$D$1:$D$1000,SMALL(IF(R$1='Guias Salariais 2023'!$C$1:$C$1000,ROW('Guias Salariais 2023'!$C$1:$C$1000)-ROW('Guias Salariais 2023'!$C$1)+1),ROW(30:30))),"")</f>
        <v/>
      </c>
      <c r="S31" s="474" t="str">
        <f t="shared" ref="S31:U31" si="284">IF(R31="","",AND(R31&gt;=R$88,R31&lt;=R$87))</f>
        <v/>
      </c>
      <c r="T31" s="464" t="str" cm="1">
        <f t="array" ref="T31">IFERROR(INDEX('Guias Salariais 2023'!$D$1:$D$1000,SMALL(IF(T$1='Guias Salariais 2023'!$C$1:$C$1000,ROW('Guias Salariais 2023'!$C$1:$C$1000)-ROW('Guias Salariais 2023'!$C$1)+1),ROW(30:30))),"")</f>
        <v/>
      </c>
      <c r="U31" s="474" t="str">
        <f t="shared" si="284"/>
        <v/>
      </c>
      <c r="V31" s="463" t="str" cm="1">
        <f t="array" ref="V31">IFERROR(INDEX('Guias Salariais 2023'!$D$1:$D$1000,SMALL(IF(V$1='Guias Salariais 2023'!$C$1:$C$1000,ROW('Guias Salariais 2023'!$C$1:$C$1000)-ROW('Guias Salariais 2023'!$C$1)+1),ROW(30:30))),"")</f>
        <v/>
      </c>
      <c r="W31" s="474" t="str">
        <f t="shared" ref="W31:Y31" si="285">IF(V31="","",AND(V31&gt;=V$88,V31&lt;=V$87))</f>
        <v/>
      </c>
      <c r="X31" s="464" t="str" cm="1">
        <f t="array" ref="X31">IFERROR(INDEX('Guias Salariais 2023'!$D$1:$D$1000,SMALL(IF(X$1='Guias Salariais 2023'!$C$1:$C$1000,ROW('Guias Salariais 2023'!$C$1:$C$1000)-ROW('Guias Salariais 2023'!$C$1)+1),ROW(30:30))),"")</f>
        <v/>
      </c>
      <c r="Y31" s="474" t="str">
        <f t="shared" si="285"/>
        <v/>
      </c>
      <c r="Z31" s="463" t="str" cm="1">
        <f t="array" ref="Z31">IFERROR(INDEX('Guias Salariais 2023'!$D$1:$D$1000,SMALL(IF(Z$1='Guias Salariais 2023'!$C$1:$C$1000,ROW('Guias Salariais 2023'!$C$1:$C$1000)-ROW('Guias Salariais 2023'!$C$1)+1),ROW(30:30))),"")</f>
        <v/>
      </c>
      <c r="AA31" s="474" t="str">
        <f t="shared" ref="AA31:AC31" si="286">IF(Z31="","",AND(Z31&gt;=Z$88,Z31&lt;=Z$87))</f>
        <v/>
      </c>
      <c r="AB31" s="464" t="str" cm="1">
        <f t="array" ref="AB31">IFERROR(INDEX('Guias Salariais 2023'!$D$1:$D$1000,SMALL(IF(AB$1='Guias Salariais 2023'!$C$1:$C$1000,ROW('Guias Salariais 2023'!$C$1:$C$1000)-ROW('Guias Salariais 2023'!$C$1)+1),ROW(30:30))),"")</f>
        <v/>
      </c>
      <c r="AC31" s="474" t="str">
        <f t="shared" si="286"/>
        <v/>
      </c>
      <c r="AD31" s="463" t="str" cm="1">
        <f t="array" ref="AD31">IFERROR(INDEX('Guias Salariais 2023'!$D$1:$D$1000,SMALL(IF(AD$1='Guias Salariais 2023'!$C$1:$C$1000,ROW('Guias Salariais 2023'!$C$1:$C$1000)-ROW('Guias Salariais 2023'!$C$1)+1),ROW(30:30))),"")</f>
        <v/>
      </c>
      <c r="AE31" s="474" t="str">
        <f t="shared" ref="AE31:AG31" si="287">IF(AD31="","",AND(AD31&gt;=AD$88,AD31&lt;=AD$87))</f>
        <v/>
      </c>
      <c r="AF31" s="464" t="str" cm="1">
        <f t="array" ref="AF31">IFERROR(INDEX('Guias Salariais 2023'!$D$1:$D$1000,SMALL(IF(AF$1='Guias Salariais 2023'!$C$1:$C$1000,ROW('Guias Salariais 2023'!$C$1:$C$1000)-ROW('Guias Salariais 2023'!$C$1)+1),ROW(30:30))),"")</f>
        <v/>
      </c>
      <c r="AG31" s="474" t="str">
        <f t="shared" si="287"/>
        <v/>
      </c>
      <c r="AH31" s="463" t="str" cm="1">
        <f t="array" ref="AH31">IFERROR(INDEX('Guias Salariais 2023'!$D$1:$D$1000,SMALL(IF(AH$1='Guias Salariais 2023'!$C$1:$C$1000,ROW('Guias Salariais 2023'!$C$1:$C$1000)-ROW('Guias Salariais 2023'!$C$1)+1),ROW(30:30))),"")</f>
        <v/>
      </c>
      <c r="AI31" s="474" t="str">
        <f t="shared" ref="AI31:AK31" si="288">IF(AH31="","",AND(AH31&gt;=AH$88,AH31&lt;=AH$87))</f>
        <v/>
      </c>
      <c r="AJ31" s="464" t="str" cm="1">
        <f t="array" ref="AJ31">IFERROR(INDEX('Guias Salariais 2023'!$D$1:$D$1000,SMALL(IF(AJ$1='Guias Salariais 2023'!$C$1:$C$1000,ROW('Guias Salariais 2023'!$C$1:$C$1000)-ROW('Guias Salariais 2023'!$C$1)+1),ROW(30:30))),"")</f>
        <v/>
      </c>
      <c r="AK31" s="474" t="str">
        <f t="shared" si="288"/>
        <v/>
      </c>
      <c r="AL31" s="463" t="str" cm="1">
        <f t="array" ref="AL31">IFERROR(INDEX('Guias Salariais 2023'!$D$1:$D$1000,SMALL(IF(AL$1='Guias Salariais 2023'!$C$1:$C$1000,ROW('Guias Salariais 2023'!$C$1:$C$1000)-ROW('Guias Salariais 2023'!$C$1)+1),ROW(30:30))),"")</f>
        <v/>
      </c>
      <c r="AM31" s="474" t="str">
        <f t="shared" ref="AM31:AO31" si="289">IF(AL31="","",AND(AL31&gt;=AL$88,AL31&lt;=AL$87))</f>
        <v/>
      </c>
      <c r="AN31" s="464" t="str" cm="1">
        <f t="array" ref="AN31">IFERROR(INDEX('Guias Salariais 2023'!$D$1:$D$1000,SMALL(IF(AN$1='Guias Salariais 2023'!$C$1:$C$1000,ROW('Guias Salariais 2023'!$C$1:$C$1000)-ROW('Guias Salariais 2023'!$C$1)+1),ROW(30:30))),"")</f>
        <v/>
      </c>
      <c r="AO31" s="474" t="str">
        <f t="shared" si="289"/>
        <v/>
      </c>
      <c r="AP31" s="463" t="str" cm="1">
        <f t="array" ref="AP31">IFERROR(INDEX('Guias Salariais 2023'!$D$1:$D$1000,SMALL(IF(AP$1='Guias Salariais 2023'!$C$1:$C$1000,ROW('Guias Salariais 2023'!$C$1:$C$1000)-ROW('Guias Salariais 2023'!$C$1)+1),ROW(30:30))),"")</f>
        <v/>
      </c>
      <c r="AQ31" s="486" t="str">
        <f t="shared" ref="AQ31" si="290">IF(AP31="","",AND(AP31&gt;=AP$88,AP31&lt;=AP$87))</f>
        <v/>
      </c>
    </row>
    <row r="32" spans="1:43" x14ac:dyDescent="0.25">
      <c r="A32" s="514"/>
      <c r="B32" s="326" t="str" cm="1">
        <f t="array" ref="B32">IFERROR(INDEX('Guias Salariais 2023'!$D$1:$D$1000,SMALL(IF(B$1='Guias Salariais 2023'!$C$1:$C$1000,ROW('Guias Salariais 2023'!$C$1:$C$1000)-ROW('Guias Salariais 2023'!$C$1)+1),ROW(31:31))),"")</f>
        <v/>
      </c>
      <c r="C32" s="474" t="str">
        <f t="shared" si="0"/>
        <v/>
      </c>
      <c r="D32" s="464" t="str" cm="1">
        <f t="array" ref="D32">IFERROR(INDEX('Guias Salariais 2023'!$D$1:$D$1000,SMALL(IF(D$1='Guias Salariais 2023'!$C$1:$C$1000,ROW('Guias Salariais 2023'!$C$1:$C$1000)-ROW('Guias Salariais 2023'!$C$1)+1),ROW(31:31))),"")</f>
        <v/>
      </c>
      <c r="E32" s="474" t="str">
        <f t="shared" si="0"/>
        <v/>
      </c>
      <c r="F32" s="463" t="str" cm="1">
        <f t="array" ref="F32">IFERROR(INDEX('Guias Salariais 2023'!$D$1:$D$1000,SMALL(IF(F$1='Guias Salariais 2023'!$C$1:$C$1000,ROW('Guias Salariais 2023'!$C$1:$C$1000)-ROW('Guias Salariais 2023'!$C$1)+1),ROW(31:31))),"")</f>
        <v/>
      </c>
      <c r="G32" s="474" t="str">
        <f t="shared" ref="G32:I32" si="291">IF(F32="","",AND(F32&gt;=F$88,F32&lt;=F$87))</f>
        <v/>
      </c>
      <c r="H32" s="464" t="str" cm="1">
        <f t="array" ref="H32">IFERROR(INDEX('Guias Salariais 2023'!$D$1:$D$1000,SMALL(IF(H$1='Guias Salariais 2023'!$C$1:$C$1000,ROW('Guias Salariais 2023'!$C$1:$C$1000)-ROW('Guias Salariais 2023'!$C$1)+1),ROW(31:31))),"")</f>
        <v/>
      </c>
      <c r="I32" s="474" t="str">
        <f t="shared" si="291"/>
        <v/>
      </c>
      <c r="J32" s="463" t="str" cm="1">
        <f t="array" ref="J32">IFERROR(INDEX('Guias Salariais 2023'!$D$1:$D$1000,SMALL(IF(J$1='Guias Salariais 2023'!$C$1:$C$1000,ROW('Guias Salariais 2023'!$C$1:$C$1000)-ROW('Guias Salariais 2023'!$C$1)+1),ROW(31:31))),"")</f>
        <v/>
      </c>
      <c r="K32" s="474" t="str">
        <f t="shared" ref="K32:M32" si="292">IF(J32="","",AND(J32&gt;=J$88,J32&lt;=J$87))</f>
        <v/>
      </c>
      <c r="L32" s="464" cm="1">
        <f t="array" ref="L32">IFERROR(INDEX('Guias Salariais 2023'!$D$1:$D$1000,SMALL(IF(L$1='Guias Salariais 2023'!$C$1:$C$1000,ROW('Guias Salariais 2023'!$C$1:$C$1000)-ROW('Guias Salariais 2023'!$C$1)+1),ROW(31:31))),"")</f>
        <v>9100</v>
      </c>
      <c r="M32" s="474" t="b">
        <f t="shared" si="292"/>
        <v>1</v>
      </c>
      <c r="N32" s="463" cm="1">
        <f t="array" ref="N32">IFERROR(INDEX('Guias Salariais 2023'!$D$1:$D$1000,SMALL(IF(N$1='Guias Salariais 2023'!$C$1:$C$1000,ROW('Guias Salariais 2023'!$C$1:$C$1000)-ROW('Guias Salariais 2023'!$C$1)+1),ROW(31:31))),"")</f>
        <v>15600</v>
      </c>
      <c r="O32" s="474" t="b">
        <f t="shared" ref="O32:Q32" si="293">IF(N32="","",AND(N32&gt;=N$88,N32&lt;=N$87))</f>
        <v>1</v>
      </c>
      <c r="P32" s="464" cm="1">
        <f t="array" ref="P32">IFERROR(INDEX('Guias Salariais 2023'!$D$1:$D$1000,SMALL(IF(P$1='Guias Salariais 2023'!$C$1:$C$1000,ROW('Guias Salariais 2023'!$C$1:$C$1000)-ROW('Guias Salariais 2023'!$C$1)+1),ROW(31:31))),"")</f>
        <v>16575</v>
      </c>
      <c r="Q32" s="474" t="b">
        <f t="shared" si="293"/>
        <v>1</v>
      </c>
      <c r="R32" s="463" t="str" cm="1">
        <f t="array" ref="R32">IFERROR(INDEX('Guias Salariais 2023'!$D$1:$D$1000,SMALL(IF(R$1='Guias Salariais 2023'!$C$1:$C$1000,ROW('Guias Salariais 2023'!$C$1:$C$1000)-ROW('Guias Salariais 2023'!$C$1)+1),ROW(31:31))),"")</f>
        <v/>
      </c>
      <c r="S32" s="474" t="str">
        <f t="shared" ref="S32:U32" si="294">IF(R32="","",AND(R32&gt;=R$88,R32&lt;=R$87))</f>
        <v/>
      </c>
      <c r="T32" s="464" t="str" cm="1">
        <f t="array" ref="T32">IFERROR(INDEX('Guias Salariais 2023'!$D$1:$D$1000,SMALL(IF(T$1='Guias Salariais 2023'!$C$1:$C$1000,ROW('Guias Salariais 2023'!$C$1:$C$1000)-ROW('Guias Salariais 2023'!$C$1)+1),ROW(31:31))),"")</f>
        <v/>
      </c>
      <c r="U32" s="474" t="str">
        <f t="shared" si="294"/>
        <v/>
      </c>
      <c r="V32" s="463" t="str" cm="1">
        <f t="array" ref="V32">IFERROR(INDEX('Guias Salariais 2023'!$D$1:$D$1000,SMALL(IF(V$1='Guias Salariais 2023'!$C$1:$C$1000,ROW('Guias Salariais 2023'!$C$1:$C$1000)-ROW('Guias Salariais 2023'!$C$1)+1),ROW(31:31))),"")</f>
        <v/>
      </c>
      <c r="W32" s="474" t="str">
        <f t="shared" ref="W32:Y32" si="295">IF(V32="","",AND(V32&gt;=V$88,V32&lt;=V$87))</f>
        <v/>
      </c>
      <c r="X32" s="464" t="str" cm="1">
        <f t="array" ref="X32">IFERROR(INDEX('Guias Salariais 2023'!$D$1:$D$1000,SMALL(IF(X$1='Guias Salariais 2023'!$C$1:$C$1000,ROW('Guias Salariais 2023'!$C$1:$C$1000)-ROW('Guias Salariais 2023'!$C$1)+1),ROW(31:31))),"")</f>
        <v/>
      </c>
      <c r="Y32" s="474" t="str">
        <f t="shared" si="295"/>
        <v/>
      </c>
      <c r="Z32" s="463" t="str" cm="1">
        <f t="array" ref="Z32">IFERROR(INDEX('Guias Salariais 2023'!$D$1:$D$1000,SMALL(IF(Z$1='Guias Salariais 2023'!$C$1:$C$1000,ROW('Guias Salariais 2023'!$C$1:$C$1000)-ROW('Guias Salariais 2023'!$C$1)+1),ROW(31:31))),"")</f>
        <v/>
      </c>
      <c r="AA32" s="474" t="str">
        <f t="shared" ref="AA32:AC32" si="296">IF(Z32="","",AND(Z32&gt;=Z$88,Z32&lt;=Z$87))</f>
        <v/>
      </c>
      <c r="AB32" s="464" t="str" cm="1">
        <f t="array" ref="AB32">IFERROR(INDEX('Guias Salariais 2023'!$D$1:$D$1000,SMALL(IF(AB$1='Guias Salariais 2023'!$C$1:$C$1000,ROW('Guias Salariais 2023'!$C$1:$C$1000)-ROW('Guias Salariais 2023'!$C$1)+1),ROW(31:31))),"")</f>
        <v/>
      </c>
      <c r="AC32" s="474" t="str">
        <f t="shared" si="296"/>
        <v/>
      </c>
      <c r="AD32" s="463" t="str" cm="1">
        <f t="array" ref="AD32">IFERROR(INDEX('Guias Salariais 2023'!$D$1:$D$1000,SMALL(IF(AD$1='Guias Salariais 2023'!$C$1:$C$1000,ROW('Guias Salariais 2023'!$C$1:$C$1000)-ROW('Guias Salariais 2023'!$C$1)+1),ROW(31:31))),"")</f>
        <v/>
      </c>
      <c r="AE32" s="474" t="str">
        <f t="shared" ref="AE32:AG32" si="297">IF(AD32="","",AND(AD32&gt;=AD$88,AD32&lt;=AD$87))</f>
        <v/>
      </c>
      <c r="AF32" s="464" t="str" cm="1">
        <f t="array" ref="AF32">IFERROR(INDEX('Guias Salariais 2023'!$D$1:$D$1000,SMALL(IF(AF$1='Guias Salariais 2023'!$C$1:$C$1000,ROW('Guias Salariais 2023'!$C$1:$C$1000)-ROW('Guias Salariais 2023'!$C$1)+1),ROW(31:31))),"")</f>
        <v/>
      </c>
      <c r="AG32" s="474" t="str">
        <f t="shared" si="297"/>
        <v/>
      </c>
      <c r="AH32" s="463" t="str" cm="1">
        <f t="array" ref="AH32">IFERROR(INDEX('Guias Salariais 2023'!$D$1:$D$1000,SMALL(IF(AH$1='Guias Salariais 2023'!$C$1:$C$1000,ROW('Guias Salariais 2023'!$C$1:$C$1000)-ROW('Guias Salariais 2023'!$C$1)+1),ROW(31:31))),"")</f>
        <v/>
      </c>
      <c r="AI32" s="474" t="str">
        <f t="shared" ref="AI32:AK32" si="298">IF(AH32="","",AND(AH32&gt;=AH$88,AH32&lt;=AH$87))</f>
        <v/>
      </c>
      <c r="AJ32" s="464" t="str" cm="1">
        <f t="array" ref="AJ32">IFERROR(INDEX('Guias Salariais 2023'!$D$1:$D$1000,SMALL(IF(AJ$1='Guias Salariais 2023'!$C$1:$C$1000,ROW('Guias Salariais 2023'!$C$1:$C$1000)-ROW('Guias Salariais 2023'!$C$1)+1),ROW(31:31))),"")</f>
        <v/>
      </c>
      <c r="AK32" s="474" t="str">
        <f t="shared" si="298"/>
        <v/>
      </c>
      <c r="AL32" s="463" t="str" cm="1">
        <f t="array" ref="AL32">IFERROR(INDEX('Guias Salariais 2023'!$D$1:$D$1000,SMALL(IF(AL$1='Guias Salariais 2023'!$C$1:$C$1000,ROW('Guias Salariais 2023'!$C$1:$C$1000)-ROW('Guias Salariais 2023'!$C$1)+1),ROW(31:31))),"")</f>
        <v/>
      </c>
      <c r="AM32" s="474" t="str">
        <f t="shared" ref="AM32:AO32" si="299">IF(AL32="","",AND(AL32&gt;=AL$88,AL32&lt;=AL$87))</f>
        <v/>
      </c>
      <c r="AN32" s="464" t="str" cm="1">
        <f t="array" ref="AN32">IFERROR(INDEX('Guias Salariais 2023'!$D$1:$D$1000,SMALL(IF(AN$1='Guias Salariais 2023'!$C$1:$C$1000,ROW('Guias Salariais 2023'!$C$1:$C$1000)-ROW('Guias Salariais 2023'!$C$1)+1),ROW(31:31))),"")</f>
        <v/>
      </c>
      <c r="AO32" s="474" t="str">
        <f t="shared" si="299"/>
        <v/>
      </c>
      <c r="AP32" s="463" t="str" cm="1">
        <f t="array" ref="AP32">IFERROR(INDEX('Guias Salariais 2023'!$D$1:$D$1000,SMALL(IF(AP$1='Guias Salariais 2023'!$C$1:$C$1000,ROW('Guias Salariais 2023'!$C$1:$C$1000)-ROW('Guias Salariais 2023'!$C$1)+1),ROW(31:31))),"")</f>
        <v/>
      </c>
      <c r="AQ32" s="486" t="str">
        <f t="shared" ref="AQ32" si="300">IF(AP32="","",AND(AP32&gt;=AP$88,AP32&lt;=AP$87))</f>
        <v/>
      </c>
    </row>
    <row r="33" spans="1:43" x14ac:dyDescent="0.25">
      <c r="A33" s="514"/>
      <c r="B33" s="326" t="str" cm="1">
        <f t="array" ref="B33">IFERROR(INDEX('Guias Salariais 2023'!$D$1:$D$1000,SMALL(IF(B$1='Guias Salariais 2023'!$C$1:$C$1000,ROW('Guias Salariais 2023'!$C$1:$C$1000)-ROW('Guias Salariais 2023'!$C$1)+1),ROW(32:32))),"")</f>
        <v/>
      </c>
      <c r="C33" s="474" t="str">
        <f t="shared" si="0"/>
        <v/>
      </c>
      <c r="D33" s="464" t="str" cm="1">
        <f t="array" ref="D33">IFERROR(INDEX('Guias Salariais 2023'!$D$1:$D$1000,SMALL(IF(D$1='Guias Salariais 2023'!$C$1:$C$1000,ROW('Guias Salariais 2023'!$C$1:$C$1000)-ROW('Guias Salariais 2023'!$C$1)+1),ROW(32:32))),"")</f>
        <v/>
      </c>
      <c r="E33" s="474" t="str">
        <f t="shared" si="0"/>
        <v/>
      </c>
      <c r="F33" s="463" t="str" cm="1">
        <f t="array" ref="F33">IFERROR(INDEX('Guias Salariais 2023'!$D$1:$D$1000,SMALL(IF(F$1='Guias Salariais 2023'!$C$1:$C$1000,ROW('Guias Salariais 2023'!$C$1:$C$1000)-ROW('Guias Salariais 2023'!$C$1)+1),ROW(32:32))),"")</f>
        <v/>
      </c>
      <c r="G33" s="474" t="str">
        <f t="shared" ref="G33:I33" si="301">IF(F33="","",AND(F33&gt;=F$88,F33&lt;=F$87))</f>
        <v/>
      </c>
      <c r="H33" s="464" t="str" cm="1">
        <f t="array" ref="H33">IFERROR(INDEX('Guias Salariais 2023'!$D$1:$D$1000,SMALL(IF(H$1='Guias Salariais 2023'!$C$1:$C$1000,ROW('Guias Salariais 2023'!$C$1:$C$1000)-ROW('Guias Salariais 2023'!$C$1)+1),ROW(32:32))),"")</f>
        <v/>
      </c>
      <c r="I33" s="474" t="str">
        <f t="shared" si="301"/>
        <v/>
      </c>
      <c r="J33" s="463" t="str" cm="1">
        <f t="array" ref="J33">IFERROR(INDEX('Guias Salariais 2023'!$D$1:$D$1000,SMALL(IF(J$1='Guias Salariais 2023'!$C$1:$C$1000,ROW('Guias Salariais 2023'!$C$1:$C$1000)-ROW('Guias Salariais 2023'!$C$1)+1),ROW(32:32))),"")</f>
        <v/>
      </c>
      <c r="K33" s="474" t="str">
        <f t="shared" ref="K33:M33" si="302">IF(J33="","",AND(J33&gt;=J$88,J33&lt;=J$87))</f>
        <v/>
      </c>
      <c r="L33" s="464" cm="1">
        <f t="array" ref="L33">IFERROR(INDEX('Guias Salariais 2023'!$D$1:$D$1000,SMALL(IF(L$1='Guias Salariais 2023'!$C$1:$C$1000,ROW('Guias Salariais 2023'!$C$1:$C$1000)-ROW('Guias Salariais 2023'!$C$1)+1),ROW(32:32))),"")</f>
        <v>10075</v>
      </c>
      <c r="M33" s="474" t="b">
        <f t="shared" si="302"/>
        <v>1</v>
      </c>
      <c r="N33" s="463" cm="1">
        <f t="array" ref="N33">IFERROR(INDEX('Guias Salariais 2023'!$D$1:$D$1000,SMALL(IF(N$1='Guias Salariais 2023'!$C$1:$C$1000,ROW('Guias Salariais 2023'!$C$1:$C$1000)-ROW('Guias Salariais 2023'!$C$1)+1),ROW(32:32))),"")</f>
        <v>13650</v>
      </c>
      <c r="O33" s="474" t="b">
        <f t="shared" ref="O33:Q33" si="303">IF(N33="","",AND(N33&gt;=N$88,N33&lt;=N$87))</f>
        <v>1</v>
      </c>
      <c r="P33" s="464" cm="1">
        <f t="array" ref="P33">IFERROR(INDEX('Guias Salariais 2023'!$D$1:$D$1000,SMALL(IF(P$1='Guias Salariais 2023'!$C$1:$C$1000,ROW('Guias Salariais 2023'!$C$1:$C$1000)-ROW('Guias Salariais 2023'!$C$1)+1),ROW(32:32))),"")</f>
        <v>18200</v>
      </c>
      <c r="Q33" s="474" t="b">
        <f t="shared" si="303"/>
        <v>1</v>
      </c>
      <c r="R33" s="463" t="str" cm="1">
        <f t="array" ref="R33">IFERROR(INDEX('Guias Salariais 2023'!$D$1:$D$1000,SMALL(IF(R$1='Guias Salariais 2023'!$C$1:$C$1000,ROW('Guias Salariais 2023'!$C$1:$C$1000)-ROW('Guias Salariais 2023'!$C$1)+1),ROW(32:32))),"")</f>
        <v/>
      </c>
      <c r="S33" s="474" t="str">
        <f t="shared" ref="S33:U33" si="304">IF(R33="","",AND(R33&gt;=R$88,R33&lt;=R$87))</f>
        <v/>
      </c>
      <c r="T33" s="464" t="str" cm="1">
        <f t="array" ref="T33">IFERROR(INDEX('Guias Salariais 2023'!$D$1:$D$1000,SMALL(IF(T$1='Guias Salariais 2023'!$C$1:$C$1000,ROW('Guias Salariais 2023'!$C$1:$C$1000)-ROW('Guias Salariais 2023'!$C$1)+1),ROW(32:32))),"")</f>
        <v/>
      </c>
      <c r="U33" s="474" t="str">
        <f t="shared" si="304"/>
        <v/>
      </c>
      <c r="V33" s="463" t="str" cm="1">
        <f t="array" ref="V33">IFERROR(INDEX('Guias Salariais 2023'!$D$1:$D$1000,SMALL(IF(V$1='Guias Salariais 2023'!$C$1:$C$1000,ROW('Guias Salariais 2023'!$C$1:$C$1000)-ROW('Guias Salariais 2023'!$C$1)+1),ROW(32:32))),"")</f>
        <v/>
      </c>
      <c r="W33" s="474" t="str">
        <f t="shared" ref="W33:Y33" si="305">IF(V33="","",AND(V33&gt;=V$88,V33&lt;=V$87))</f>
        <v/>
      </c>
      <c r="X33" s="464" t="str" cm="1">
        <f t="array" ref="X33">IFERROR(INDEX('Guias Salariais 2023'!$D$1:$D$1000,SMALL(IF(X$1='Guias Salariais 2023'!$C$1:$C$1000,ROW('Guias Salariais 2023'!$C$1:$C$1000)-ROW('Guias Salariais 2023'!$C$1)+1),ROW(32:32))),"")</f>
        <v/>
      </c>
      <c r="Y33" s="474" t="str">
        <f t="shared" si="305"/>
        <v/>
      </c>
      <c r="Z33" s="463" t="str" cm="1">
        <f t="array" ref="Z33">IFERROR(INDEX('Guias Salariais 2023'!$D$1:$D$1000,SMALL(IF(Z$1='Guias Salariais 2023'!$C$1:$C$1000,ROW('Guias Salariais 2023'!$C$1:$C$1000)-ROW('Guias Salariais 2023'!$C$1)+1),ROW(32:32))),"")</f>
        <v/>
      </c>
      <c r="AA33" s="474" t="str">
        <f t="shared" ref="AA33:AC33" si="306">IF(Z33="","",AND(Z33&gt;=Z$88,Z33&lt;=Z$87))</f>
        <v/>
      </c>
      <c r="AB33" s="464" t="str" cm="1">
        <f t="array" ref="AB33">IFERROR(INDEX('Guias Salariais 2023'!$D$1:$D$1000,SMALL(IF(AB$1='Guias Salariais 2023'!$C$1:$C$1000,ROW('Guias Salariais 2023'!$C$1:$C$1000)-ROW('Guias Salariais 2023'!$C$1)+1),ROW(32:32))),"")</f>
        <v/>
      </c>
      <c r="AC33" s="474" t="str">
        <f t="shared" si="306"/>
        <v/>
      </c>
      <c r="AD33" s="463" t="str" cm="1">
        <f t="array" ref="AD33">IFERROR(INDEX('Guias Salariais 2023'!$D$1:$D$1000,SMALL(IF(AD$1='Guias Salariais 2023'!$C$1:$C$1000,ROW('Guias Salariais 2023'!$C$1:$C$1000)-ROW('Guias Salariais 2023'!$C$1)+1),ROW(32:32))),"")</f>
        <v/>
      </c>
      <c r="AE33" s="474" t="str">
        <f t="shared" ref="AE33:AG33" si="307">IF(AD33="","",AND(AD33&gt;=AD$88,AD33&lt;=AD$87))</f>
        <v/>
      </c>
      <c r="AF33" s="464" t="str" cm="1">
        <f t="array" ref="AF33">IFERROR(INDEX('Guias Salariais 2023'!$D$1:$D$1000,SMALL(IF(AF$1='Guias Salariais 2023'!$C$1:$C$1000,ROW('Guias Salariais 2023'!$C$1:$C$1000)-ROW('Guias Salariais 2023'!$C$1)+1),ROW(32:32))),"")</f>
        <v/>
      </c>
      <c r="AG33" s="474" t="str">
        <f t="shared" si="307"/>
        <v/>
      </c>
      <c r="AH33" s="463" t="str" cm="1">
        <f t="array" ref="AH33">IFERROR(INDEX('Guias Salariais 2023'!$D$1:$D$1000,SMALL(IF(AH$1='Guias Salariais 2023'!$C$1:$C$1000,ROW('Guias Salariais 2023'!$C$1:$C$1000)-ROW('Guias Salariais 2023'!$C$1)+1),ROW(32:32))),"")</f>
        <v/>
      </c>
      <c r="AI33" s="474" t="str">
        <f t="shared" ref="AI33:AK33" si="308">IF(AH33="","",AND(AH33&gt;=AH$88,AH33&lt;=AH$87))</f>
        <v/>
      </c>
      <c r="AJ33" s="464" t="str" cm="1">
        <f t="array" ref="AJ33">IFERROR(INDEX('Guias Salariais 2023'!$D$1:$D$1000,SMALL(IF(AJ$1='Guias Salariais 2023'!$C$1:$C$1000,ROW('Guias Salariais 2023'!$C$1:$C$1000)-ROW('Guias Salariais 2023'!$C$1)+1),ROW(32:32))),"")</f>
        <v/>
      </c>
      <c r="AK33" s="474" t="str">
        <f t="shared" si="308"/>
        <v/>
      </c>
      <c r="AL33" s="463" t="str" cm="1">
        <f t="array" ref="AL33">IFERROR(INDEX('Guias Salariais 2023'!$D$1:$D$1000,SMALL(IF(AL$1='Guias Salariais 2023'!$C$1:$C$1000,ROW('Guias Salariais 2023'!$C$1:$C$1000)-ROW('Guias Salariais 2023'!$C$1)+1),ROW(32:32))),"")</f>
        <v/>
      </c>
      <c r="AM33" s="474" t="str">
        <f t="shared" ref="AM33:AO33" si="309">IF(AL33="","",AND(AL33&gt;=AL$88,AL33&lt;=AL$87))</f>
        <v/>
      </c>
      <c r="AN33" s="464" t="str" cm="1">
        <f t="array" ref="AN33">IFERROR(INDEX('Guias Salariais 2023'!$D$1:$D$1000,SMALL(IF(AN$1='Guias Salariais 2023'!$C$1:$C$1000,ROW('Guias Salariais 2023'!$C$1:$C$1000)-ROW('Guias Salariais 2023'!$C$1)+1),ROW(32:32))),"")</f>
        <v/>
      </c>
      <c r="AO33" s="474" t="str">
        <f t="shared" si="309"/>
        <v/>
      </c>
      <c r="AP33" s="463" t="str" cm="1">
        <f t="array" ref="AP33">IFERROR(INDEX('Guias Salariais 2023'!$D$1:$D$1000,SMALL(IF(AP$1='Guias Salariais 2023'!$C$1:$C$1000,ROW('Guias Salariais 2023'!$C$1:$C$1000)-ROW('Guias Salariais 2023'!$C$1)+1),ROW(32:32))),"")</f>
        <v/>
      </c>
      <c r="AQ33" s="486" t="str">
        <f t="shared" ref="AQ33" si="310">IF(AP33="","",AND(AP33&gt;=AP$88,AP33&lt;=AP$87))</f>
        <v/>
      </c>
    </row>
    <row r="34" spans="1:43" x14ac:dyDescent="0.25">
      <c r="A34" s="514"/>
      <c r="B34" s="326" t="str" cm="1">
        <f t="array" ref="B34">IFERROR(INDEX('Guias Salariais 2023'!$D$1:$D$1000,SMALL(IF(B$1='Guias Salariais 2023'!$C$1:$C$1000,ROW('Guias Salariais 2023'!$C$1:$C$1000)-ROW('Guias Salariais 2023'!$C$1)+1),ROW(33:33))),"")</f>
        <v/>
      </c>
      <c r="C34" s="474" t="str">
        <f t="shared" si="0"/>
        <v/>
      </c>
      <c r="D34" s="464" t="str" cm="1">
        <f t="array" ref="D34">IFERROR(INDEX('Guias Salariais 2023'!$D$1:$D$1000,SMALL(IF(D$1='Guias Salariais 2023'!$C$1:$C$1000,ROW('Guias Salariais 2023'!$C$1:$C$1000)-ROW('Guias Salariais 2023'!$C$1)+1),ROW(33:33))),"")</f>
        <v/>
      </c>
      <c r="E34" s="474" t="str">
        <f t="shared" si="0"/>
        <v/>
      </c>
      <c r="F34" s="463" t="str" cm="1">
        <f t="array" ref="F34">IFERROR(INDEX('Guias Salariais 2023'!$D$1:$D$1000,SMALL(IF(F$1='Guias Salariais 2023'!$C$1:$C$1000,ROW('Guias Salariais 2023'!$C$1:$C$1000)-ROW('Guias Salariais 2023'!$C$1)+1),ROW(33:33))),"")</f>
        <v/>
      </c>
      <c r="G34" s="474" t="str">
        <f t="shared" ref="G34:I34" si="311">IF(F34="","",AND(F34&gt;=F$88,F34&lt;=F$87))</f>
        <v/>
      </c>
      <c r="H34" s="464" t="str" cm="1">
        <f t="array" ref="H34">IFERROR(INDEX('Guias Salariais 2023'!$D$1:$D$1000,SMALL(IF(H$1='Guias Salariais 2023'!$C$1:$C$1000,ROW('Guias Salariais 2023'!$C$1:$C$1000)-ROW('Guias Salariais 2023'!$C$1)+1),ROW(33:33))),"")</f>
        <v/>
      </c>
      <c r="I34" s="474" t="str">
        <f t="shared" si="311"/>
        <v/>
      </c>
      <c r="J34" s="463" t="str" cm="1">
        <f t="array" ref="J34">IFERROR(INDEX('Guias Salariais 2023'!$D$1:$D$1000,SMALL(IF(J$1='Guias Salariais 2023'!$C$1:$C$1000,ROW('Guias Salariais 2023'!$C$1:$C$1000)-ROW('Guias Salariais 2023'!$C$1)+1),ROW(33:33))),"")</f>
        <v/>
      </c>
      <c r="K34" s="474" t="str">
        <f t="shared" ref="K34:M34" si="312">IF(J34="","",AND(J34&gt;=J$88,J34&lt;=J$87))</f>
        <v/>
      </c>
      <c r="L34" s="464" cm="1">
        <f t="array" ref="L34">IFERROR(INDEX('Guias Salariais 2023'!$D$1:$D$1000,SMALL(IF(L$1='Guias Salariais 2023'!$C$1:$C$1000,ROW('Guias Salariais 2023'!$C$1:$C$1000)-ROW('Guias Salariais 2023'!$C$1)+1),ROW(33:33))),"")</f>
        <v>10725</v>
      </c>
      <c r="M34" s="474" t="b">
        <f t="shared" si="312"/>
        <v>1</v>
      </c>
      <c r="N34" s="463" cm="1">
        <f t="array" ref="N34">IFERROR(INDEX('Guias Salariais 2023'!$D$1:$D$1000,SMALL(IF(N$1='Guias Salariais 2023'!$C$1:$C$1000,ROW('Guias Salariais 2023'!$C$1:$C$1000)-ROW('Guias Salariais 2023'!$C$1)+1),ROW(33:33))),"")</f>
        <v>9230</v>
      </c>
      <c r="O34" s="474" t="b">
        <f t="shared" ref="O34:Q34" si="313">IF(N34="","",AND(N34&gt;=N$88,N34&lt;=N$87))</f>
        <v>1</v>
      </c>
      <c r="P34" s="473" cm="1">
        <f t="array" ref="P34">IFERROR(INDEX('Guias Salariais 2023'!$D$1:$D$1000,SMALL(IF(P$1='Guias Salariais 2023'!$C$1:$C$1000,ROW('Guias Salariais 2023'!$C$1:$C$1000)-ROW('Guias Salariais 2023'!$C$1)+1),ROW(33:33))),"")</f>
        <v>24050</v>
      </c>
      <c r="Q34" s="474" t="b">
        <f t="shared" si="313"/>
        <v>0</v>
      </c>
      <c r="R34" s="463" t="str" cm="1">
        <f t="array" ref="R34">IFERROR(INDEX('Guias Salariais 2023'!$D$1:$D$1000,SMALL(IF(R$1='Guias Salariais 2023'!$C$1:$C$1000,ROW('Guias Salariais 2023'!$C$1:$C$1000)-ROW('Guias Salariais 2023'!$C$1)+1),ROW(33:33))),"")</f>
        <v/>
      </c>
      <c r="S34" s="474" t="str">
        <f t="shared" ref="S34:U34" si="314">IF(R34="","",AND(R34&gt;=R$88,R34&lt;=R$87))</f>
        <v/>
      </c>
      <c r="T34" s="464" t="str" cm="1">
        <f t="array" ref="T34">IFERROR(INDEX('Guias Salariais 2023'!$D$1:$D$1000,SMALL(IF(T$1='Guias Salariais 2023'!$C$1:$C$1000,ROW('Guias Salariais 2023'!$C$1:$C$1000)-ROW('Guias Salariais 2023'!$C$1)+1),ROW(33:33))),"")</f>
        <v/>
      </c>
      <c r="U34" s="474" t="str">
        <f t="shared" si="314"/>
        <v/>
      </c>
      <c r="V34" s="463" t="str" cm="1">
        <f t="array" ref="V34">IFERROR(INDEX('Guias Salariais 2023'!$D$1:$D$1000,SMALL(IF(V$1='Guias Salariais 2023'!$C$1:$C$1000,ROW('Guias Salariais 2023'!$C$1:$C$1000)-ROW('Guias Salariais 2023'!$C$1)+1),ROW(33:33))),"")</f>
        <v/>
      </c>
      <c r="W34" s="474" t="str">
        <f t="shared" ref="W34:Y34" si="315">IF(V34="","",AND(V34&gt;=V$88,V34&lt;=V$87))</f>
        <v/>
      </c>
      <c r="X34" s="464" t="str" cm="1">
        <f t="array" ref="X34">IFERROR(INDEX('Guias Salariais 2023'!$D$1:$D$1000,SMALL(IF(X$1='Guias Salariais 2023'!$C$1:$C$1000,ROW('Guias Salariais 2023'!$C$1:$C$1000)-ROW('Guias Salariais 2023'!$C$1)+1),ROW(33:33))),"")</f>
        <v/>
      </c>
      <c r="Y34" s="474" t="str">
        <f t="shared" si="315"/>
        <v/>
      </c>
      <c r="Z34" s="463" t="str" cm="1">
        <f t="array" ref="Z34">IFERROR(INDEX('Guias Salariais 2023'!$D$1:$D$1000,SMALL(IF(Z$1='Guias Salariais 2023'!$C$1:$C$1000,ROW('Guias Salariais 2023'!$C$1:$C$1000)-ROW('Guias Salariais 2023'!$C$1)+1),ROW(33:33))),"")</f>
        <v/>
      </c>
      <c r="AA34" s="474" t="str">
        <f t="shared" ref="AA34:AC34" si="316">IF(Z34="","",AND(Z34&gt;=Z$88,Z34&lt;=Z$87))</f>
        <v/>
      </c>
      <c r="AB34" s="464" t="str" cm="1">
        <f t="array" ref="AB34">IFERROR(INDEX('Guias Salariais 2023'!$D$1:$D$1000,SMALL(IF(AB$1='Guias Salariais 2023'!$C$1:$C$1000,ROW('Guias Salariais 2023'!$C$1:$C$1000)-ROW('Guias Salariais 2023'!$C$1)+1),ROW(33:33))),"")</f>
        <v/>
      </c>
      <c r="AC34" s="474" t="str">
        <f t="shared" si="316"/>
        <v/>
      </c>
      <c r="AD34" s="463" t="str" cm="1">
        <f t="array" ref="AD34">IFERROR(INDEX('Guias Salariais 2023'!$D$1:$D$1000,SMALL(IF(AD$1='Guias Salariais 2023'!$C$1:$C$1000,ROW('Guias Salariais 2023'!$C$1:$C$1000)-ROW('Guias Salariais 2023'!$C$1)+1),ROW(33:33))),"")</f>
        <v/>
      </c>
      <c r="AE34" s="474" t="str">
        <f t="shared" ref="AE34:AG34" si="317">IF(AD34="","",AND(AD34&gt;=AD$88,AD34&lt;=AD$87))</f>
        <v/>
      </c>
      <c r="AF34" s="464" t="str" cm="1">
        <f t="array" ref="AF34">IFERROR(INDEX('Guias Salariais 2023'!$D$1:$D$1000,SMALL(IF(AF$1='Guias Salariais 2023'!$C$1:$C$1000,ROW('Guias Salariais 2023'!$C$1:$C$1000)-ROW('Guias Salariais 2023'!$C$1)+1),ROW(33:33))),"")</f>
        <v/>
      </c>
      <c r="AG34" s="474" t="str">
        <f t="shared" si="317"/>
        <v/>
      </c>
      <c r="AH34" s="463" t="str" cm="1">
        <f t="array" ref="AH34">IFERROR(INDEX('Guias Salariais 2023'!$D$1:$D$1000,SMALL(IF(AH$1='Guias Salariais 2023'!$C$1:$C$1000,ROW('Guias Salariais 2023'!$C$1:$C$1000)-ROW('Guias Salariais 2023'!$C$1)+1),ROW(33:33))),"")</f>
        <v/>
      </c>
      <c r="AI34" s="474" t="str">
        <f t="shared" ref="AI34:AK34" si="318">IF(AH34="","",AND(AH34&gt;=AH$88,AH34&lt;=AH$87))</f>
        <v/>
      </c>
      <c r="AJ34" s="464" t="str" cm="1">
        <f t="array" ref="AJ34">IFERROR(INDEX('Guias Salariais 2023'!$D$1:$D$1000,SMALL(IF(AJ$1='Guias Salariais 2023'!$C$1:$C$1000,ROW('Guias Salariais 2023'!$C$1:$C$1000)-ROW('Guias Salariais 2023'!$C$1)+1),ROW(33:33))),"")</f>
        <v/>
      </c>
      <c r="AK34" s="474" t="str">
        <f t="shared" si="318"/>
        <v/>
      </c>
      <c r="AL34" s="463" t="str" cm="1">
        <f t="array" ref="AL34">IFERROR(INDEX('Guias Salariais 2023'!$D$1:$D$1000,SMALL(IF(AL$1='Guias Salariais 2023'!$C$1:$C$1000,ROW('Guias Salariais 2023'!$C$1:$C$1000)-ROW('Guias Salariais 2023'!$C$1)+1),ROW(33:33))),"")</f>
        <v/>
      </c>
      <c r="AM34" s="474" t="str">
        <f t="shared" ref="AM34:AO34" si="319">IF(AL34="","",AND(AL34&gt;=AL$88,AL34&lt;=AL$87))</f>
        <v/>
      </c>
      <c r="AN34" s="464" t="str" cm="1">
        <f t="array" ref="AN34">IFERROR(INDEX('Guias Salariais 2023'!$D$1:$D$1000,SMALL(IF(AN$1='Guias Salariais 2023'!$C$1:$C$1000,ROW('Guias Salariais 2023'!$C$1:$C$1000)-ROW('Guias Salariais 2023'!$C$1)+1),ROW(33:33))),"")</f>
        <v/>
      </c>
      <c r="AO34" s="474" t="str">
        <f t="shared" si="319"/>
        <v/>
      </c>
      <c r="AP34" s="463" t="str" cm="1">
        <f t="array" ref="AP34">IFERROR(INDEX('Guias Salariais 2023'!$D$1:$D$1000,SMALL(IF(AP$1='Guias Salariais 2023'!$C$1:$C$1000,ROW('Guias Salariais 2023'!$C$1:$C$1000)-ROW('Guias Salariais 2023'!$C$1)+1),ROW(33:33))),"")</f>
        <v/>
      </c>
      <c r="AQ34" s="486" t="str">
        <f t="shared" ref="AQ34" si="320">IF(AP34="","",AND(AP34&gt;=AP$88,AP34&lt;=AP$87))</f>
        <v/>
      </c>
    </row>
    <row r="35" spans="1:43" x14ac:dyDescent="0.25">
      <c r="A35" s="514"/>
      <c r="B35" s="326" t="str" cm="1">
        <f t="array" ref="B35">IFERROR(INDEX('Guias Salariais 2023'!$D$1:$D$1000,SMALL(IF(B$1='Guias Salariais 2023'!$C$1:$C$1000,ROW('Guias Salariais 2023'!$C$1:$C$1000)-ROW('Guias Salariais 2023'!$C$1)+1),ROW(34:34))),"")</f>
        <v/>
      </c>
      <c r="C35" s="474" t="str">
        <f t="shared" si="0"/>
        <v/>
      </c>
      <c r="D35" s="464" t="str" cm="1">
        <f t="array" ref="D35">IFERROR(INDEX('Guias Salariais 2023'!$D$1:$D$1000,SMALL(IF(D$1='Guias Salariais 2023'!$C$1:$C$1000,ROW('Guias Salariais 2023'!$C$1:$C$1000)-ROW('Guias Salariais 2023'!$C$1)+1),ROW(34:34))),"")</f>
        <v/>
      </c>
      <c r="E35" s="474" t="str">
        <f t="shared" si="0"/>
        <v/>
      </c>
      <c r="F35" s="463" t="str" cm="1">
        <f t="array" ref="F35">IFERROR(INDEX('Guias Salariais 2023'!$D$1:$D$1000,SMALL(IF(F$1='Guias Salariais 2023'!$C$1:$C$1000,ROW('Guias Salariais 2023'!$C$1:$C$1000)-ROW('Guias Salariais 2023'!$C$1)+1),ROW(34:34))),"")</f>
        <v/>
      </c>
      <c r="G35" s="474" t="str">
        <f t="shared" ref="G35:I35" si="321">IF(F35="","",AND(F35&gt;=F$88,F35&lt;=F$87))</f>
        <v/>
      </c>
      <c r="H35" s="464" t="str" cm="1">
        <f t="array" ref="H35">IFERROR(INDEX('Guias Salariais 2023'!$D$1:$D$1000,SMALL(IF(H$1='Guias Salariais 2023'!$C$1:$C$1000,ROW('Guias Salariais 2023'!$C$1:$C$1000)-ROW('Guias Salariais 2023'!$C$1)+1),ROW(34:34))),"")</f>
        <v/>
      </c>
      <c r="I35" s="474" t="str">
        <f t="shared" si="321"/>
        <v/>
      </c>
      <c r="J35" s="463" t="str" cm="1">
        <f t="array" ref="J35">IFERROR(INDEX('Guias Salariais 2023'!$D$1:$D$1000,SMALL(IF(J$1='Guias Salariais 2023'!$C$1:$C$1000,ROW('Guias Salariais 2023'!$C$1:$C$1000)-ROW('Guias Salariais 2023'!$C$1)+1),ROW(34:34))),"")</f>
        <v/>
      </c>
      <c r="K35" s="474" t="str">
        <f t="shared" ref="K35:M35" si="322">IF(J35="","",AND(J35&gt;=J$88,J35&lt;=J$87))</f>
        <v/>
      </c>
      <c r="L35" s="464" t="str" cm="1">
        <f t="array" ref="L35">IFERROR(INDEX('Guias Salariais 2023'!$D$1:$D$1000,SMALL(IF(L$1='Guias Salariais 2023'!$C$1:$C$1000,ROW('Guias Salariais 2023'!$C$1:$C$1000)-ROW('Guias Salariais 2023'!$C$1)+1),ROW(34:34))),"")</f>
        <v/>
      </c>
      <c r="M35" s="474" t="str">
        <f t="shared" si="322"/>
        <v/>
      </c>
      <c r="N35" s="463" cm="1">
        <f t="array" ref="N35">IFERROR(INDEX('Guias Salariais 2023'!$D$1:$D$1000,SMALL(IF(N$1='Guias Salariais 2023'!$C$1:$C$1000,ROW('Guias Salariais 2023'!$C$1:$C$1000)-ROW('Guias Salariais 2023'!$C$1)+1),ROW(34:34))),"")</f>
        <v>13276.25</v>
      </c>
      <c r="O35" s="474" t="b">
        <f t="shared" ref="O35:Q35" si="323">IF(N35="","",AND(N35&gt;=N$88,N35&lt;=N$87))</f>
        <v>1</v>
      </c>
      <c r="P35" s="473" cm="1">
        <f t="array" ref="P35">IFERROR(INDEX('Guias Salariais 2023'!$D$1:$D$1000,SMALL(IF(P$1='Guias Salariais 2023'!$C$1:$C$1000,ROW('Guias Salariais 2023'!$C$1:$C$1000)-ROW('Guias Salariais 2023'!$C$1)+1),ROW(34:34))),"")</f>
        <v>25025</v>
      </c>
      <c r="Q35" s="474" t="b">
        <f t="shared" si="323"/>
        <v>0</v>
      </c>
      <c r="R35" s="463" t="str" cm="1">
        <f t="array" ref="R35">IFERROR(INDEX('Guias Salariais 2023'!$D$1:$D$1000,SMALL(IF(R$1='Guias Salariais 2023'!$C$1:$C$1000,ROW('Guias Salariais 2023'!$C$1:$C$1000)-ROW('Guias Salariais 2023'!$C$1)+1),ROW(34:34))),"")</f>
        <v/>
      </c>
      <c r="S35" s="474" t="str">
        <f t="shared" ref="S35:U35" si="324">IF(R35="","",AND(R35&gt;=R$88,R35&lt;=R$87))</f>
        <v/>
      </c>
      <c r="T35" s="464" t="str" cm="1">
        <f t="array" ref="T35">IFERROR(INDEX('Guias Salariais 2023'!$D$1:$D$1000,SMALL(IF(T$1='Guias Salariais 2023'!$C$1:$C$1000,ROW('Guias Salariais 2023'!$C$1:$C$1000)-ROW('Guias Salariais 2023'!$C$1)+1),ROW(34:34))),"")</f>
        <v/>
      </c>
      <c r="U35" s="474" t="str">
        <f t="shared" si="324"/>
        <v/>
      </c>
      <c r="V35" s="463" t="str" cm="1">
        <f t="array" ref="V35">IFERROR(INDEX('Guias Salariais 2023'!$D$1:$D$1000,SMALL(IF(V$1='Guias Salariais 2023'!$C$1:$C$1000,ROW('Guias Salariais 2023'!$C$1:$C$1000)-ROW('Guias Salariais 2023'!$C$1)+1),ROW(34:34))),"")</f>
        <v/>
      </c>
      <c r="W35" s="474" t="str">
        <f t="shared" ref="W35:Y35" si="325">IF(V35="","",AND(V35&gt;=V$88,V35&lt;=V$87))</f>
        <v/>
      </c>
      <c r="X35" s="464" t="str" cm="1">
        <f t="array" ref="X35">IFERROR(INDEX('Guias Salariais 2023'!$D$1:$D$1000,SMALL(IF(X$1='Guias Salariais 2023'!$C$1:$C$1000,ROW('Guias Salariais 2023'!$C$1:$C$1000)-ROW('Guias Salariais 2023'!$C$1)+1),ROW(34:34))),"")</f>
        <v/>
      </c>
      <c r="Y35" s="474" t="str">
        <f t="shared" si="325"/>
        <v/>
      </c>
      <c r="Z35" s="463" t="str" cm="1">
        <f t="array" ref="Z35">IFERROR(INDEX('Guias Salariais 2023'!$D$1:$D$1000,SMALL(IF(Z$1='Guias Salariais 2023'!$C$1:$C$1000,ROW('Guias Salariais 2023'!$C$1:$C$1000)-ROW('Guias Salariais 2023'!$C$1)+1),ROW(34:34))),"")</f>
        <v/>
      </c>
      <c r="AA35" s="474" t="str">
        <f t="shared" ref="AA35:AC35" si="326">IF(Z35="","",AND(Z35&gt;=Z$88,Z35&lt;=Z$87))</f>
        <v/>
      </c>
      <c r="AB35" s="464" t="str" cm="1">
        <f t="array" ref="AB35">IFERROR(INDEX('Guias Salariais 2023'!$D$1:$D$1000,SMALL(IF(AB$1='Guias Salariais 2023'!$C$1:$C$1000,ROW('Guias Salariais 2023'!$C$1:$C$1000)-ROW('Guias Salariais 2023'!$C$1)+1),ROW(34:34))),"")</f>
        <v/>
      </c>
      <c r="AC35" s="474" t="str">
        <f t="shared" si="326"/>
        <v/>
      </c>
      <c r="AD35" s="463" t="str" cm="1">
        <f t="array" ref="AD35">IFERROR(INDEX('Guias Salariais 2023'!$D$1:$D$1000,SMALL(IF(AD$1='Guias Salariais 2023'!$C$1:$C$1000,ROW('Guias Salariais 2023'!$C$1:$C$1000)-ROW('Guias Salariais 2023'!$C$1)+1),ROW(34:34))),"")</f>
        <v/>
      </c>
      <c r="AE35" s="474" t="str">
        <f t="shared" ref="AE35:AG35" si="327">IF(AD35="","",AND(AD35&gt;=AD$88,AD35&lt;=AD$87))</f>
        <v/>
      </c>
      <c r="AF35" s="464" t="str" cm="1">
        <f t="array" ref="AF35">IFERROR(INDEX('Guias Salariais 2023'!$D$1:$D$1000,SMALL(IF(AF$1='Guias Salariais 2023'!$C$1:$C$1000,ROW('Guias Salariais 2023'!$C$1:$C$1000)-ROW('Guias Salariais 2023'!$C$1)+1),ROW(34:34))),"")</f>
        <v/>
      </c>
      <c r="AG35" s="474" t="str">
        <f t="shared" si="327"/>
        <v/>
      </c>
      <c r="AH35" s="463" t="str" cm="1">
        <f t="array" ref="AH35">IFERROR(INDEX('Guias Salariais 2023'!$D$1:$D$1000,SMALL(IF(AH$1='Guias Salariais 2023'!$C$1:$C$1000,ROW('Guias Salariais 2023'!$C$1:$C$1000)-ROW('Guias Salariais 2023'!$C$1)+1),ROW(34:34))),"")</f>
        <v/>
      </c>
      <c r="AI35" s="474" t="str">
        <f t="shared" ref="AI35:AK35" si="328">IF(AH35="","",AND(AH35&gt;=AH$88,AH35&lt;=AH$87))</f>
        <v/>
      </c>
      <c r="AJ35" s="464" t="str" cm="1">
        <f t="array" ref="AJ35">IFERROR(INDEX('Guias Salariais 2023'!$D$1:$D$1000,SMALL(IF(AJ$1='Guias Salariais 2023'!$C$1:$C$1000,ROW('Guias Salariais 2023'!$C$1:$C$1000)-ROW('Guias Salariais 2023'!$C$1)+1),ROW(34:34))),"")</f>
        <v/>
      </c>
      <c r="AK35" s="474" t="str">
        <f t="shared" si="328"/>
        <v/>
      </c>
      <c r="AL35" s="463" t="str" cm="1">
        <f t="array" ref="AL35">IFERROR(INDEX('Guias Salariais 2023'!$D$1:$D$1000,SMALL(IF(AL$1='Guias Salariais 2023'!$C$1:$C$1000,ROW('Guias Salariais 2023'!$C$1:$C$1000)-ROW('Guias Salariais 2023'!$C$1)+1),ROW(34:34))),"")</f>
        <v/>
      </c>
      <c r="AM35" s="474" t="str">
        <f t="shared" ref="AM35:AO35" si="329">IF(AL35="","",AND(AL35&gt;=AL$88,AL35&lt;=AL$87))</f>
        <v/>
      </c>
      <c r="AN35" s="464" t="str" cm="1">
        <f t="array" ref="AN35">IFERROR(INDEX('Guias Salariais 2023'!$D$1:$D$1000,SMALL(IF(AN$1='Guias Salariais 2023'!$C$1:$C$1000,ROW('Guias Salariais 2023'!$C$1:$C$1000)-ROW('Guias Salariais 2023'!$C$1)+1),ROW(34:34))),"")</f>
        <v/>
      </c>
      <c r="AO35" s="474" t="str">
        <f t="shared" si="329"/>
        <v/>
      </c>
      <c r="AP35" s="463" t="str" cm="1">
        <f t="array" ref="AP35">IFERROR(INDEX('Guias Salariais 2023'!$D$1:$D$1000,SMALL(IF(AP$1='Guias Salariais 2023'!$C$1:$C$1000,ROW('Guias Salariais 2023'!$C$1:$C$1000)-ROW('Guias Salariais 2023'!$C$1)+1),ROW(34:34))),"")</f>
        <v/>
      </c>
      <c r="AQ35" s="486" t="str">
        <f t="shared" ref="AQ35" si="330">IF(AP35="","",AND(AP35&gt;=AP$88,AP35&lt;=AP$87))</f>
        <v/>
      </c>
    </row>
    <row r="36" spans="1:43" x14ac:dyDescent="0.25">
      <c r="A36" s="514"/>
      <c r="B36" s="326" t="str" cm="1">
        <f t="array" ref="B36">IFERROR(INDEX('Guias Salariais 2023'!$D$1:$D$1000,SMALL(IF(B$1='Guias Salariais 2023'!$C$1:$C$1000,ROW('Guias Salariais 2023'!$C$1:$C$1000)-ROW('Guias Salariais 2023'!$C$1)+1),ROW(35:35))),"")</f>
        <v/>
      </c>
      <c r="C36" s="474" t="str">
        <f t="shared" si="0"/>
        <v/>
      </c>
      <c r="D36" s="464" t="str" cm="1">
        <f t="array" ref="D36">IFERROR(INDEX('Guias Salariais 2023'!$D$1:$D$1000,SMALL(IF(D$1='Guias Salariais 2023'!$C$1:$C$1000,ROW('Guias Salariais 2023'!$C$1:$C$1000)-ROW('Guias Salariais 2023'!$C$1)+1),ROW(35:35))),"")</f>
        <v/>
      </c>
      <c r="E36" s="474" t="str">
        <f t="shared" si="0"/>
        <v/>
      </c>
      <c r="F36" s="463" t="str" cm="1">
        <f t="array" ref="F36">IFERROR(INDEX('Guias Salariais 2023'!$D$1:$D$1000,SMALL(IF(F$1='Guias Salariais 2023'!$C$1:$C$1000,ROW('Guias Salariais 2023'!$C$1:$C$1000)-ROW('Guias Salariais 2023'!$C$1)+1),ROW(35:35))),"")</f>
        <v/>
      </c>
      <c r="G36" s="474" t="str">
        <f t="shared" ref="G36:I36" si="331">IF(F36="","",AND(F36&gt;=F$88,F36&lt;=F$87))</f>
        <v/>
      </c>
      <c r="H36" s="464" t="str" cm="1">
        <f t="array" ref="H36">IFERROR(INDEX('Guias Salariais 2023'!$D$1:$D$1000,SMALL(IF(H$1='Guias Salariais 2023'!$C$1:$C$1000,ROW('Guias Salariais 2023'!$C$1:$C$1000)-ROW('Guias Salariais 2023'!$C$1)+1),ROW(35:35))),"")</f>
        <v/>
      </c>
      <c r="I36" s="474" t="str">
        <f t="shared" si="331"/>
        <v/>
      </c>
      <c r="J36" s="463" t="str" cm="1">
        <f t="array" ref="J36">IFERROR(INDEX('Guias Salariais 2023'!$D$1:$D$1000,SMALL(IF(J$1='Guias Salariais 2023'!$C$1:$C$1000,ROW('Guias Salariais 2023'!$C$1:$C$1000)-ROW('Guias Salariais 2023'!$C$1)+1),ROW(35:35))),"")</f>
        <v/>
      </c>
      <c r="K36" s="474" t="str">
        <f t="shared" ref="K36:M36" si="332">IF(J36="","",AND(J36&gt;=J$88,J36&lt;=J$87))</f>
        <v/>
      </c>
      <c r="L36" s="464" t="str" cm="1">
        <f t="array" ref="L36">IFERROR(INDEX('Guias Salariais 2023'!$D$1:$D$1000,SMALL(IF(L$1='Guias Salariais 2023'!$C$1:$C$1000,ROW('Guias Salariais 2023'!$C$1:$C$1000)-ROW('Guias Salariais 2023'!$C$1)+1),ROW(35:35))),"")</f>
        <v/>
      </c>
      <c r="M36" s="474" t="str">
        <f t="shared" si="332"/>
        <v/>
      </c>
      <c r="N36" s="463" cm="1">
        <f t="array" ref="N36">IFERROR(INDEX('Guias Salariais 2023'!$D$1:$D$1000,SMALL(IF(N$1='Guias Salariais 2023'!$C$1:$C$1000,ROW('Guias Salariais 2023'!$C$1:$C$1000)-ROW('Guias Salariais 2023'!$C$1)+1),ROW(35:35))),"")</f>
        <v>15975</v>
      </c>
      <c r="O36" s="474" t="b">
        <f t="shared" ref="O36:Q36" si="333">IF(N36="","",AND(N36&gt;=N$88,N36&lt;=N$87))</f>
        <v>1</v>
      </c>
      <c r="P36" s="464" t="str" cm="1">
        <f t="array" ref="P36">IFERROR(INDEX('Guias Salariais 2023'!$D$1:$D$1000,SMALL(IF(P$1='Guias Salariais 2023'!$C$1:$C$1000,ROW('Guias Salariais 2023'!$C$1:$C$1000)-ROW('Guias Salariais 2023'!$C$1)+1),ROW(35:35))),"")</f>
        <v/>
      </c>
      <c r="Q36" s="474" t="str">
        <f t="shared" si="333"/>
        <v/>
      </c>
      <c r="R36" s="463" t="str" cm="1">
        <f t="array" ref="R36">IFERROR(INDEX('Guias Salariais 2023'!$D$1:$D$1000,SMALL(IF(R$1='Guias Salariais 2023'!$C$1:$C$1000,ROW('Guias Salariais 2023'!$C$1:$C$1000)-ROW('Guias Salariais 2023'!$C$1)+1),ROW(35:35))),"")</f>
        <v/>
      </c>
      <c r="S36" s="474" t="str">
        <f t="shared" ref="S36:U36" si="334">IF(R36="","",AND(R36&gt;=R$88,R36&lt;=R$87))</f>
        <v/>
      </c>
      <c r="T36" s="464" t="str" cm="1">
        <f t="array" ref="T36">IFERROR(INDEX('Guias Salariais 2023'!$D$1:$D$1000,SMALL(IF(T$1='Guias Salariais 2023'!$C$1:$C$1000,ROW('Guias Salariais 2023'!$C$1:$C$1000)-ROW('Guias Salariais 2023'!$C$1)+1),ROW(35:35))),"")</f>
        <v/>
      </c>
      <c r="U36" s="474" t="str">
        <f t="shared" si="334"/>
        <v/>
      </c>
      <c r="V36" s="463" t="str" cm="1">
        <f t="array" ref="V36">IFERROR(INDEX('Guias Salariais 2023'!$D$1:$D$1000,SMALL(IF(V$1='Guias Salariais 2023'!$C$1:$C$1000,ROW('Guias Salariais 2023'!$C$1:$C$1000)-ROW('Guias Salariais 2023'!$C$1)+1),ROW(35:35))),"")</f>
        <v/>
      </c>
      <c r="W36" s="474" t="str">
        <f t="shared" ref="W36:Y36" si="335">IF(V36="","",AND(V36&gt;=V$88,V36&lt;=V$87))</f>
        <v/>
      </c>
      <c r="X36" s="464" t="str" cm="1">
        <f t="array" ref="X36">IFERROR(INDEX('Guias Salariais 2023'!$D$1:$D$1000,SMALL(IF(X$1='Guias Salariais 2023'!$C$1:$C$1000,ROW('Guias Salariais 2023'!$C$1:$C$1000)-ROW('Guias Salariais 2023'!$C$1)+1),ROW(35:35))),"")</f>
        <v/>
      </c>
      <c r="Y36" s="474" t="str">
        <f t="shared" si="335"/>
        <v/>
      </c>
      <c r="Z36" s="463" t="str" cm="1">
        <f t="array" ref="Z36">IFERROR(INDEX('Guias Salariais 2023'!$D$1:$D$1000,SMALL(IF(Z$1='Guias Salariais 2023'!$C$1:$C$1000,ROW('Guias Salariais 2023'!$C$1:$C$1000)-ROW('Guias Salariais 2023'!$C$1)+1),ROW(35:35))),"")</f>
        <v/>
      </c>
      <c r="AA36" s="474" t="str">
        <f t="shared" ref="AA36:AC36" si="336">IF(Z36="","",AND(Z36&gt;=Z$88,Z36&lt;=Z$87))</f>
        <v/>
      </c>
      <c r="AB36" s="464" t="str" cm="1">
        <f t="array" ref="AB36">IFERROR(INDEX('Guias Salariais 2023'!$D$1:$D$1000,SMALL(IF(AB$1='Guias Salariais 2023'!$C$1:$C$1000,ROW('Guias Salariais 2023'!$C$1:$C$1000)-ROW('Guias Salariais 2023'!$C$1)+1),ROW(35:35))),"")</f>
        <v/>
      </c>
      <c r="AC36" s="474" t="str">
        <f t="shared" si="336"/>
        <v/>
      </c>
      <c r="AD36" s="463" t="str" cm="1">
        <f t="array" ref="AD36">IFERROR(INDEX('Guias Salariais 2023'!$D$1:$D$1000,SMALL(IF(AD$1='Guias Salariais 2023'!$C$1:$C$1000,ROW('Guias Salariais 2023'!$C$1:$C$1000)-ROW('Guias Salariais 2023'!$C$1)+1),ROW(35:35))),"")</f>
        <v/>
      </c>
      <c r="AE36" s="474" t="str">
        <f t="shared" ref="AE36:AG36" si="337">IF(AD36="","",AND(AD36&gt;=AD$88,AD36&lt;=AD$87))</f>
        <v/>
      </c>
      <c r="AF36" s="464" t="str" cm="1">
        <f t="array" ref="AF36">IFERROR(INDEX('Guias Salariais 2023'!$D$1:$D$1000,SMALL(IF(AF$1='Guias Salariais 2023'!$C$1:$C$1000,ROW('Guias Salariais 2023'!$C$1:$C$1000)-ROW('Guias Salariais 2023'!$C$1)+1),ROW(35:35))),"")</f>
        <v/>
      </c>
      <c r="AG36" s="474" t="str">
        <f t="shared" si="337"/>
        <v/>
      </c>
      <c r="AH36" s="463" t="str" cm="1">
        <f t="array" ref="AH36">IFERROR(INDEX('Guias Salariais 2023'!$D$1:$D$1000,SMALL(IF(AH$1='Guias Salariais 2023'!$C$1:$C$1000,ROW('Guias Salariais 2023'!$C$1:$C$1000)-ROW('Guias Salariais 2023'!$C$1)+1),ROW(35:35))),"")</f>
        <v/>
      </c>
      <c r="AI36" s="474" t="str">
        <f t="shared" ref="AI36:AK36" si="338">IF(AH36="","",AND(AH36&gt;=AH$88,AH36&lt;=AH$87))</f>
        <v/>
      </c>
      <c r="AJ36" s="464" t="str" cm="1">
        <f t="array" ref="AJ36">IFERROR(INDEX('Guias Salariais 2023'!$D$1:$D$1000,SMALL(IF(AJ$1='Guias Salariais 2023'!$C$1:$C$1000,ROW('Guias Salariais 2023'!$C$1:$C$1000)-ROW('Guias Salariais 2023'!$C$1)+1),ROW(35:35))),"")</f>
        <v/>
      </c>
      <c r="AK36" s="474" t="str">
        <f t="shared" si="338"/>
        <v/>
      </c>
      <c r="AL36" s="463" t="str" cm="1">
        <f t="array" ref="AL36">IFERROR(INDEX('Guias Salariais 2023'!$D$1:$D$1000,SMALL(IF(AL$1='Guias Salariais 2023'!$C$1:$C$1000,ROW('Guias Salariais 2023'!$C$1:$C$1000)-ROW('Guias Salariais 2023'!$C$1)+1),ROW(35:35))),"")</f>
        <v/>
      </c>
      <c r="AM36" s="474" t="str">
        <f t="shared" ref="AM36:AO36" si="339">IF(AL36="","",AND(AL36&gt;=AL$88,AL36&lt;=AL$87))</f>
        <v/>
      </c>
      <c r="AN36" s="464" t="str" cm="1">
        <f t="array" ref="AN36">IFERROR(INDEX('Guias Salariais 2023'!$D$1:$D$1000,SMALL(IF(AN$1='Guias Salariais 2023'!$C$1:$C$1000,ROW('Guias Salariais 2023'!$C$1:$C$1000)-ROW('Guias Salariais 2023'!$C$1)+1),ROW(35:35))),"")</f>
        <v/>
      </c>
      <c r="AO36" s="474" t="str">
        <f t="shared" si="339"/>
        <v/>
      </c>
      <c r="AP36" s="463" t="str" cm="1">
        <f t="array" ref="AP36">IFERROR(INDEX('Guias Salariais 2023'!$D$1:$D$1000,SMALL(IF(AP$1='Guias Salariais 2023'!$C$1:$C$1000,ROW('Guias Salariais 2023'!$C$1:$C$1000)-ROW('Guias Salariais 2023'!$C$1)+1),ROW(35:35))),"")</f>
        <v/>
      </c>
      <c r="AQ36" s="486" t="str">
        <f t="shared" ref="AQ36" si="340">IF(AP36="","",AND(AP36&gt;=AP$88,AP36&lt;=AP$87))</f>
        <v/>
      </c>
    </row>
    <row r="37" spans="1:43" x14ac:dyDescent="0.25">
      <c r="A37" s="514"/>
      <c r="B37" s="326" t="str" cm="1">
        <f t="array" ref="B37">IFERROR(INDEX('Guias Salariais 2023'!$D$1:$D$1000,SMALL(IF(B$1='Guias Salariais 2023'!$C$1:$C$1000,ROW('Guias Salariais 2023'!$C$1:$C$1000)-ROW('Guias Salariais 2023'!$C$1)+1),ROW(36:36))),"")</f>
        <v/>
      </c>
      <c r="C37" s="474" t="str">
        <f t="shared" si="0"/>
        <v/>
      </c>
      <c r="D37" s="464" t="str" cm="1">
        <f t="array" ref="D37">IFERROR(INDEX('Guias Salariais 2023'!$D$1:$D$1000,SMALL(IF(D$1='Guias Salariais 2023'!$C$1:$C$1000,ROW('Guias Salariais 2023'!$C$1:$C$1000)-ROW('Guias Salariais 2023'!$C$1)+1),ROW(36:36))),"")</f>
        <v/>
      </c>
      <c r="E37" s="474" t="str">
        <f t="shared" si="0"/>
        <v/>
      </c>
      <c r="F37" s="463" t="str" cm="1">
        <f t="array" ref="F37">IFERROR(INDEX('Guias Salariais 2023'!$D$1:$D$1000,SMALL(IF(F$1='Guias Salariais 2023'!$C$1:$C$1000,ROW('Guias Salariais 2023'!$C$1:$C$1000)-ROW('Guias Salariais 2023'!$C$1)+1),ROW(36:36))),"")</f>
        <v/>
      </c>
      <c r="G37" s="474" t="str">
        <f t="shared" ref="G37:I37" si="341">IF(F37="","",AND(F37&gt;=F$88,F37&lt;=F$87))</f>
        <v/>
      </c>
      <c r="H37" s="464" t="str" cm="1">
        <f t="array" ref="H37">IFERROR(INDEX('Guias Salariais 2023'!$D$1:$D$1000,SMALL(IF(H$1='Guias Salariais 2023'!$C$1:$C$1000,ROW('Guias Salariais 2023'!$C$1:$C$1000)-ROW('Guias Salariais 2023'!$C$1)+1),ROW(36:36))),"")</f>
        <v/>
      </c>
      <c r="I37" s="474" t="str">
        <f t="shared" si="341"/>
        <v/>
      </c>
      <c r="J37" s="463" t="str" cm="1">
        <f t="array" ref="J37">IFERROR(INDEX('Guias Salariais 2023'!$D$1:$D$1000,SMALL(IF(J$1='Guias Salariais 2023'!$C$1:$C$1000,ROW('Guias Salariais 2023'!$C$1:$C$1000)-ROW('Guias Salariais 2023'!$C$1)+1),ROW(36:36))),"")</f>
        <v/>
      </c>
      <c r="K37" s="474" t="str">
        <f t="shared" ref="K37:M37" si="342">IF(J37="","",AND(J37&gt;=J$88,J37&lt;=J$87))</f>
        <v/>
      </c>
      <c r="L37" s="464" t="str" cm="1">
        <f t="array" ref="L37">IFERROR(INDEX('Guias Salariais 2023'!$D$1:$D$1000,SMALL(IF(L$1='Guias Salariais 2023'!$C$1:$C$1000,ROW('Guias Salariais 2023'!$C$1:$C$1000)-ROW('Guias Salariais 2023'!$C$1)+1),ROW(36:36))),"")</f>
        <v/>
      </c>
      <c r="M37" s="474" t="str">
        <f t="shared" si="342"/>
        <v/>
      </c>
      <c r="N37" s="463" cm="1">
        <f t="array" ref="N37">IFERROR(INDEX('Guias Salariais 2023'!$D$1:$D$1000,SMALL(IF(N$1='Guias Salariais 2023'!$C$1:$C$1000,ROW('Guias Salariais 2023'!$C$1:$C$1000)-ROW('Guias Salariais 2023'!$C$1)+1),ROW(36:36))),"")</f>
        <v>12025</v>
      </c>
      <c r="O37" s="474" t="b">
        <f t="shared" ref="O37:Q37" si="343">IF(N37="","",AND(N37&gt;=N$88,N37&lt;=N$87))</f>
        <v>1</v>
      </c>
      <c r="P37" s="464" t="str" cm="1">
        <f t="array" ref="P37">IFERROR(INDEX('Guias Salariais 2023'!$D$1:$D$1000,SMALL(IF(P$1='Guias Salariais 2023'!$C$1:$C$1000,ROW('Guias Salariais 2023'!$C$1:$C$1000)-ROW('Guias Salariais 2023'!$C$1)+1),ROW(36:36))),"")</f>
        <v/>
      </c>
      <c r="Q37" s="474" t="str">
        <f t="shared" si="343"/>
        <v/>
      </c>
      <c r="R37" s="463" t="str" cm="1">
        <f t="array" ref="R37">IFERROR(INDEX('Guias Salariais 2023'!$D$1:$D$1000,SMALL(IF(R$1='Guias Salariais 2023'!$C$1:$C$1000,ROW('Guias Salariais 2023'!$C$1:$C$1000)-ROW('Guias Salariais 2023'!$C$1)+1),ROW(36:36))),"")</f>
        <v/>
      </c>
      <c r="S37" s="474" t="str">
        <f t="shared" ref="S37:U37" si="344">IF(R37="","",AND(R37&gt;=R$88,R37&lt;=R$87))</f>
        <v/>
      </c>
      <c r="T37" s="464" t="str" cm="1">
        <f t="array" ref="T37">IFERROR(INDEX('Guias Salariais 2023'!$D$1:$D$1000,SMALL(IF(T$1='Guias Salariais 2023'!$C$1:$C$1000,ROW('Guias Salariais 2023'!$C$1:$C$1000)-ROW('Guias Salariais 2023'!$C$1)+1),ROW(36:36))),"")</f>
        <v/>
      </c>
      <c r="U37" s="474" t="str">
        <f t="shared" si="344"/>
        <v/>
      </c>
      <c r="V37" s="463" t="str" cm="1">
        <f t="array" ref="V37">IFERROR(INDEX('Guias Salariais 2023'!$D$1:$D$1000,SMALL(IF(V$1='Guias Salariais 2023'!$C$1:$C$1000,ROW('Guias Salariais 2023'!$C$1:$C$1000)-ROW('Guias Salariais 2023'!$C$1)+1),ROW(36:36))),"")</f>
        <v/>
      </c>
      <c r="W37" s="474" t="str">
        <f t="shared" ref="W37:Y37" si="345">IF(V37="","",AND(V37&gt;=V$88,V37&lt;=V$87))</f>
        <v/>
      </c>
      <c r="X37" s="464" t="str" cm="1">
        <f t="array" ref="X37">IFERROR(INDEX('Guias Salariais 2023'!$D$1:$D$1000,SMALL(IF(X$1='Guias Salariais 2023'!$C$1:$C$1000,ROW('Guias Salariais 2023'!$C$1:$C$1000)-ROW('Guias Salariais 2023'!$C$1)+1),ROW(36:36))),"")</f>
        <v/>
      </c>
      <c r="Y37" s="474" t="str">
        <f t="shared" si="345"/>
        <v/>
      </c>
      <c r="Z37" s="463" t="str" cm="1">
        <f t="array" ref="Z37">IFERROR(INDEX('Guias Salariais 2023'!$D$1:$D$1000,SMALL(IF(Z$1='Guias Salariais 2023'!$C$1:$C$1000,ROW('Guias Salariais 2023'!$C$1:$C$1000)-ROW('Guias Salariais 2023'!$C$1)+1),ROW(36:36))),"")</f>
        <v/>
      </c>
      <c r="AA37" s="474" t="str">
        <f t="shared" ref="AA37:AC37" si="346">IF(Z37="","",AND(Z37&gt;=Z$88,Z37&lt;=Z$87))</f>
        <v/>
      </c>
      <c r="AB37" s="464" t="str" cm="1">
        <f t="array" ref="AB37">IFERROR(INDEX('Guias Salariais 2023'!$D$1:$D$1000,SMALL(IF(AB$1='Guias Salariais 2023'!$C$1:$C$1000,ROW('Guias Salariais 2023'!$C$1:$C$1000)-ROW('Guias Salariais 2023'!$C$1)+1),ROW(36:36))),"")</f>
        <v/>
      </c>
      <c r="AC37" s="474" t="str">
        <f t="shared" si="346"/>
        <v/>
      </c>
      <c r="AD37" s="463" t="str" cm="1">
        <f t="array" ref="AD37">IFERROR(INDEX('Guias Salariais 2023'!$D$1:$D$1000,SMALL(IF(AD$1='Guias Salariais 2023'!$C$1:$C$1000,ROW('Guias Salariais 2023'!$C$1:$C$1000)-ROW('Guias Salariais 2023'!$C$1)+1),ROW(36:36))),"")</f>
        <v/>
      </c>
      <c r="AE37" s="474" t="str">
        <f t="shared" ref="AE37:AG37" si="347">IF(AD37="","",AND(AD37&gt;=AD$88,AD37&lt;=AD$87))</f>
        <v/>
      </c>
      <c r="AF37" s="464" t="str" cm="1">
        <f t="array" ref="AF37">IFERROR(INDEX('Guias Salariais 2023'!$D$1:$D$1000,SMALL(IF(AF$1='Guias Salariais 2023'!$C$1:$C$1000,ROW('Guias Salariais 2023'!$C$1:$C$1000)-ROW('Guias Salariais 2023'!$C$1)+1),ROW(36:36))),"")</f>
        <v/>
      </c>
      <c r="AG37" s="474" t="str">
        <f t="shared" si="347"/>
        <v/>
      </c>
      <c r="AH37" s="463" t="str" cm="1">
        <f t="array" ref="AH37">IFERROR(INDEX('Guias Salariais 2023'!$D$1:$D$1000,SMALL(IF(AH$1='Guias Salariais 2023'!$C$1:$C$1000,ROW('Guias Salariais 2023'!$C$1:$C$1000)-ROW('Guias Salariais 2023'!$C$1)+1),ROW(36:36))),"")</f>
        <v/>
      </c>
      <c r="AI37" s="474" t="str">
        <f t="shared" ref="AI37:AK37" si="348">IF(AH37="","",AND(AH37&gt;=AH$88,AH37&lt;=AH$87))</f>
        <v/>
      </c>
      <c r="AJ37" s="464" t="str" cm="1">
        <f t="array" ref="AJ37">IFERROR(INDEX('Guias Salariais 2023'!$D$1:$D$1000,SMALL(IF(AJ$1='Guias Salariais 2023'!$C$1:$C$1000,ROW('Guias Salariais 2023'!$C$1:$C$1000)-ROW('Guias Salariais 2023'!$C$1)+1),ROW(36:36))),"")</f>
        <v/>
      </c>
      <c r="AK37" s="474" t="str">
        <f t="shared" si="348"/>
        <v/>
      </c>
      <c r="AL37" s="463" t="str" cm="1">
        <f t="array" ref="AL37">IFERROR(INDEX('Guias Salariais 2023'!$D$1:$D$1000,SMALL(IF(AL$1='Guias Salariais 2023'!$C$1:$C$1000,ROW('Guias Salariais 2023'!$C$1:$C$1000)-ROW('Guias Salariais 2023'!$C$1)+1),ROW(36:36))),"")</f>
        <v/>
      </c>
      <c r="AM37" s="474" t="str">
        <f t="shared" ref="AM37:AO37" si="349">IF(AL37="","",AND(AL37&gt;=AL$88,AL37&lt;=AL$87))</f>
        <v/>
      </c>
      <c r="AN37" s="464" t="str" cm="1">
        <f t="array" ref="AN37">IFERROR(INDEX('Guias Salariais 2023'!$D$1:$D$1000,SMALL(IF(AN$1='Guias Salariais 2023'!$C$1:$C$1000,ROW('Guias Salariais 2023'!$C$1:$C$1000)-ROW('Guias Salariais 2023'!$C$1)+1),ROW(36:36))),"")</f>
        <v/>
      </c>
      <c r="AO37" s="474" t="str">
        <f t="shared" si="349"/>
        <v/>
      </c>
      <c r="AP37" s="463" t="str" cm="1">
        <f t="array" ref="AP37">IFERROR(INDEX('Guias Salariais 2023'!$D$1:$D$1000,SMALL(IF(AP$1='Guias Salariais 2023'!$C$1:$C$1000,ROW('Guias Salariais 2023'!$C$1:$C$1000)-ROW('Guias Salariais 2023'!$C$1)+1),ROW(36:36))),"")</f>
        <v/>
      </c>
      <c r="AQ37" s="486" t="str">
        <f t="shared" ref="AQ37" si="350">IF(AP37="","",AND(AP37&gt;=AP$88,AP37&lt;=AP$87))</f>
        <v/>
      </c>
    </row>
    <row r="38" spans="1:43" x14ac:dyDescent="0.25">
      <c r="A38" s="514"/>
      <c r="B38" s="326" t="str" cm="1">
        <f t="array" ref="B38">IFERROR(INDEX('Guias Salariais 2023'!$D$1:$D$1000,SMALL(IF(B$1='Guias Salariais 2023'!$C$1:$C$1000,ROW('Guias Salariais 2023'!$C$1:$C$1000)-ROW('Guias Salariais 2023'!$C$1)+1),ROW(37:37))),"")</f>
        <v/>
      </c>
      <c r="C38" s="474" t="str">
        <f t="shared" si="0"/>
        <v/>
      </c>
      <c r="D38" s="464" t="str" cm="1">
        <f t="array" ref="D38">IFERROR(INDEX('Guias Salariais 2023'!$D$1:$D$1000,SMALL(IF(D$1='Guias Salariais 2023'!$C$1:$C$1000,ROW('Guias Salariais 2023'!$C$1:$C$1000)-ROW('Guias Salariais 2023'!$C$1)+1),ROW(37:37))),"")</f>
        <v/>
      </c>
      <c r="E38" s="474" t="str">
        <f t="shared" si="0"/>
        <v/>
      </c>
      <c r="F38" s="463" t="str" cm="1">
        <f t="array" ref="F38">IFERROR(INDEX('Guias Salariais 2023'!$D$1:$D$1000,SMALL(IF(F$1='Guias Salariais 2023'!$C$1:$C$1000,ROW('Guias Salariais 2023'!$C$1:$C$1000)-ROW('Guias Salariais 2023'!$C$1)+1),ROW(37:37))),"")</f>
        <v/>
      </c>
      <c r="G38" s="474" t="str">
        <f t="shared" ref="G38:I38" si="351">IF(F38="","",AND(F38&gt;=F$88,F38&lt;=F$87))</f>
        <v/>
      </c>
      <c r="H38" s="464" t="str" cm="1">
        <f t="array" ref="H38">IFERROR(INDEX('Guias Salariais 2023'!$D$1:$D$1000,SMALL(IF(H$1='Guias Salariais 2023'!$C$1:$C$1000,ROW('Guias Salariais 2023'!$C$1:$C$1000)-ROW('Guias Salariais 2023'!$C$1)+1),ROW(37:37))),"")</f>
        <v/>
      </c>
      <c r="I38" s="474" t="str">
        <f t="shared" si="351"/>
        <v/>
      </c>
      <c r="J38" s="463" t="str" cm="1">
        <f t="array" ref="J38">IFERROR(INDEX('Guias Salariais 2023'!$D$1:$D$1000,SMALL(IF(J$1='Guias Salariais 2023'!$C$1:$C$1000,ROW('Guias Salariais 2023'!$C$1:$C$1000)-ROW('Guias Salariais 2023'!$C$1)+1),ROW(37:37))),"")</f>
        <v/>
      </c>
      <c r="K38" s="474" t="str">
        <f t="shared" ref="K38:M38" si="352">IF(J38="","",AND(J38&gt;=J$88,J38&lt;=J$87))</f>
        <v/>
      </c>
      <c r="L38" s="464" t="str" cm="1">
        <f t="array" ref="L38">IFERROR(INDEX('Guias Salariais 2023'!$D$1:$D$1000,SMALL(IF(L$1='Guias Salariais 2023'!$C$1:$C$1000,ROW('Guias Salariais 2023'!$C$1:$C$1000)-ROW('Guias Salariais 2023'!$C$1)+1),ROW(37:37))),"")</f>
        <v/>
      </c>
      <c r="M38" s="474" t="str">
        <f t="shared" si="352"/>
        <v/>
      </c>
      <c r="N38" s="463" cm="1">
        <f t="array" ref="N38">IFERROR(INDEX('Guias Salariais 2023'!$D$1:$D$1000,SMALL(IF(N$1='Guias Salariais 2023'!$C$1:$C$1000,ROW('Guias Salariais 2023'!$C$1:$C$1000)-ROW('Guias Salariais 2023'!$C$1)+1),ROW(37:37))),"")</f>
        <v>12675</v>
      </c>
      <c r="O38" s="474" t="b">
        <f t="shared" ref="O38:Q38" si="353">IF(N38="","",AND(N38&gt;=N$88,N38&lt;=N$87))</f>
        <v>1</v>
      </c>
      <c r="P38" s="464" t="str" cm="1">
        <f t="array" ref="P38">IFERROR(INDEX('Guias Salariais 2023'!$D$1:$D$1000,SMALL(IF(P$1='Guias Salariais 2023'!$C$1:$C$1000,ROW('Guias Salariais 2023'!$C$1:$C$1000)-ROW('Guias Salariais 2023'!$C$1)+1),ROW(37:37))),"")</f>
        <v/>
      </c>
      <c r="Q38" s="474" t="str">
        <f t="shared" si="353"/>
        <v/>
      </c>
      <c r="R38" s="463" t="str" cm="1">
        <f t="array" ref="R38">IFERROR(INDEX('Guias Salariais 2023'!$D$1:$D$1000,SMALL(IF(R$1='Guias Salariais 2023'!$C$1:$C$1000,ROW('Guias Salariais 2023'!$C$1:$C$1000)-ROW('Guias Salariais 2023'!$C$1)+1),ROW(37:37))),"")</f>
        <v/>
      </c>
      <c r="S38" s="474" t="str">
        <f t="shared" ref="S38:U38" si="354">IF(R38="","",AND(R38&gt;=R$88,R38&lt;=R$87))</f>
        <v/>
      </c>
      <c r="T38" s="464" t="str" cm="1">
        <f t="array" ref="T38">IFERROR(INDEX('Guias Salariais 2023'!$D$1:$D$1000,SMALL(IF(T$1='Guias Salariais 2023'!$C$1:$C$1000,ROW('Guias Salariais 2023'!$C$1:$C$1000)-ROW('Guias Salariais 2023'!$C$1)+1),ROW(37:37))),"")</f>
        <v/>
      </c>
      <c r="U38" s="474" t="str">
        <f t="shared" si="354"/>
        <v/>
      </c>
      <c r="V38" s="463" t="str" cm="1">
        <f t="array" ref="V38">IFERROR(INDEX('Guias Salariais 2023'!$D$1:$D$1000,SMALL(IF(V$1='Guias Salariais 2023'!$C$1:$C$1000,ROW('Guias Salariais 2023'!$C$1:$C$1000)-ROW('Guias Salariais 2023'!$C$1)+1),ROW(37:37))),"")</f>
        <v/>
      </c>
      <c r="W38" s="474" t="str">
        <f t="shared" ref="W38:Y38" si="355">IF(V38="","",AND(V38&gt;=V$88,V38&lt;=V$87))</f>
        <v/>
      </c>
      <c r="X38" s="464" t="str" cm="1">
        <f t="array" ref="X38">IFERROR(INDEX('Guias Salariais 2023'!$D$1:$D$1000,SMALL(IF(X$1='Guias Salariais 2023'!$C$1:$C$1000,ROW('Guias Salariais 2023'!$C$1:$C$1000)-ROW('Guias Salariais 2023'!$C$1)+1),ROW(37:37))),"")</f>
        <v/>
      </c>
      <c r="Y38" s="474" t="str">
        <f t="shared" si="355"/>
        <v/>
      </c>
      <c r="Z38" s="463" t="str" cm="1">
        <f t="array" ref="Z38">IFERROR(INDEX('Guias Salariais 2023'!$D$1:$D$1000,SMALL(IF(Z$1='Guias Salariais 2023'!$C$1:$C$1000,ROW('Guias Salariais 2023'!$C$1:$C$1000)-ROW('Guias Salariais 2023'!$C$1)+1),ROW(37:37))),"")</f>
        <v/>
      </c>
      <c r="AA38" s="474" t="str">
        <f t="shared" ref="AA38:AC38" si="356">IF(Z38="","",AND(Z38&gt;=Z$88,Z38&lt;=Z$87))</f>
        <v/>
      </c>
      <c r="AB38" s="464" t="str" cm="1">
        <f t="array" ref="AB38">IFERROR(INDEX('Guias Salariais 2023'!$D$1:$D$1000,SMALL(IF(AB$1='Guias Salariais 2023'!$C$1:$C$1000,ROW('Guias Salariais 2023'!$C$1:$C$1000)-ROW('Guias Salariais 2023'!$C$1)+1),ROW(37:37))),"")</f>
        <v/>
      </c>
      <c r="AC38" s="474" t="str">
        <f t="shared" si="356"/>
        <v/>
      </c>
      <c r="AD38" s="463" t="str" cm="1">
        <f t="array" ref="AD38">IFERROR(INDEX('Guias Salariais 2023'!$D$1:$D$1000,SMALL(IF(AD$1='Guias Salariais 2023'!$C$1:$C$1000,ROW('Guias Salariais 2023'!$C$1:$C$1000)-ROW('Guias Salariais 2023'!$C$1)+1),ROW(37:37))),"")</f>
        <v/>
      </c>
      <c r="AE38" s="474" t="str">
        <f t="shared" ref="AE38:AG38" si="357">IF(AD38="","",AND(AD38&gt;=AD$88,AD38&lt;=AD$87))</f>
        <v/>
      </c>
      <c r="AF38" s="464" t="str" cm="1">
        <f t="array" ref="AF38">IFERROR(INDEX('Guias Salariais 2023'!$D$1:$D$1000,SMALL(IF(AF$1='Guias Salariais 2023'!$C$1:$C$1000,ROW('Guias Salariais 2023'!$C$1:$C$1000)-ROW('Guias Salariais 2023'!$C$1)+1),ROW(37:37))),"")</f>
        <v/>
      </c>
      <c r="AG38" s="474" t="str">
        <f t="shared" si="357"/>
        <v/>
      </c>
      <c r="AH38" s="463" t="str" cm="1">
        <f t="array" ref="AH38">IFERROR(INDEX('Guias Salariais 2023'!$D$1:$D$1000,SMALL(IF(AH$1='Guias Salariais 2023'!$C$1:$C$1000,ROW('Guias Salariais 2023'!$C$1:$C$1000)-ROW('Guias Salariais 2023'!$C$1)+1),ROW(37:37))),"")</f>
        <v/>
      </c>
      <c r="AI38" s="474" t="str">
        <f t="shared" ref="AI38:AK38" si="358">IF(AH38="","",AND(AH38&gt;=AH$88,AH38&lt;=AH$87))</f>
        <v/>
      </c>
      <c r="AJ38" s="464" t="str" cm="1">
        <f t="array" ref="AJ38">IFERROR(INDEX('Guias Salariais 2023'!$D$1:$D$1000,SMALL(IF(AJ$1='Guias Salariais 2023'!$C$1:$C$1000,ROW('Guias Salariais 2023'!$C$1:$C$1000)-ROW('Guias Salariais 2023'!$C$1)+1),ROW(37:37))),"")</f>
        <v/>
      </c>
      <c r="AK38" s="474" t="str">
        <f t="shared" si="358"/>
        <v/>
      </c>
      <c r="AL38" s="463" t="str" cm="1">
        <f t="array" ref="AL38">IFERROR(INDEX('Guias Salariais 2023'!$D$1:$D$1000,SMALL(IF(AL$1='Guias Salariais 2023'!$C$1:$C$1000,ROW('Guias Salariais 2023'!$C$1:$C$1000)-ROW('Guias Salariais 2023'!$C$1)+1),ROW(37:37))),"")</f>
        <v/>
      </c>
      <c r="AM38" s="474" t="str">
        <f t="shared" ref="AM38:AO38" si="359">IF(AL38="","",AND(AL38&gt;=AL$88,AL38&lt;=AL$87))</f>
        <v/>
      </c>
      <c r="AN38" s="464" t="str" cm="1">
        <f t="array" ref="AN38">IFERROR(INDEX('Guias Salariais 2023'!$D$1:$D$1000,SMALL(IF(AN$1='Guias Salariais 2023'!$C$1:$C$1000,ROW('Guias Salariais 2023'!$C$1:$C$1000)-ROW('Guias Salariais 2023'!$C$1)+1),ROW(37:37))),"")</f>
        <v/>
      </c>
      <c r="AO38" s="474" t="str">
        <f t="shared" si="359"/>
        <v/>
      </c>
      <c r="AP38" s="463" t="str" cm="1">
        <f t="array" ref="AP38">IFERROR(INDEX('Guias Salariais 2023'!$D$1:$D$1000,SMALL(IF(AP$1='Guias Salariais 2023'!$C$1:$C$1000,ROW('Guias Salariais 2023'!$C$1:$C$1000)-ROW('Guias Salariais 2023'!$C$1)+1),ROW(37:37))),"")</f>
        <v/>
      </c>
      <c r="AQ38" s="486" t="str">
        <f t="shared" ref="AQ38" si="360">IF(AP38="","",AND(AP38&gt;=AP$88,AP38&lt;=AP$87))</f>
        <v/>
      </c>
    </row>
    <row r="39" spans="1:43" x14ac:dyDescent="0.25">
      <c r="A39" s="514"/>
      <c r="B39" s="326" t="str" cm="1">
        <f t="array" ref="B39">IFERROR(INDEX('Guias Salariais 2023'!$D$1:$D$1000,SMALL(IF(B$1='Guias Salariais 2023'!$C$1:$C$1000,ROW('Guias Salariais 2023'!$C$1:$C$1000)-ROW('Guias Salariais 2023'!$C$1)+1),ROW(38:38))),"")</f>
        <v/>
      </c>
      <c r="C39" s="474" t="str">
        <f t="shared" si="0"/>
        <v/>
      </c>
      <c r="D39" s="464" t="str" cm="1">
        <f t="array" ref="D39">IFERROR(INDEX('Guias Salariais 2023'!$D$1:$D$1000,SMALL(IF(D$1='Guias Salariais 2023'!$C$1:$C$1000,ROW('Guias Salariais 2023'!$C$1:$C$1000)-ROW('Guias Salariais 2023'!$C$1)+1),ROW(38:38))),"")</f>
        <v/>
      </c>
      <c r="E39" s="474" t="str">
        <f t="shared" si="0"/>
        <v/>
      </c>
      <c r="F39" s="463" t="str" cm="1">
        <f t="array" ref="F39">IFERROR(INDEX('Guias Salariais 2023'!$D$1:$D$1000,SMALL(IF(F$1='Guias Salariais 2023'!$C$1:$C$1000,ROW('Guias Salariais 2023'!$C$1:$C$1000)-ROW('Guias Salariais 2023'!$C$1)+1),ROW(38:38))),"")</f>
        <v/>
      </c>
      <c r="G39" s="474" t="str">
        <f t="shared" ref="G39:I39" si="361">IF(F39="","",AND(F39&gt;=F$88,F39&lt;=F$87))</f>
        <v/>
      </c>
      <c r="H39" s="464" t="str" cm="1">
        <f t="array" ref="H39">IFERROR(INDEX('Guias Salariais 2023'!$D$1:$D$1000,SMALL(IF(H$1='Guias Salariais 2023'!$C$1:$C$1000,ROW('Guias Salariais 2023'!$C$1:$C$1000)-ROW('Guias Salariais 2023'!$C$1)+1),ROW(38:38))),"")</f>
        <v/>
      </c>
      <c r="I39" s="474" t="str">
        <f t="shared" si="361"/>
        <v/>
      </c>
      <c r="J39" s="463" t="str" cm="1">
        <f t="array" ref="J39">IFERROR(INDEX('Guias Salariais 2023'!$D$1:$D$1000,SMALL(IF(J$1='Guias Salariais 2023'!$C$1:$C$1000,ROW('Guias Salariais 2023'!$C$1:$C$1000)-ROW('Guias Salariais 2023'!$C$1)+1),ROW(38:38))),"")</f>
        <v/>
      </c>
      <c r="K39" s="474" t="str">
        <f t="shared" ref="K39:M39" si="362">IF(J39="","",AND(J39&gt;=J$88,J39&lt;=J$87))</f>
        <v/>
      </c>
      <c r="L39" s="464" t="str" cm="1">
        <f t="array" ref="L39">IFERROR(INDEX('Guias Salariais 2023'!$D$1:$D$1000,SMALL(IF(L$1='Guias Salariais 2023'!$C$1:$C$1000,ROW('Guias Salariais 2023'!$C$1:$C$1000)-ROW('Guias Salariais 2023'!$C$1)+1),ROW(38:38))),"")</f>
        <v/>
      </c>
      <c r="M39" s="474" t="str">
        <f t="shared" si="362"/>
        <v/>
      </c>
      <c r="N39" s="463" cm="1">
        <f t="array" ref="N39">IFERROR(INDEX('Guias Salariais 2023'!$D$1:$D$1000,SMALL(IF(N$1='Guias Salariais 2023'!$C$1:$C$1000,ROW('Guias Salariais 2023'!$C$1:$C$1000)-ROW('Guias Salariais 2023'!$C$1)+1),ROW(38:38))),"")</f>
        <v>12675</v>
      </c>
      <c r="O39" s="474" t="b">
        <f t="shared" ref="O39:Q39" si="363">IF(N39="","",AND(N39&gt;=N$88,N39&lt;=N$87))</f>
        <v>1</v>
      </c>
      <c r="P39" s="464" t="str" cm="1">
        <f t="array" ref="P39">IFERROR(INDEX('Guias Salariais 2023'!$D$1:$D$1000,SMALL(IF(P$1='Guias Salariais 2023'!$C$1:$C$1000,ROW('Guias Salariais 2023'!$C$1:$C$1000)-ROW('Guias Salariais 2023'!$C$1)+1),ROW(38:38))),"")</f>
        <v/>
      </c>
      <c r="Q39" s="474" t="str">
        <f t="shared" si="363"/>
        <v/>
      </c>
      <c r="R39" s="463" t="str" cm="1">
        <f t="array" ref="R39">IFERROR(INDEX('Guias Salariais 2023'!$D$1:$D$1000,SMALL(IF(R$1='Guias Salariais 2023'!$C$1:$C$1000,ROW('Guias Salariais 2023'!$C$1:$C$1000)-ROW('Guias Salariais 2023'!$C$1)+1),ROW(38:38))),"")</f>
        <v/>
      </c>
      <c r="S39" s="474" t="str">
        <f t="shared" ref="S39:U39" si="364">IF(R39="","",AND(R39&gt;=R$88,R39&lt;=R$87))</f>
        <v/>
      </c>
      <c r="T39" s="464" t="str" cm="1">
        <f t="array" ref="T39">IFERROR(INDEX('Guias Salariais 2023'!$D$1:$D$1000,SMALL(IF(T$1='Guias Salariais 2023'!$C$1:$C$1000,ROW('Guias Salariais 2023'!$C$1:$C$1000)-ROW('Guias Salariais 2023'!$C$1)+1),ROW(38:38))),"")</f>
        <v/>
      </c>
      <c r="U39" s="474" t="str">
        <f t="shared" si="364"/>
        <v/>
      </c>
      <c r="V39" s="463" t="str" cm="1">
        <f t="array" ref="V39">IFERROR(INDEX('Guias Salariais 2023'!$D$1:$D$1000,SMALL(IF(V$1='Guias Salariais 2023'!$C$1:$C$1000,ROW('Guias Salariais 2023'!$C$1:$C$1000)-ROW('Guias Salariais 2023'!$C$1)+1),ROW(38:38))),"")</f>
        <v/>
      </c>
      <c r="W39" s="474" t="str">
        <f t="shared" ref="W39:Y39" si="365">IF(V39="","",AND(V39&gt;=V$88,V39&lt;=V$87))</f>
        <v/>
      </c>
      <c r="X39" s="464" t="str" cm="1">
        <f t="array" ref="X39">IFERROR(INDEX('Guias Salariais 2023'!$D$1:$D$1000,SMALL(IF(X$1='Guias Salariais 2023'!$C$1:$C$1000,ROW('Guias Salariais 2023'!$C$1:$C$1000)-ROW('Guias Salariais 2023'!$C$1)+1),ROW(38:38))),"")</f>
        <v/>
      </c>
      <c r="Y39" s="474" t="str">
        <f t="shared" si="365"/>
        <v/>
      </c>
      <c r="Z39" s="463" t="str" cm="1">
        <f t="array" ref="Z39">IFERROR(INDEX('Guias Salariais 2023'!$D$1:$D$1000,SMALL(IF(Z$1='Guias Salariais 2023'!$C$1:$C$1000,ROW('Guias Salariais 2023'!$C$1:$C$1000)-ROW('Guias Salariais 2023'!$C$1)+1),ROW(38:38))),"")</f>
        <v/>
      </c>
      <c r="AA39" s="474" t="str">
        <f t="shared" ref="AA39:AC39" si="366">IF(Z39="","",AND(Z39&gt;=Z$88,Z39&lt;=Z$87))</f>
        <v/>
      </c>
      <c r="AB39" s="464" t="str" cm="1">
        <f t="array" ref="AB39">IFERROR(INDEX('Guias Salariais 2023'!$D$1:$D$1000,SMALL(IF(AB$1='Guias Salariais 2023'!$C$1:$C$1000,ROW('Guias Salariais 2023'!$C$1:$C$1000)-ROW('Guias Salariais 2023'!$C$1)+1),ROW(38:38))),"")</f>
        <v/>
      </c>
      <c r="AC39" s="474" t="str">
        <f t="shared" si="366"/>
        <v/>
      </c>
      <c r="AD39" s="463" t="str" cm="1">
        <f t="array" ref="AD39">IFERROR(INDEX('Guias Salariais 2023'!$D$1:$D$1000,SMALL(IF(AD$1='Guias Salariais 2023'!$C$1:$C$1000,ROW('Guias Salariais 2023'!$C$1:$C$1000)-ROW('Guias Salariais 2023'!$C$1)+1),ROW(38:38))),"")</f>
        <v/>
      </c>
      <c r="AE39" s="474" t="str">
        <f t="shared" ref="AE39:AG39" si="367">IF(AD39="","",AND(AD39&gt;=AD$88,AD39&lt;=AD$87))</f>
        <v/>
      </c>
      <c r="AF39" s="464" t="str" cm="1">
        <f t="array" ref="AF39">IFERROR(INDEX('Guias Salariais 2023'!$D$1:$D$1000,SMALL(IF(AF$1='Guias Salariais 2023'!$C$1:$C$1000,ROW('Guias Salariais 2023'!$C$1:$C$1000)-ROW('Guias Salariais 2023'!$C$1)+1),ROW(38:38))),"")</f>
        <v/>
      </c>
      <c r="AG39" s="474" t="str">
        <f t="shared" si="367"/>
        <v/>
      </c>
      <c r="AH39" s="463" t="str" cm="1">
        <f t="array" ref="AH39">IFERROR(INDEX('Guias Salariais 2023'!$D$1:$D$1000,SMALL(IF(AH$1='Guias Salariais 2023'!$C$1:$C$1000,ROW('Guias Salariais 2023'!$C$1:$C$1000)-ROW('Guias Salariais 2023'!$C$1)+1),ROW(38:38))),"")</f>
        <v/>
      </c>
      <c r="AI39" s="474" t="str">
        <f t="shared" ref="AI39:AK39" si="368">IF(AH39="","",AND(AH39&gt;=AH$88,AH39&lt;=AH$87))</f>
        <v/>
      </c>
      <c r="AJ39" s="464" t="str" cm="1">
        <f t="array" ref="AJ39">IFERROR(INDEX('Guias Salariais 2023'!$D$1:$D$1000,SMALL(IF(AJ$1='Guias Salariais 2023'!$C$1:$C$1000,ROW('Guias Salariais 2023'!$C$1:$C$1000)-ROW('Guias Salariais 2023'!$C$1)+1),ROW(38:38))),"")</f>
        <v/>
      </c>
      <c r="AK39" s="474" t="str">
        <f t="shared" si="368"/>
        <v/>
      </c>
      <c r="AL39" s="463" t="str" cm="1">
        <f t="array" ref="AL39">IFERROR(INDEX('Guias Salariais 2023'!$D$1:$D$1000,SMALL(IF(AL$1='Guias Salariais 2023'!$C$1:$C$1000,ROW('Guias Salariais 2023'!$C$1:$C$1000)-ROW('Guias Salariais 2023'!$C$1)+1),ROW(38:38))),"")</f>
        <v/>
      </c>
      <c r="AM39" s="474" t="str">
        <f t="shared" ref="AM39:AO39" si="369">IF(AL39="","",AND(AL39&gt;=AL$88,AL39&lt;=AL$87))</f>
        <v/>
      </c>
      <c r="AN39" s="464" t="str" cm="1">
        <f t="array" ref="AN39">IFERROR(INDEX('Guias Salariais 2023'!$D$1:$D$1000,SMALL(IF(AN$1='Guias Salariais 2023'!$C$1:$C$1000,ROW('Guias Salariais 2023'!$C$1:$C$1000)-ROW('Guias Salariais 2023'!$C$1)+1),ROW(38:38))),"")</f>
        <v/>
      </c>
      <c r="AO39" s="474" t="str">
        <f t="shared" si="369"/>
        <v/>
      </c>
      <c r="AP39" s="463" t="str" cm="1">
        <f t="array" ref="AP39">IFERROR(INDEX('Guias Salariais 2023'!$D$1:$D$1000,SMALL(IF(AP$1='Guias Salariais 2023'!$C$1:$C$1000,ROW('Guias Salariais 2023'!$C$1:$C$1000)-ROW('Guias Salariais 2023'!$C$1)+1),ROW(38:38))),"")</f>
        <v/>
      </c>
      <c r="AQ39" s="486" t="str">
        <f t="shared" ref="AQ39" si="370">IF(AP39="","",AND(AP39&gt;=AP$88,AP39&lt;=AP$87))</f>
        <v/>
      </c>
    </row>
    <row r="40" spans="1:43" x14ac:dyDescent="0.25">
      <c r="A40" s="514"/>
      <c r="B40" s="326" t="str" cm="1">
        <f t="array" ref="B40">IFERROR(INDEX('Guias Salariais 2023'!$D$1:$D$1000,SMALL(IF(B$1='Guias Salariais 2023'!$C$1:$C$1000,ROW('Guias Salariais 2023'!$C$1:$C$1000)-ROW('Guias Salariais 2023'!$C$1)+1),ROW(39:39))),"")</f>
        <v/>
      </c>
      <c r="C40" s="474" t="str">
        <f t="shared" si="0"/>
        <v/>
      </c>
      <c r="D40" s="464" t="str" cm="1">
        <f t="array" ref="D40">IFERROR(INDEX('Guias Salariais 2023'!$D$1:$D$1000,SMALL(IF(D$1='Guias Salariais 2023'!$C$1:$C$1000,ROW('Guias Salariais 2023'!$C$1:$C$1000)-ROW('Guias Salariais 2023'!$C$1)+1),ROW(39:39))),"")</f>
        <v/>
      </c>
      <c r="E40" s="474" t="str">
        <f t="shared" si="0"/>
        <v/>
      </c>
      <c r="F40" s="463" t="str" cm="1">
        <f t="array" ref="F40">IFERROR(INDEX('Guias Salariais 2023'!$D$1:$D$1000,SMALL(IF(F$1='Guias Salariais 2023'!$C$1:$C$1000,ROW('Guias Salariais 2023'!$C$1:$C$1000)-ROW('Guias Salariais 2023'!$C$1)+1),ROW(39:39))),"")</f>
        <v/>
      </c>
      <c r="G40" s="474" t="str">
        <f t="shared" ref="G40:I40" si="371">IF(F40="","",AND(F40&gt;=F$88,F40&lt;=F$87))</f>
        <v/>
      </c>
      <c r="H40" s="464" t="str" cm="1">
        <f t="array" ref="H40">IFERROR(INDEX('Guias Salariais 2023'!$D$1:$D$1000,SMALL(IF(H$1='Guias Salariais 2023'!$C$1:$C$1000,ROW('Guias Salariais 2023'!$C$1:$C$1000)-ROW('Guias Salariais 2023'!$C$1)+1),ROW(39:39))),"")</f>
        <v/>
      </c>
      <c r="I40" s="474" t="str">
        <f t="shared" si="371"/>
        <v/>
      </c>
      <c r="J40" s="463" t="str" cm="1">
        <f t="array" ref="J40">IFERROR(INDEX('Guias Salariais 2023'!$D$1:$D$1000,SMALL(IF(J$1='Guias Salariais 2023'!$C$1:$C$1000,ROW('Guias Salariais 2023'!$C$1:$C$1000)-ROW('Guias Salariais 2023'!$C$1)+1),ROW(39:39))),"")</f>
        <v/>
      </c>
      <c r="K40" s="474" t="str">
        <f t="shared" ref="K40:M40" si="372">IF(J40="","",AND(J40&gt;=J$88,J40&lt;=J$87))</f>
        <v/>
      </c>
      <c r="L40" s="464" t="str" cm="1">
        <f t="array" ref="L40">IFERROR(INDEX('Guias Salariais 2023'!$D$1:$D$1000,SMALL(IF(L$1='Guias Salariais 2023'!$C$1:$C$1000,ROW('Guias Salariais 2023'!$C$1:$C$1000)-ROW('Guias Salariais 2023'!$C$1)+1),ROW(39:39))),"")</f>
        <v/>
      </c>
      <c r="M40" s="474" t="str">
        <f t="shared" si="372"/>
        <v/>
      </c>
      <c r="N40" s="463" cm="1">
        <f t="array" ref="N40">IFERROR(INDEX('Guias Salariais 2023'!$D$1:$D$1000,SMALL(IF(N$1='Guias Salariais 2023'!$C$1:$C$1000,ROW('Guias Salariais 2023'!$C$1:$C$1000)-ROW('Guias Salariais 2023'!$C$1)+1),ROW(39:39))),"")</f>
        <v>13975</v>
      </c>
      <c r="O40" s="474" t="b">
        <f t="shared" ref="O40:Q40" si="373">IF(N40="","",AND(N40&gt;=N$88,N40&lt;=N$87))</f>
        <v>1</v>
      </c>
      <c r="P40" s="464" t="str" cm="1">
        <f t="array" ref="P40">IFERROR(INDEX('Guias Salariais 2023'!$D$1:$D$1000,SMALL(IF(P$1='Guias Salariais 2023'!$C$1:$C$1000,ROW('Guias Salariais 2023'!$C$1:$C$1000)-ROW('Guias Salariais 2023'!$C$1)+1),ROW(39:39))),"")</f>
        <v/>
      </c>
      <c r="Q40" s="474" t="str">
        <f t="shared" si="373"/>
        <v/>
      </c>
      <c r="R40" s="463" t="str" cm="1">
        <f t="array" ref="R40">IFERROR(INDEX('Guias Salariais 2023'!$D$1:$D$1000,SMALL(IF(R$1='Guias Salariais 2023'!$C$1:$C$1000,ROW('Guias Salariais 2023'!$C$1:$C$1000)-ROW('Guias Salariais 2023'!$C$1)+1),ROW(39:39))),"")</f>
        <v/>
      </c>
      <c r="S40" s="474" t="str">
        <f t="shared" ref="S40:U40" si="374">IF(R40="","",AND(R40&gt;=R$88,R40&lt;=R$87))</f>
        <v/>
      </c>
      <c r="T40" s="464" t="str" cm="1">
        <f t="array" ref="T40">IFERROR(INDEX('Guias Salariais 2023'!$D$1:$D$1000,SMALL(IF(T$1='Guias Salariais 2023'!$C$1:$C$1000,ROW('Guias Salariais 2023'!$C$1:$C$1000)-ROW('Guias Salariais 2023'!$C$1)+1),ROW(39:39))),"")</f>
        <v/>
      </c>
      <c r="U40" s="474" t="str">
        <f t="shared" si="374"/>
        <v/>
      </c>
      <c r="V40" s="463" t="str" cm="1">
        <f t="array" ref="V40">IFERROR(INDEX('Guias Salariais 2023'!$D$1:$D$1000,SMALL(IF(V$1='Guias Salariais 2023'!$C$1:$C$1000,ROW('Guias Salariais 2023'!$C$1:$C$1000)-ROW('Guias Salariais 2023'!$C$1)+1),ROW(39:39))),"")</f>
        <v/>
      </c>
      <c r="W40" s="474" t="str">
        <f t="shared" ref="W40:Y40" si="375">IF(V40="","",AND(V40&gt;=V$88,V40&lt;=V$87))</f>
        <v/>
      </c>
      <c r="X40" s="464" t="str" cm="1">
        <f t="array" ref="X40">IFERROR(INDEX('Guias Salariais 2023'!$D$1:$D$1000,SMALL(IF(X$1='Guias Salariais 2023'!$C$1:$C$1000,ROW('Guias Salariais 2023'!$C$1:$C$1000)-ROW('Guias Salariais 2023'!$C$1)+1),ROW(39:39))),"")</f>
        <v/>
      </c>
      <c r="Y40" s="474" t="str">
        <f t="shared" si="375"/>
        <v/>
      </c>
      <c r="Z40" s="463" t="str" cm="1">
        <f t="array" ref="Z40">IFERROR(INDEX('Guias Salariais 2023'!$D$1:$D$1000,SMALL(IF(Z$1='Guias Salariais 2023'!$C$1:$C$1000,ROW('Guias Salariais 2023'!$C$1:$C$1000)-ROW('Guias Salariais 2023'!$C$1)+1),ROW(39:39))),"")</f>
        <v/>
      </c>
      <c r="AA40" s="474" t="str">
        <f t="shared" ref="AA40:AC40" si="376">IF(Z40="","",AND(Z40&gt;=Z$88,Z40&lt;=Z$87))</f>
        <v/>
      </c>
      <c r="AB40" s="464" t="str" cm="1">
        <f t="array" ref="AB40">IFERROR(INDEX('Guias Salariais 2023'!$D$1:$D$1000,SMALL(IF(AB$1='Guias Salariais 2023'!$C$1:$C$1000,ROW('Guias Salariais 2023'!$C$1:$C$1000)-ROW('Guias Salariais 2023'!$C$1)+1),ROW(39:39))),"")</f>
        <v/>
      </c>
      <c r="AC40" s="474" t="str">
        <f t="shared" si="376"/>
        <v/>
      </c>
      <c r="AD40" s="463" t="str" cm="1">
        <f t="array" ref="AD40">IFERROR(INDEX('Guias Salariais 2023'!$D$1:$D$1000,SMALL(IF(AD$1='Guias Salariais 2023'!$C$1:$C$1000,ROW('Guias Salariais 2023'!$C$1:$C$1000)-ROW('Guias Salariais 2023'!$C$1)+1),ROW(39:39))),"")</f>
        <v/>
      </c>
      <c r="AE40" s="474" t="str">
        <f t="shared" ref="AE40:AG40" si="377">IF(AD40="","",AND(AD40&gt;=AD$88,AD40&lt;=AD$87))</f>
        <v/>
      </c>
      <c r="AF40" s="464" t="str" cm="1">
        <f t="array" ref="AF40">IFERROR(INDEX('Guias Salariais 2023'!$D$1:$D$1000,SMALL(IF(AF$1='Guias Salariais 2023'!$C$1:$C$1000,ROW('Guias Salariais 2023'!$C$1:$C$1000)-ROW('Guias Salariais 2023'!$C$1)+1),ROW(39:39))),"")</f>
        <v/>
      </c>
      <c r="AG40" s="474" t="str">
        <f t="shared" si="377"/>
        <v/>
      </c>
      <c r="AH40" s="463" t="str" cm="1">
        <f t="array" ref="AH40">IFERROR(INDEX('Guias Salariais 2023'!$D$1:$D$1000,SMALL(IF(AH$1='Guias Salariais 2023'!$C$1:$C$1000,ROW('Guias Salariais 2023'!$C$1:$C$1000)-ROW('Guias Salariais 2023'!$C$1)+1),ROW(39:39))),"")</f>
        <v/>
      </c>
      <c r="AI40" s="474" t="str">
        <f t="shared" ref="AI40:AK40" si="378">IF(AH40="","",AND(AH40&gt;=AH$88,AH40&lt;=AH$87))</f>
        <v/>
      </c>
      <c r="AJ40" s="464" t="str" cm="1">
        <f t="array" ref="AJ40">IFERROR(INDEX('Guias Salariais 2023'!$D$1:$D$1000,SMALL(IF(AJ$1='Guias Salariais 2023'!$C$1:$C$1000,ROW('Guias Salariais 2023'!$C$1:$C$1000)-ROW('Guias Salariais 2023'!$C$1)+1),ROW(39:39))),"")</f>
        <v/>
      </c>
      <c r="AK40" s="474" t="str">
        <f t="shared" si="378"/>
        <v/>
      </c>
      <c r="AL40" s="463" t="str" cm="1">
        <f t="array" ref="AL40">IFERROR(INDEX('Guias Salariais 2023'!$D$1:$D$1000,SMALL(IF(AL$1='Guias Salariais 2023'!$C$1:$C$1000,ROW('Guias Salariais 2023'!$C$1:$C$1000)-ROW('Guias Salariais 2023'!$C$1)+1),ROW(39:39))),"")</f>
        <v/>
      </c>
      <c r="AM40" s="474" t="str">
        <f t="shared" ref="AM40:AO40" si="379">IF(AL40="","",AND(AL40&gt;=AL$88,AL40&lt;=AL$87))</f>
        <v/>
      </c>
      <c r="AN40" s="464" t="str" cm="1">
        <f t="array" ref="AN40">IFERROR(INDEX('Guias Salariais 2023'!$D$1:$D$1000,SMALL(IF(AN$1='Guias Salariais 2023'!$C$1:$C$1000,ROW('Guias Salariais 2023'!$C$1:$C$1000)-ROW('Guias Salariais 2023'!$C$1)+1),ROW(39:39))),"")</f>
        <v/>
      </c>
      <c r="AO40" s="474" t="str">
        <f t="shared" si="379"/>
        <v/>
      </c>
      <c r="AP40" s="463" t="str" cm="1">
        <f t="array" ref="AP40">IFERROR(INDEX('Guias Salariais 2023'!$D$1:$D$1000,SMALL(IF(AP$1='Guias Salariais 2023'!$C$1:$C$1000,ROW('Guias Salariais 2023'!$C$1:$C$1000)-ROW('Guias Salariais 2023'!$C$1)+1),ROW(39:39))),"")</f>
        <v/>
      </c>
      <c r="AQ40" s="486" t="str">
        <f t="shared" ref="AQ40" si="380">IF(AP40="","",AND(AP40&gt;=AP$88,AP40&lt;=AP$87))</f>
        <v/>
      </c>
    </row>
    <row r="41" spans="1:43" x14ac:dyDescent="0.25">
      <c r="A41" s="514"/>
      <c r="B41" s="326" t="str" cm="1">
        <f t="array" ref="B41">IFERROR(INDEX('Guias Salariais 2023'!$D$1:$D$1000,SMALL(IF(B$1='Guias Salariais 2023'!$C$1:$C$1000,ROW('Guias Salariais 2023'!$C$1:$C$1000)-ROW('Guias Salariais 2023'!$C$1)+1),ROW(40:40))),"")</f>
        <v/>
      </c>
      <c r="C41" s="474" t="str">
        <f t="shared" si="0"/>
        <v/>
      </c>
      <c r="D41" s="464" t="str" cm="1">
        <f t="array" ref="D41">IFERROR(INDEX('Guias Salariais 2023'!$D$1:$D$1000,SMALL(IF(D$1='Guias Salariais 2023'!$C$1:$C$1000,ROW('Guias Salariais 2023'!$C$1:$C$1000)-ROW('Guias Salariais 2023'!$C$1)+1),ROW(40:40))),"")</f>
        <v/>
      </c>
      <c r="E41" s="474" t="str">
        <f t="shared" si="0"/>
        <v/>
      </c>
      <c r="F41" s="463" t="str" cm="1">
        <f t="array" ref="F41">IFERROR(INDEX('Guias Salariais 2023'!$D$1:$D$1000,SMALL(IF(F$1='Guias Salariais 2023'!$C$1:$C$1000,ROW('Guias Salariais 2023'!$C$1:$C$1000)-ROW('Guias Salariais 2023'!$C$1)+1),ROW(40:40))),"")</f>
        <v/>
      </c>
      <c r="G41" s="474" t="str">
        <f t="shared" ref="G41:I41" si="381">IF(F41="","",AND(F41&gt;=F$88,F41&lt;=F$87))</f>
        <v/>
      </c>
      <c r="H41" s="464" t="str" cm="1">
        <f t="array" ref="H41">IFERROR(INDEX('Guias Salariais 2023'!$D$1:$D$1000,SMALL(IF(H$1='Guias Salariais 2023'!$C$1:$C$1000,ROW('Guias Salariais 2023'!$C$1:$C$1000)-ROW('Guias Salariais 2023'!$C$1)+1),ROW(40:40))),"")</f>
        <v/>
      </c>
      <c r="I41" s="474" t="str">
        <f t="shared" si="381"/>
        <v/>
      </c>
      <c r="J41" s="463" t="str" cm="1">
        <f t="array" ref="J41">IFERROR(INDEX('Guias Salariais 2023'!$D$1:$D$1000,SMALL(IF(J$1='Guias Salariais 2023'!$C$1:$C$1000,ROW('Guias Salariais 2023'!$C$1:$C$1000)-ROW('Guias Salariais 2023'!$C$1)+1),ROW(40:40))),"")</f>
        <v/>
      </c>
      <c r="K41" s="474" t="str">
        <f t="shared" ref="K41:M41" si="382">IF(J41="","",AND(J41&gt;=J$88,J41&lt;=J$87))</f>
        <v/>
      </c>
      <c r="L41" s="464" t="str" cm="1">
        <f t="array" ref="L41">IFERROR(INDEX('Guias Salariais 2023'!$D$1:$D$1000,SMALL(IF(L$1='Guias Salariais 2023'!$C$1:$C$1000,ROW('Guias Salariais 2023'!$C$1:$C$1000)-ROW('Guias Salariais 2023'!$C$1)+1),ROW(40:40))),"")</f>
        <v/>
      </c>
      <c r="M41" s="474" t="str">
        <f t="shared" si="382"/>
        <v/>
      </c>
      <c r="N41" s="472" cm="1">
        <f t="array" ref="N41">IFERROR(INDEX('Guias Salariais 2023'!$D$1:$D$1000,SMALL(IF(N$1='Guias Salariais 2023'!$C$1:$C$1000,ROW('Guias Salariais 2023'!$C$1:$C$1000)-ROW('Guias Salariais 2023'!$C$1)+1),ROW(40:40))),"")</f>
        <v>17225</v>
      </c>
      <c r="O41" s="474" t="b">
        <f t="shared" ref="O41:Q41" si="383">IF(N41="","",AND(N41&gt;=N$88,N41&lt;=N$87))</f>
        <v>0</v>
      </c>
      <c r="P41" s="464" t="str" cm="1">
        <f t="array" ref="P41">IFERROR(INDEX('Guias Salariais 2023'!$D$1:$D$1000,SMALL(IF(P$1='Guias Salariais 2023'!$C$1:$C$1000,ROW('Guias Salariais 2023'!$C$1:$C$1000)-ROW('Guias Salariais 2023'!$C$1)+1),ROW(40:40))),"")</f>
        <v/>
      </c>
      <c r="Q41" s="474" t="str">
        <f t="shared" si="383"/>
        <v/>
      </c>
      <c r="R41" s="463" t="str" cm="1">
        <f t="array" ref="R41">IFERROR(INDEX('Guias Salariais 2023'!$D$1:$D$1000,SMALL(IF(R$1='Guias Salariais 2023'!$C$1:$C$1000,ROW('Guias Salariais 2023'!$C$1:$C$1000)-ROW('Guias Salariais 2023'!$C$1)+1),ROW(40:40))),"")</f>
        <v/>
      </c>
      <c r="S41" s="474" t="str">
        <f t="shared" ref="S41:U41" si="384">IF(R41="","",AND(R41&gt;=R$88,R41&lt;=R$87))</f>
        <v/>
      </c>
      <c r="T41" s="464" t="str" cm="1">
        <f t="array" ref="T41">IFERROR(INDEX('Guias Salariais 2023'!$D$1:$D$1000,SMALL(IF(T$1='Guias Salariais 2023'!$C$1:$C$1000,ROW('Guias Salariais 2023'!$C$1:$C$1000)-ROW('Guias Salariais 2023'!$C$1)+1),ROW(40:40))),"")</f>
        <v/>
      </c>
      <c r="U41" s="474" t="str">
        <f t="shared" si="384"/>
        <v/>
      </c>
      <c r="V41" s="463" t="str" cm="1">
        <f t="array" ref="V41">IFERROR(INDEX('Guias Salariais 2023'!$D$1:$D$1000,SMALL(IF(V$1='Guias Salariais 2023'!$C$1:$C$1000,ROW('Guias Salariais 2023'!$C$1:$C$1000)-ROW('Guias Salariais 2023'!$C$1)+1),ROW(40:40))),"")</f>
        <v/>
      </c>
      <c r="W41" s="474" t="str">
        <f t="shared" ref="W41:Y41" si="385">IF(V41="","",AND(V41&gt;=V$88,V41&lt;=V$87))</f>
        <v/>
      </c>
      <c r="X41" s="464" t="str" cm="1">
        <f t="array" ref="X41">IFERROR(INDEX('Guias Salariais 2023'!$D$1:$D$1000,SMALL(IF(X$1='Guias Salariais 2023'!$C$1:$C$1000,ROW('Guias Salariais 2023'!$C$1:$C$1000)-ROW('Guias Salariais 2023'!$C$1)+1),ROW(40:40))),"")</f>
        <v/>
      </c>
      <c r="Y41" s="474" t="str">
        <f t="shared" si="385"/>
        <v/>
      </c>
      <c r="Z41" s="463" t="str" cm="1">
        <f t="array" ref="Z41">IFERROR(INDEX('Guias Salariais 2023'!$D$1:$D$1000,SMALL(IF(Z$1='Guias Salariais 2023'!$C$1:$C$1000,ROW('Guias Salariais 2023'!$C$1:$C$1000)-ROW('Guias Salariais 2023'!$C$1)+1),ROW(40:40))),"")</f>
        <v/>
      </c>
      <c r="AA41" s="474" t="str">
        <f t="shared" ref="AA41:AC41" si="386">IF(Z41="","",AND(Z41&gt;=Z$88,Z41&lt;=Z$87))</f>
        <v/>
      </c>
      <c r="AB41" s="464" t="str" cm="1">
        <f t="array" ref="AB41">IFERROR(INDEX('Guias Salariais 2023'!$D$1:$D$1000,SMALL(IF(AB$1='Guias Salariais 2023'!$C$1:$C$1000,ROW('Guias Salariais 2023'!$C$1:$C$1000)-ROW('Guias Salariais 2023'!$C$1)+1),ROW(40:40))),"")</f>
        <v/>
      </c>
      <c r="AC41" s="474" t="str">
        <f t="shared" si="386"/>
        <v/>
      </c>
      <c r="AD41" s="463" t="str" cm="1">
        <f t="array" ref="AD41">IFERROR(INDEX('Guias Salariais 2023'!$D$1:$D$1000,SMALL(IF(AD$1='Guias Salariais 2023'!$C$1:$C$1000,ROW('Guias Salariais 2023'!$C$1:$C$1000)-ROW('Guias Salariais 2023'!$C$1)+1),ROW(40:40))),"")</f>
        <v/>
      </c>
      <c r="AE41" s="474" t="str">
        <f t="shared" ref="AE41:AG41" si="387">IF(AD41="","",AND(AD41&gt;=AD$88,AD41&lt;=AD$87))</f>
        <v/>
      </c>
      <c r="AF41" s="464" t="str" cm="1">
        <f t="array" ref="AF41">IFERROR(INDEX('Guias Salariais 2023'!$D$1:$D$1000,SMALL(IF(AF$1='Guias Salariais 2023'!$C$1:$C$1000,ROW('Guias Salariais 2023'!$C$1:$C$1000)-ROW('Guias Salariais 2023'!$C$1)+1),ROW(40:40))),"")</f>
        <v/>
      </c>
      <c r="AG41" s="474" t="str">
        <f t="shared" si="387"/>
        <v/>
      </c>
      <c r="AH41" s="463" t="str" cm="1">
        <f t="array" ref="AH41">IFERROR(INDEX('Guias Salariais 2023'!$D$1:$D$1000,SMALL(IF(AH$1='Guias Salariais 2023'!$C$1:$C$1000,ROW('Guias Salariais 2023'!$C$1:$C$1000)-ROW('Guias Salariais 2023'!$C$1)+1),ROW(40:40))),"")</f>
        <v/>
      </c>
      <c r="AI41" s="474" t="str">
        <f t="shared" ref="AI41:AK41" si="388">IF(AH41="","",AND(AH41&gt;=AH$88,AH41&lt;=AH$87))</f>
        <v/>
      </c>
      <c r="AJ41" s="464" t="str" cm="1">
        <f t="array" ref="AJ41">IFERROR(INDEX('Guias Salariais 2023'!$D$1:$D$1000,SMALL(IF(AJ$1='Guias Salariais 2023'!$C$1:$C$1000,ROW('Guias Salariais 2023'!$C$1:$C$1000)-ROW('Guias Salariais 2023'!$C$1)+1),ROW(40:40))),"")</f>
        <v/>
      </c>
      <c r="AK41" s="474" t="str">
        <f t="shared" si="388"/>
        <v/>
      </c>
      <c r="AL41" s="463" t="str" cm="1">
        <f t="array" ref="AL41">IFERROR(INDEX('Guias Salariais 2023'!$D$1:$D$1000,SMALL(IF(AL$1='Guias Salariais 2023'!$C$1:$C$1000,ROW('Guias Salariais 2023'!$C$1:$C$1000)-ROW('Guias Salariais 2023'!$C$1)+1),ROW(40:40))),"")</f>
        <v/>
      </c>
      <c r="AM41" s="474" t="str">
        <f t="shared" ref="AM41:AO41" si="389">IF(AL41="","",AND(AL41&gt;=AL$88,AL41&lt;=AL$87))</f>
        <v/>
      </c>
      <c r="AN41" s="464" t="str" cm="1">
        <f t="array" ref="AN41">IFERROR(INDEX('Guias Salariais 2023'!$D$1:$D$1000,SMALL(IF(AN$1='Guias Salariais 2023'!$C$1:$C$1000,ROW('Guias Salariais 2023'!$C$1:$C$1000)-ROW('Guias Salariais 2023'!$C$1)+1),ROW(40:40))),"")</f>
        <v/>
      </c>
      <c r="AO41" s="474" t="str">
        <f t="shared" si="389"/>
        <v/>
      </c>
      <c r="AP41" s="463" t="str" cm="1">
        <f t="array" ref="AP41">IFERROR(INDEX('Guias Salariais 2023'!$D$1:$D$1000,SMALL(IF(AP$1='Guias Salariais 2023'!$C$1:$C$1000,ROW('Guias Salariais 2023'!$C$1:$C$1000)-ROW('Guias Salariais 2023'!$C$1)+1),ROW(40:40))),"")</f>
        <v/>
      </c>
      <c r="AQ41" s="486" t="str">
        <f t="shared" ref="AQ41" si="390">IF(AP41="","",AND(AP41&gt;=AP$88,AP41&lt;=AP$87))</f>
        <v/>
      </c>
    </row>
    <row r="42" spans="1:43" x14ac:dyDescent="0.25">
      <c r="A42" s="514"/>
      <c r="B42" s="326" t="str" cm="1">
        <f t="array" ref="B42">IFERROR(INDEX('Guias Salariais 2023'!$D$1:$D$1000,SMALL(IF(B$1='Guias Salariais 2023'!$C$1:$C$1000,ROW('Guias Salariais 2023'!$C$1:$C$1000)-ROW('Guias Salariais 2023'!$C$1)+1),ROW(41:41))),"")</f>
        <v/>
      </c>
      <c r="C42" s="474" t="str">
        <f t="shared" si="0"/>
        <v/>
      </c>
      <c r="D42" s="464" t="str" cm="1">
        <f t="array" ref="D42">IFERROR(INDEX('Guias Salariais 2023'!$D$1:$D$1000,SMALL(IF(D$1='Guias Salariais 2023'!$C$1:$C$1000,ROW('Guias Salariais 2023'!$C$1:$C$1000)-ROW('Guias Salariais 2023'!$C$1)+1),ROW(41:41))),"")</f>
        <v/>
      </c>
      <c r="E42" s="474" t="str">
        <f t="shared" si="0"/>
        <v/>
      </c>
      <c r="F42" s="463" t="str" cm="1">
        <f t="array" ref="F42">IFERROR(INDEX('Guias Salariais 2023'!$D$1:$D$1000,SMALL(IF(F$1='Guias Salariais 2023'!$C$1:$C$1000,ROW('Guias Salariais 2023'!$C$1:$C$1000)-ROW('Guias Salariais 2023'!$C$1)+1),ROW(41:41))),"")</f>
        <v/>
      </c>
      <c r="G42" s="474" t="str">
        <f t="shared" ref="G42:I42" si="391">IF(F42="","",AND(F42&gt;=F$88,F42&lt;=F$87))</f>
        <v/>
      </c>
      <c r="H42" s="464" t="str" cm="1">
        <f t="array" ref="H42">IFERROR(INDEX('Guias Salariais 2023'!$D$1:$D$1000,SMALL(IF(H$1='Guias Salariais 2023'!$C$1:$C$1000,ROW('Guias Salariais 2023'!$C$1:$C$1000)-ROW('Guias Salariais 2023'!$C$1)+1),ROW(41:41))),"")</f>
        <v/>
      </c>
      <c r="I42" s="474" t="str">
        <f t="shared" si="391"/>
        <v/>
      </c>
      <c r="J42" s="463" t="str" cm="1">
        <f t="array" ref="J42">IFERROR(INDEX('Guias Salariais 2023'!$D$1:$D$1000,SMALL(IF(J$1='Guias Salariais 2023'!$C$1:$C$1000,ROW('Guias Salariais 2023'!$C$1:$C$1000)-ROW('Guias Salariais 2023'!$C$1)+1),ROW(41:41))),"")</f>
        <v/>
      </c>
      <c r="K42" s="474" t="str">
        <f t="shared" ref="K42:M42" si="392">IF(J42="","",AND(J42&gt;=J$88,J42&lt;=J$87))</f>
        <v/>
      </c>
      <c r="L42" s="464" t="str" cm="1">
        <f t="array" ref="L42">IFERROR(INDEX('Guias Salariais 2023'!$D$1:$D$1000,SMALL(IF(L$1='Guias Salariais 2023'!$C$1:$C$1000,ROW('Guias Salariais 2023'!$C$1:$C$1000)-ROW('Guias Salariais 2023'!$C$1)+1),ROW(41:41))),"")</f>
        <v/>
      </c>
      <c r="M42" s="474" t="str">
        <f t="shared" si="392"/>
        <v/>
      </c>
      <c r="N42" s="472" cm="1">
        <f t="array" ref="N42">IFERROR(INDEX('Guias Salariais 2023'!$D$1:$D$1000,SMALL(IF(N$1='Guias Salariais 2023'!$C$1:$C$1000,ROW('Guias Salariais 2023'!$C$1:$C$1000)-ROW('Guias Salariais 2023'!$C$1)+1),ROW(41:41))),"")</f>
        <v>17875</v>
      </c>
      <c r="O42" s="474" t="b">
        <f t="shared" ref="O42:Q42" si="393">IF(N42="","",AND(N42&gt;=N$88,N42&lt;=N$87))</f>
        <v>0</v>
      </c>
      <c r="P42" s="464" t="str" cm="1">
        <f t="array" ref="P42">IFERROR(INDEX('Guias Salariais 2023'!$D$1:$D$1000,SMALL(IF(P$1='Guias Salariais 2023'!$C$1:$C$1000,ROW('Guias Salariais 2023'!$C$1:$C$1000)-ROW('Guias Salariais 2023'!$C$1)+1),ROW(41:41))),"")</f>
        <v/>
      </c>
      <c r="Q42" s="474" t="str">
        <f t="shared" si="393"/>
        <v/>
      </c>
      <c r="R42" s="463" t="str" cm="1">
        <f t="array" ref="R42">IFERROR(INDEX('Guias Salariais 2023'!$D$1:$D$1000,SMALL(IF(R$1='Guias Salariais 2023'!$C$1:$C$1000,ROW('Guias Salariais 2023'!$C$1:$C$1000)-ROW('Guias Salariais 2023'!$C$1)+1),ROW(41:41))),"")</f>
        <v/>
      </c>
      <c r="S42" s="474" t="str">
        <f t="shared" ref="S42:U42" si="394">IF(R42="","",AND(R42&gt;=R$88,R42&lt;=R$87))</f>
        <v/>
      </c>
      <c r="T42" s="464" t="str" cm="1">
        <f t="array" ref="T42">IFERROR(INDEX('Guias Salariais 2023'!$D$1:$D$1000,SMALL(IF(T$1='Guias Salariais 2023'!$C$1:$C$1000,ROW('Guias Salariais 2023'!$C$1:$C$1000)-ROW('Guias Salariais 2023'!$C$1)+1),ROW(41:41))),"")</f>
        <v/>
      </c>
      <c r="U42" s="474" t="str">
        <f t="shared" si="394"/>
        <v/>
      </c>
      <c r="V42" s="463" t="str" cm="1">
        <f t="array" ref="V42">IFERROR(INDEX('Guias Salariais 2023'!$D$1:$D$1000,SMALL(IF(V$1='Guias Salariais 2023'!$C$1:$C$1000,ROW('Guias Salariais 2023'!$C$1:$C$1000)-ROW('Guias Salariais 2023'!$C$1)+1),ROW(41:41))),"")</f>
        <v/>
      </c>
      <c r="W42" s="474" t="str">
        <f t="shared" ref="W42:Y42" si="395">IF(V42="","",AND(V42&gt;=V$88,V42&lt;=V$87))</f>
        <v/>
      </c>
      <c r="X42" s="464" t="str" cm="1">
        <f t="array" ref="X42">IFERROR(INDEX('Guias Salariais 2023'!$D$1:$D$1000,SMALL(IF(X$1='Guias Salariais 2023'!$C$1:$C$1000,ROW('Guias Salariais 2023'!$C$1:$C$1000)-ROW('Guias Salariais 2023'!$C$1)+1),ROW(41:41))),"")</f>
        <v/>
      </c>
      <c r="Y42" s="474" t="str">
        <f t="shared" si="395"/>
        <v/>
      </c>
      <c r="Z42" s="463" t="str" cm="1">
        <f t="array" ref="Z42">IFERROR(INDEX('Guias Salariais 2023'!$D$1:$D$1000,SMALL(IF(Z$1='Guias Salariais 2023'!$C$1:$C$1000,ROW('Guias Salariais 2023'!$C$1:$C$1000)-ROW('Guias Salariais 2023'!$C$1)+1),ROW(41:41))),"")</f>
        <v/>
      </c>
      <c r="AA42" s="474" t="str">
        <f t="shared" ref="AA42:AC42" si="396">IF(Z42="","",AND(Z42&gt;=Z$88,Z42&lt;=Z$87))</f>
        <v/>
      </c>
      <c r="AB42" s="464" t="str" cm="1">
        <f t="array" ref="AB42">IFERROR(INDEX('Guias Salariais 2023'!$D$1:$D$1000,SMALL(IF(AB$1='Guias Salariais 2023'!$C$1:$C$1000,ROW('Guias Salariais 2023'!$C$1:$C$1000)-ROW('Guias Salariais 2023'!$C$1)+1),ROW(41:41))),"")</f>
        <v/>
      </c>
      <c r="AC42" s="474" t="str">
        <f t="shared" si="396"/>
        <v/>
      </c>
      <c r="AD42" s="463" t="str" cm="1">
        <f t="array" ref="AD42">IFERROR(INDEX('Guias Salariais 2023'!$D$1:$D$1000,SMALL(IF(AD$1='Guias Salariais 2023'!$C$1:$C$1000,ROW('Guias Salariais 2023'!$C$1:$C$1000)-ROW('Guias Salariais 2023'!$C$1)+1),ROW(41:41))),"")</f>
        <v/>
      </c>
      <c r="AE42" s="474" t="str">
        <f t="shared" ref="AE42:AG42" si="397">IF(AD42="","",AND(AD42&gt;=AD$88,AD42&lt;=AD$87))</f>
        <v/>
      </c>
      <c r="AF42" s="464" t="str" cm="1">
        <f t="array" ref="AF42">IFERROR(INDEX('Guias Salariais 2023'!$D$1:$D$1000,SMALL(IF(AF$1='Guias Salariais 2023'!$C$1:$C$1000,ROW('Guias Salariais 2023'!$C$1:$C$1000)-ROW('Guias Salariais 2023'!$C$1)+1),ROW(41:41))),"")</f>
        <v/>
      </c>
      <c r="AG42" s="474" t="str">
        <f t="shared" si="397"/>
        <v/>
      </c>
      <c r="AH42" s="463" t="str" cm="1">
        <f t="array" ref="AH42">IFERROR(INDEX('Guias Salariais 2023'!$D$1:$D$1000,SMALL(IF(AH$1='Guias Salariais 2023'!$C$1:$C$1000,ROW('Guias Salariais 2023'!$C$1:$C$1000)-ROW('Guias Salariais 2023'!$C$1)+1),ROW(41:41))),"")</f>
        <v/>
      </c>
      <c r="AI42" s="474" t="str">
        <f t="shared" ref="AI42:AK42" si="398">IF(AH42="","",AND(AH42&gt;=AH$88,AH42&lt;=AH$87))</f>
        <v/>
      </c>
      <c r="AJ42" s="464" t="str" cm="1">
        <f t="array" ref="AJ42">IFERROR(INDEX('Guias Salariais 2023'!$D$1:$D$1000,SMALL(IF(AJ$1='Guias Salariais 2023'!$C$1:$C$1000,ROW('Guias Salariais 2023'!$C$1:$C$1000)-ROW('Guias Salariais 2023'!$C$1)+1),ROW(41:41))),"")</f>
        <v/>
      </c>
      <c r="AK42" s="474" t="str">
        <f t="shared" si="398"/>
        <v/>
      </c>
      <c r="AL42" s="463" t="str" cm="1">
        <f t="array" ref="AL42">IFERROR(INDEX('Guias Salariais 2023'!$D$1:$D$1000,SMALL(IF(AL$1='Guias Salariais 2023'!$C$1:$C$1000,ROW('Guias Salariais 2023'!$C$1:$C$1000)-ROW('Guias Salariais 2023'!$C$1)+1),ROW(41:41))),"")</f>
        <v/>
      </c>
      <c r="AM42" s="474" t="str">
        <f t="shared" ref="AM42:AO42" si="399">IF(AL42="","",AND(AL42&gt;=AL$88,AL42&lt;=AL$87))</f>
        <v/>
      </c>
      <c r="AN42" s="464" t="str" cm="1">
        <f t="array" ref="AN42">IFERROR(INDEX('Guias Salariais 2023'!$D$1:$D$1000,SMALL(IF(AN$1='Guias Salariais 2023'!$C$1:$C$1000,ROW('Guias Salariais 2023'!$C$1:$C$1000)-ROW('Guias Salariais 2023'!$C$1)+1),ROW(41:41))),"")</f>
        <v/>
      </c>
      <c r="AO42" s="474" t="str">
        <f t="shared" si="399"/>
        <v/>
      </c>
      <c r="AP42" s="463" t="str" cm="1">
        <f t="array" ref="AP42">IFERROR(INDEX('Guias Salariais 2023'!$D$1:$D$1000,SMALL(IF(AP$1='Guias Salariais 2023'!$C$1:$C$1000,ROW('Guias Salariais 2023'!$C$1:$C$1000)-ROW('Guias Salariais 2023'!$C$1)+1),ROW(41:41))),"")</f>
        <v/>
      </c>
      <c r="AQ42" s="486" t="str">
        <f t="shared" ref="AQ42" si="400">IF(AP42="","",AND(AP42&gt;=AP$88,AP42&lt;=AP$87))</f>
        <v/>
      </c>
    </row>
    <row r="43" spans="1:43" x14ac:dyDescent="0.25">
      <c r="A43" s="514"/>
      <c r="B43" s="326" t="str" cm="1">
        <f t="array" ref="B43">IFERROR(INDEX('Guias Salariais 2023'!$D$1:$D$1000,SMALL(IF(B$1='Guias Salariais 2023'!$C$1:$C$1000,ROW('Guias Salariais 2023'!$C$1:$C$1000)-ROW('Guias Salariais 2023'!$C$1)+1),ROW(42:42))),"")</f>
        <v/>
      </c>
      <c r="C43" s="474" t="str">
        <f t="shared" si="0"/>
        <v/>
      </c>
      <c r="D43" s="464" t="str" cm="1">
        <f t="array" ref="D43">IFERROR(INDEX('Guias Salariais 2023'!$D$1:$D$1000,SMALL(IF(D$1='Guias Salariais 2023'!$C$1:$C$1000,ROW('Guias Salariais 2023'!$C$1:$C$1000)-ROW('Guias Salariais 2023'!$C$1)+1),ROW(42:42))),"")</f>
        <v/>
      </c>
      <c r="E43" s="474" t="str">
        <f t="shared" si="0"/>
        <v/>
      </c>
      <c r="F43" s="463" t="str" cm="1">
        <f t="array" ref="F43">IFERROR(INDEX('Guias Salariais 2023'!$D$1:$D$1000,SMALL(IF(F$1='Guias Salariais 2023'!$C$1:$C$1000,ROW('Guias Salariais 2023'!$C$1:$C$1000)-ROW('Guias Salariais 2023'!$C$1)+1),ROW(42:42))),"")</f>
        <v/>
      </c>
      <c r="G43" s="474" t="str">
        <f t="shared" ref="G43:I43" si="401">IF(F43="","",AND(F43&gt;=F$88,F43&lt;=F$87))</f>
        <v/>
      </c>
      <c r="H43" s="464" t="str" cm="1">
        <f t="array" ref="H43">IFERROR(INDEX('Guias Salariais 2023'!$D$1:$D$1000,SMALL(IF(H$1='Guias Salariais 2023'!$C$1:$C$1000,ROW('Guias Salariais 2023'!$C$1:$C$1000)-ROW('Guias Salariais 2023'!$C$1)+1),ROW(42:42))),"")</f>
        <v/>
      </c>
      <c r="I43" s="474" t="str">
        <f t="shared" si="401"/>
        <v/>
      </c>
      <c r="J43" s="463" t="str" cm="1">
        <f t="array" ref="J43">IFERROR(INDEX('Guias Salariais 2023'!$D$1:$D$1000,SMALL(IF(J$1='Guias Salariais 2023'!$C$1:$C$1000,ROW('Guias Salariais 2023'!$C$1:$C$1000)-ROW('Guias Salariais 2023'!$C$1)+1),ROW(42:42))),"")</f>
        <v/>
      </c>
      <c r="K43" s="474" t="str">
        <f t="shared" ref="K43:M43" si="402">IF(J43="","",AND(J43&gt;=J$88,J43&lt;=J$87))</f>
        <v/>
      </c>
      <c r="L43" s="464" t="str" cm="1">
        <f t="array" ref="L43">IFERROR(INDEX('Guias Salariais 2023'!$D$1:$D$1000,SMALL(IF(L$1='Guias Salariais 2023'!$C$1:$C$1000,ROW('Guias Salariais 2023'!$C$1:$C$1000)-ROW('Guias Salariais 2023'!$C$1)+1),ROW(42:42))),"")</f>
        <v/>
      </c>
      <c r="M43" s="474" t="str">
        <f t="shared" si="402"/>
        <v/>
      </c>
      <c r="N43" s="463" t="str" cm="1">
        <f t="array" ref="N43">IFERROR(INDEX('Guias Salariais 2023'!$D$1:$D$1000,SMALL(IF(N$1='Guias Salariais 2023'!$C$1:$C$1000,ROW('Guias Salariais 2023'!$C$1:$C$1000)-ROW('Guias Salariais 2023'!$C$1)+1),ROW(42:42))),"")</f>
        <v/>
      </c>
      <c r="O43" s="474" t="str">
        <f t="shared" ref="O43:Q43" si="403">IF(N43="","",AND(N43&gt;=N$88,N43&lt;=N$87))</f>
        <v/>
      </c>
      <c r="P43" s="464" t="str" cm="1">
        <f t="array" ref="P43">IFERROR(INDEX('Guias Salariais 2023'!$D$1:$D$1000,SMALL(IF(P$1='Guias Salariais 2023'!$C$1:$C$1000,ROW('Guias Salariais 2023'!$C$1:$C$1000)-ROW('Guias Salariais 2023'!$C$1)+1),ROW(42:42))),"")</f>
        <v/>
      </c>
      <c r="Q43" s="474" t="str">
        <f t="shared" si="403"/>
        <v/>
      </c>
      <c r="R43" s="463" t="str" cm="1">
        <f t="array" ref="R43">IFERROR(INDEX('Guias Salariais 2023'!$D$1:$D$1000,SMALL(IF(R$1='Guias Salariais 2023'!$C$1:$C$1000,ROW('Guias Salariais 2023'!$C$1:$C$1000)-ROW('Guias Salariais 2023'!$C$1)+1),ROW(42:42))),"")</f>
        <v/>
      </c>
      <c r="S43" s="474" t="str">
        <f t="shared" ref="S43:U43" si="404">IF(R43="","",AND(R43&gt;=R$88,R43&lt;=R$87))</f>
        <v/>
      </c>
      <c r="T43" s="464" t="str" cm="1">
        <f t="array" ref="T43">IFERROR(INDEX('Guias Salariais 2023'!$D$1:$D$1000,SMALL(IF(T$1='Guias Salariais 2023'!$C$1:$C$1000,ROW('Guias Salariais 2023'!$C$1:$C$1000)-ROW('Guias Salariais 2023'!$C$1)+1),ROW(42:42))),"")</f>
        <v/>
      </c>
      <c r="U43" s="474" t="str">
        <f t="shared" si="404"/>
        <v/>
      </c>
      <c r="V43" s="463" t="str" cm="1">
        <f t="array" ref="V43">IFERROR(INDEX('Guias Salariais 2023'!$D$1:$D$1000,SMALL(IF(V$1='Guias Salariais 2023'!$C$1:$C$1000,ROW('Guias Salariais 2023'!$C$1:$C$1000)-ROW('Guias Salariais 2023'!$C$1)+1),ROW(42:42))),"")</f>
        <v/>
      </c>
      <c r="W43" s="474" t="str">
        <f t="shared" ref="W43:Y43" si="405">IF(V43="","",AND(V43&gt;=V$88,V43&lt;=V$87))</f>
        <v/>
      </c>
      <c r="X43" s="464" t="str" cm="1">
        <f t="array" ref="X43">IFERROR(INDEX('Guias Salariais 2023'!$D$1:$D$1000,SMALL(IF(X$1='Guias Salariais 2023'!$C$1:$C$1000,ROW('Guias Salariais 2023'!$C$1:$C$1000)-ROW('Guias Salariais 2023'!$C$1)+1),ROW(42:42))),"")</f>
        <v/>
      </c>
      <c r="Y43" s="474" t="str">
        <f t="shared" si="405"/>
        <v/>
      </c>
      <c r="Z43" s="463" t="str" cm="1">
        <f t="array" ref="Z43">IFERROR(INDEX('Guias Salariais 2023'!$D$1:$D$1000,SMALL(IF(Z$1='Guias Salariais 2023'!$C$1:$C$1000,ROW('Guias Salariais 2023'!$C$1:$C$1000)-ROW('Guias Salariais 2023'!$C$1)+1),ROW(42:42))),"")</f>
        <v/>
      </c>
      <c r="AA43" s="474" t="str">
        <f t="shared" ref="AA43:AC43" si="406">IF(Z43="","",AND(Z43&gt;=Z$88,Z43&lt;=Z$87))</f>
        <v/>
      </c>
      <c r="AB43" s="464" t="str" cm="1">
        <f t="array" ref="AB43">IFERROR(INDEX('Guias Salariais 2023'!$D$1:$D$1000,SMALL(IF(AB$1='Guias Salariais 2023'!$C$1:$C$1000,ROW('Guias Salariais 2023'!$C$1:$C$1000)-ROW('Guias Salariais 2023'!$C$1)+1),ROW(42:42))),"")</f>
        <v/>
      </c>
      <c r="AC43" s="474" t="str">
        <f t="shared" si="406"/>
        <v/>
      </c>
      <c r="AD43" s="463" t="str" cm="1">
        <f t="array" ref="AD43">IFERROR(INDEX('Guias Salariais 2023'!$D$1:$D$1000,SMALL(IF(AD$1='Guias Salariais 2023'!$C$1:$C$1000,ROW('Guias Salariais 2023'!$C$1:$C$1000)-ROW('Guias Salariais 2023'!$C$1)+1),ROW(42:42))),"")</f>
        <v/>
      </c>
      <c r="AE43" s="474" t="str">
        <f t="shared" ref="AE43:AG43" si="407">IF(AD43="","",AND(AD43&gt;=AD$88,AD43&lt;=AD$87))</f>
        <v/>
      </c>
      <c r="AF43" s="464" t="str" cm="1">
        <f t="array" ref="AF43">IFERROR(INDEX('Guias Salariais 2023'!$D$1:$D$1000,SMALL(IF(AF$1='Guias Salariais 2023'!$C$1:$C$1000,ROW('Guias Salariais 2023'!$C$1:$C$1000)-ROW('Guias Salariais 2023'!$C$1)+1),ROW(42:42))),"")</f>
        <v/>
      </c>
      <c r="AG43" s="474" t="str">
        <f t="shared" si="407"/>
        <v/>
      </c>
      <c r="AH43" s="463" t="str" cm="1">
        <f t="array" ref="AH43">IFERROR(INDEX('Guias Salariais 2023'!$D$1:$D$1000,SMALL(IF(AH$1='Guias Salariais 2023'!$C$1:$C$1000,ROW('Guias Salariais 2023'!$C$1:$C$1000)-ROW('Guias Salariais 2023'!$C$1)+1),ROW(42:42))),"")</f>
        <v/>
      </c>
      <c r="AI43" s="474" t="str">
        <f t="shared" ref="AI43:AK43" si="408">IF(AH43="","",AND(AH43&gt;=AH$88,AH43&lt;=AH$87))</f>
        <v/>
      </c>
      <c r="AJ43" s="464" t="str" cm="1">
        <f t="array" ref="AJ43">IFERROR(INDEX('Guias Salariais 2023'!$D$1:$D$1000,SMALL(IF(AJ$1='Guias Salariais 2023'!$C$1:$C$1000,ROW('Guias Salariais 2023'!$C$1:$C$1000)-ROW('Guias Salariais 2023'!$C$1)+1),ROW(42:42))),"")</f>
        <v/>
      </c>
      <c r="AK43" s="474" t="str">
        <f t="shared" si="408"/>
        <v/>
      </c>
      <c r="AL43" s="463" t="str" cm="1">
        <f t="array" ref="AL43">IFERROR(INDEX('Guias Salariais 2023'!$D$1:$D$1000,SMALL(IF(AL$1='Guias Salariais 2023'!$C$1:$C$1000,ROW('Guias Salariais 2023'!$C$1:$C$1000)-ROW('Guias Salariais 2023'!$C$1)+1),ROW(42:42))),"")</f>
        <v/>
      </c>
      <c r="AM43" s="474" t="str">
        <f t="shared" ref="AM43:AO43" si="409">IF(AL43="","",AND(AL43&gt;=AL$88,AL43&lt;=AL$87))</f>
        <v/>
      </c>
      <c r="AN43" s="464" t="str" cm="1">
        <f t="array" ref="AN43">IFERROR(INDEX('Guias Salariais 2023'!$D$1:$D$1000,SMALL(IF(AN$1='Guias Salariais 2023'!$C$1:$C$1000,ROW('Guias Salariais 2023'!$C$1:$C$1000)-ROW('Guias Salariais 2023'!$C$1)+1),ROW(42:42))),"")</f>
        <v/>
      </c>
      <c r="AO43" s="474" t="str">
        <f t="shared" si="409"/>
        <v/>
      </c>
      <c r="AP43" s="463" t="str" cm="1">
        <f t="array" ref="AP43">IFERROR(INDEX('Guias Salariais 2023'!$D$1:$D$1000,SMALL(IF(AP$1='Guias Salariais 2023'!$C$1:$C$1000,ROW('Guias Salariais 2023'!$C$1:$C$1000)-ROW('Guias Salariais 2023'!$C$1)+1),ROW(42:42))),"")</f>
        <v/>
      </c>
      <c r="AQ43" s="486" t="str">
        <f t="shared" ref="AQ43" si="410">IF(AP43="","",AND(AP43&gt;=AP$88,AP43&lt;=AP$87))</f>
        <v/>
      </c>
    </row>
    <row r="44" spans="1:43" ht="15.75" thickBot="1" x14ac:dyDescent="0.3">
      <c r="A44" s="515"/>
      <c r="B44" s="327" t="str" cm="1">
        <f t="array" ref="B44">IFERROR(INDEX('Guias Salariais 2023'!$D$1:$D$1000,SMALL(IF(B$1='Guias Salariais 2023'!$C$1:$C$1000,ROW('Guias Salariais 2023'!$C$1:$C$1000)-ROW('Guias Salariais 2023'!$C$1)+1),ROW(43:43))),"")</f>
        <v/>
      </c>
      <c r="C44" s="480" t="str">
        <f t="shared" si="0"/>
        <v/>
      </c>
      <c r="D44" s="328" t="str" cm="1">
        <f t="array" ref="D44">IFERROR(INDEX('Guias Salariais 2023'!$D$1:$D$1000,SMALL(IF(D$1='Guias Salariais 2023'!$C$1:$C$1000,ROW('Guias Salariais 2023'!$C$1:$C$1000)-ROW('Guias Salariais 2023'!$C$1)+1),ROW(43:43))),"")</f>
        <v/>
      </c>
      <c r="E44" s="480" t="str">
        <f t="shared" si="0"/>
        <v/>
      </c>
      <c r="F44" s="329" t="str" cm="1">
        <f t="array" ref="F44">IFERROR(INDEX('Guias Salariais 2023'!$D$1:$D$1000,SMALL(IF(F$1='Guias Salariais 2023'!$C$1:$C$1000,ROW('Guias Salariais 2023'!$C$1:$C$1000)-ROW('Guias Salariais 2023'!$C$1)+1),ROW(43:43))),"")</f>
        <v/>
      </c>
      <c r="G44" s="480" t="str">
        <f t="shared" ref="G44:I44" si="411">IF(F44="","",AND(F44&gt;=F$88,F44&lt;=F$87))</f>
        <v/>
      </c>
      <c r="H44" s="328" t="str" cm="1">
        <f t="array" ref="H44">IFERROR(INDEX('Guias Salariais 2023'!$D$1:$D$1000,SMALL(IF(H$1='Guias Salariais 2023'!$C$1:$C$1000,ROW('Guias Salariais 2023'!$C$1:$C$1000)-ROW('Guias Salariais 2023'!$C$1)+1),ROW(43:43))),"")</f>
        <v/>
      </c>
      <c r="I44" s="480" t="str">
        <f t="shared" si="411"/>
        <v/>
      </c>
      <c r="J44" s="329" t="str" cm="1">
        <f t="array" ref="J44">IFERROR(INDEX('Guias Salariais 2023'!$D$1:$D$1000,SMALL(IF(J$1='Guias Salariais 2023'!$C$1:$C$1000,ROW('Guias Salariais 2023'!$C$1:$C$1000)-ROW('Guias Salariais 2023'!$C$1)+1),ROW(43:43))),"")</f>
        <v/>
      </c>
      <c r="K44" s="480" t="str">
        <f t="shared" ref="K44:M44" si="412">IF(J44="","",AND(J44&gt;=J$88,J44&lt;=J$87))</f>
        <v/>
      </c>
      <c r="L44" s="328" t="str" cm="1">
        <f t="array" ref="L44">IFERROR(INDEX('Guias Salariais 2023'!$D$1:$D$1000,SMALL(IF(L$1='Guias Salariais 2023'!$C$1:$C$1000,ROW('Guias Salariais 2023'!$C$1:$C$1000)-ROW('Guias Salariais 2023'!$C$1)+1),ROW(43:43))),"")</f>
        <v/>
      </c>
      <c r="M44" s="480" t="str">
        <f t="shared" si="412"/>
        <v/>
      </c>
      <c r="N44" s="329" t="str" cm="1">
        <f t="array" ref="N44">IFERROR(INDEX('Guias Salariais 2023'!$D$1:$D$1000,SMALL(IF(N$1='Guias Salariais 2023'!$C$1:$C$1000,ROW('Guias Salariais 2023'!$C$1:$C$1000)-ROW('Guias Salariais 2023'!$C$1)+1),ROW(43:43))),"")</f>
        <v/>
      </c>
      <c r="O44" s="480" t="str">
        <f t="shared" ref="O44:Q44" si="413">IF(N44="","",AND(N44&gt;=N$88,N44&lt;=N$87))</f>
        <v/>
      </c>
      <c r="P44" s="328" t="str" cm="1">
        <f t="array" ref="P44">IFERROR(INDEX('Guias Salariais 2023'!$D$1:$D$1000,SMALL(IF(P$1='Guias Salariais 2023'!$C$1:$C$1000,ROW('Guias Salariais 2023'!$C$1:$C$1000)-ROW('Guias Salariais 2023'!$C$1)+1),ROW(43:43))),"")</f>
        <v/>
      </c>
      <c r="Q44" s="480" t="str">
        <f t="shared" si="413"/>
        <v/>
      </c>
      <c r="R44" s="329" t="str" cm="1">
        <f t="array" ref="R44">IFERROR(INDEX('Guias Salariais 2023'!$D$1:$D$1000,SMALL(IF(R$1='Guias Salariais 2023'!$C$1:$C$1000,ROW('Guias Salariais 2023'!$C$1:$C$1000)-ROW('Guias Salariais 2023'!$C$1)+1),ROW(43:43))),"")</f>
        <v/>
      </c>
      <c r="S44" s="480" t="str">
        <f t="shared" ref="S44:U44" si="414">IF(R44="","",AND(R44&gt;=R$88,R44&lt;=R$87))</f>
        <v/>
      </c>
      <c r="T44" s="328" t="str" cm="1">
        <f t="array" ref="T44">IFERROR(INDEX('Guias Salariais 2023'!$D$1:$D$1000,SMALL(IF(T$1='Guias Salariais 2023'!$C$1:$C$1000,ROW('Guias Salariais 2023'!$C$1:$C$1000)-ROW('Guias Salariais 2023'!$C$1)+1),ROW(43:43))),"")</f>
        <v/>
      </c>
      <c r="U44" s="480" t="str">
        <f t="shared" si="414"/>
        <v/>
      </c>
      <c r="V44" s="329" t="str" cm="1">
        <f t="array" ref="V44">IFERROR(INDEX('Guias Salariais 2023'!$D$1:$D$1000,SMALL(IF(V$1='Guias Salariais 2023'!$C$1:$C$1000,ROW('Guias Salariais 2023'!$C$1:$C$1000)-ROW('Guias Salariais 2023'!$C$1)+1),ROW(43:43))),"")</f>
        <v/>
      </c>
      <c r="W44" s="480" t="str">
        <f t="shared" ref="W44:Y44" si="415">IF(V44="","",AND(V44&gt;=V$88,V44&lt;=V$87))</f>
        <v/>
      </c>
      <c r="X44" s="328" t="str" cm="1">
        <f t="array" ref="X44">IFERROR(INDEX('Guias Salariais 2023'!$D$1:$D$1000,SMALL(IF(X$1='Guias Salariais 2023'!$C$1:$C$1000,ROW('Guias Salariais 2023'!$C$1:$C$1000)-ROW('Guias Salariais 2023'!$C$1)+1),ROW(43:43))),"")</f>
        <v/>
      </c>
      <c r="Y44" s="480" t="str">
        <f t="shared" si="415"/>
        <v/>
      </c>
      <c r="Z44" s="329" t="str" cm="1">
        <f t="array" ref="Z44">IFERROR(INDEX('Guias Salariais 2023'!$D$1:$D$1000,SMALL(IF(Z$1='Guias Salariais 2023'!$C$1:$C$1000,ROW('Guias Salariais 2023'!$C$1:$C$1000)-ROW('Guias Salariais 2023'!$C$1)+1),ROW(43:43))),"")</f>
        <v/>
      </c>
      <c r="AA44" s="480" t="str">
        <f t="shared" ref="AA44:AC44" si="416">IF(Z44="","",AND(Z44&gt;=Z$88,Z44&lt;=Z$87))</f>
        <v/>
      </c>
      <c r="AB44" s="328" t="str" cm="1">
        <f t="array" ref="AB44">IFERROR(INDEX('Guias Salariais 2023'!$D$1:$D$1000,SMALL(IF(AB$1='Guias Salariais 2023'!$C$1:$C$1000,ROW('Guias Salariais 2023'!$C$1:$C$1000)-ROW('Guias Salariais 2023'!$C$1)+1),ROW(43:43))),"")</f>
        <v/>
      </c>
      <c r="AC44" s="480" t="str">
        <f t="shared" si="416"/>
        <v/>
      </c>
      <c r="AD44" s="329" t="str" cm="1">
        <f t="array" ref="AD44">IFERROR(INDEX('Guias Salariais 2023'!$D$1:$D$1000,SMALL(IF(AD$1='Guias Salariais 2023'!$C$1:$C$1000,ROW('Guias Salariais 2023'!$C$1:$C$1000)-ROW('Guias Salariais 2023'!$C$1)+1),ROW(43:43))),"")</f>
        <v/>
      </c>
      <c r="AE44" s="480" t="str">
        <f t="shared" ref="AE44:AG44" si="417">IF(AD44="","",AND(AD44&gt;=AD$88,AD44&lt;=AD$87))</f>
        <v/>
      </c>
      <c r="AF44" s="328" t="str" cm="1">
        <f t="array" ref="AF44">IFERROR(INDEX('Guias Salariais 2023'!$D$1:$D$1000,SMALL(IF(AF$1='Guias Salariais 2023'!$C$1:$C$1000,ROW('Guias Salariais 2023'!$C$1:$C$1000)-ROW('Guias Salariais 2023'!$C$1)+1),ROW(43:43))),"")</f>
        <v/>
      </c>
      <c r="AG44" s="480" t="str">
        <f t="shared" si="417"/>
        <v/>
      </c>
      <c r="AH44" s="329" t="str" cm="1">
        <f t="array" ref="AH44">IFERROR(INDEX('Guias Salariais 2023'!$D$1:$D$1000,SMALL(IF(AH$1='Guias Salariais 2023'!$C$1:$C$1000,ROW('Guias Salariais 2023'!$C$1:$C$1000)-ROW('Guias Salariais 2023'!$C$1)+1),ROW(43:43))),"")</f>
        <v/>
      </c>
      <c r="AI44" s="480" t="str">
        <f t="shared" ref="AI44:AK44" si="418">IF(AH44="","",AND(AH44&gt;=AH$88,AH44&lt;=AH$87))</f>
        <v/>
      </c>
      <c r="AJ44" s="328" t="str" cm="1">
        <f t="array" ref="AJ44">IFERROR(INDEX('Guias Salariais 2023'!$D$1:$D$1000,SMALL(IF(AJ$1='Guias Salariais 2023'!$C$1:$C$1000,ROW('Guias Salariais 2023'!$C$1:$C$1000)-ROW('Guias Salariais 2023'!$C$1)+1),ROW(43:43))),"")</f>
        <v/>
      </c>
      <c r="AK44" s="480" t="str">
        <f t="shared" si="418"/>
        <v/>
      </c>
      <c r="AL44" s="329" t="str" cm="1">
        <f t="array" ref="AL44">IFERROR(INDEX('Guias Salariais 2023'!$D$1:$D$1000,SMALL(IF(AL$1='Guias Salariais 2023'!$C$1:$C$1000,ROW('Guias Salariais 2023'!$C$1:$C$1000)-ROW('Guias Salariais 2023'!$C$1)+1),ROW(43:43))),"")</f>
        <v/>
      </c>
      <c r="AM44" s="480" t="str">
        <f t="shared" ref="AM44:AO44" si="419">IF(AL44="","",AND(AL44&gt;=AL$88,AL44&lt;=AL$87))</f>
        <v/>
      </c>
      <c r="AN44" s="328" t="str" cm="1">
        <f t="array" ref="AN44">IFERROR(INDEX('Guias Salariais 2023'!$D$1:$D$1000,SMALL(IF(AN$1='Guias Salariais 2023'!$C$1:$C$1000,ROW('Guias Salariais 2023'!$C$1:$C$1000)-ROW('Guias Salariais 2023'!$C$1)+1),ROW(43:43))),"")</f>
        <v/>
      </c>
      <c r="AO44" s="480" t="str">
        <f t="shared" si="419"/>
        <v/>
      </c>
      <c r="AP44" s="329" t="str" cm="1">
        <f t="array" ref="AP44">IFERROR(INDEX('Guias Salariais 2023'!$D$1:$D$1000,SMALL(IF(AP$1='Guias Salariais 2023'!$C$1:$C$1000,ROW('Guias Salariais 2023'!$C$1:$C$1000)-ROW('Guias Salariais 2023'!$C$1)+1),ROW(43:43))),"")</f>
        <v/>
      </c>
      <c r="AQ44" s="487" t="str">
        <f t="shared" ref="AQ44" si="420">IF(AP44="","",AND(AP44&gt;=AP$88,AP44&lt;=AP$87))</f>
        <v/>
      </c>
    </row>
    <row r="45" spans="1:43" x14ac:dyDescent="0.25">
      <c r="A45" s="513" t="s">
        <v>48</v>
      </c>
      <c r="B45" s="325" cm="1">
        <f t="array" ref="B45">IFERROR(INDEX('Contratações Governo'!$I$1:$I$1000,SMALL(IF(B$1='Contratações Governo'!$G$1:$G$1000,ROW('Contratações Governo'!$G$1:$G$1000)-ROW('Contratações Governo'!$G$1)+1),ROW(1:1))),"")</f>
        <v>12358.69</v>
      </c>
      <c r="C45" s="482" t="b">
        <f t="shared" si="0"/>
        <v>1</v>
      </c>
      <c r="D45" s="324" cm="1">
        <f t="array" ref="D45">IFERROR(INDEX('Contratações Governo'!$I$1:$I$1000,SMALL(IF(D$1='Contratações Governo'!$G$1:$G$1000,ROW('Contratações Governo'!$G$1:$G$1000)-ROW('Contratações Governo'!$G$1)+1),ROW(1:1))),"")</f>
        <v>14570.65</v>
      </c>
      <c r="E45" s="482" t="b">
        <f t="shared" si="0"/>
        <v>1</v>
      </c>
      <c r="F45" s="323" cm="1">
        <f t="array" ref="F45">IFERROR(INDEX('Contratações Governo'!$I$1:$I$1000,SMALL(IF(F$1='Contratações Governo'!$G$1:$G$1000,ROW('Contratações Governo'!$G$1:$G$1000)-ROW('Contratações Governo'!$G$1)+1),ROW(1:1))),"")</f>
        <v>4500</v>
      </c>
      <c r="G45" s="482" t="b">
        <f t="shared" ref="G45:I45" si="421">IF(F45="","",AND(F45&gt;=F$88,F45&lt;=F$87))</f>
        <v>1</v>
      </c>
      <c r="H45" s="324" cm="1">
        <f t="array" ref="H45">IFERROR(INDEX('Contratações Governo'!$I$1:$I$1000,SMALL(IF(H$1='Contratações Governo'!$G$1:$G$1000,ROW('Contratações Governo'!$G$1:$G$1000)-ROW('Contratações Governo'!$G$1)+1),ROW(1:1))),"")</f>
        <v>6623.42</v>
      </c>
      <c r="I45" s="482" t="b">
        <f t="shared" si="421"/>
        <v>1</v>
      </c>
      <c r="J45" s="338" cm="1">
        <f t="array" ref="J45">IFERROR(INDEX('Contratações Governo'!$I$1:$I$1000,SMALL(IF(J$1='Contratações Governo'!$G$1:$G$1000,ROW('Contratações Governo'!$G$1:$G$1000)-ROW('Contratações Governo'!$G$1)+1),ROW(1:1))),"")</f>
        <v>8000</v>
      </c>
      <c r="K45" s="482" t="b">
        <f t="shared" ref="K45:M45" si="422">IF(J45="","",AND(J45&gt;=J$88,J45&lt;=J$87))</f>
        <v>0</v>
      </c>
      <c r="L45" s="324" cm="1">
        <f t="array" ref="L45">IFERROR(INDEX('Contratações Governo'!$I$1:$I$1000,SMALL(IF(L$1='Contratações Governo'!$G$1:$G$1000,ROW('Contratações Governo'!$G$1:$G$1000)-ROW('Contratações Governo'!$G$1)+1),ROW(1:1))),"")</f>
        <v>7700.39</v>
      </c>
      <c r="M45" s="482" t="b">
        <f t="shared" si="422"/>
        <v>1</v>
      </c>
      <c r="N45" s="323" cm="1">
        <f t="array" ref="N45">IFERROR(INDEX('Contratações Governo'!$I$1:$I$1000,SMALL(IF(N$1='Contratações Governo'!$G$1:$G$1000,ROW('Contratações Governo'!$G$1:$G$1000)-ROW('Contratações Governo'!$G$1)+1),ROW(1:1))),"")</f>
        <v>7735.32</v>
      </c>
      <c r="O45" s="482" t="b">
        <f t="shared" ref="O45:Q45" si="423">IF(N45="","",AND(N45&gt;=N$88,N45&lt;=N$87))</f>
        <v>1</v>
      </c>
      <c r="P45" s="324" cm="1">
        <f t="array" ref="P45">IFERROR(INDEX('Contratações Governo'!$I$1:$I$1000,SMALL(IF(P$1='Contratações Governo'!$G$1:$G$1000,ROW('Contratações Governo'!$G$1:$G$1000)-ROW('Contratações Governo'!$G$1)+1),ROW(1:1))),"")</f>
        <v>12473.27</v>
      </c>
      <c r="Q45" s="482" t="b">
        <f t="shared" si="423"/>
        <v>1</v>
      </c>
      <c r="R45" s="323" cm="1">
        <f t="array" ref="R45">IFERROR(INDEX('Contratações Governo'!$I$1:$I$1000,SMALL(IF(R$1='Contratações Governo'!$G$1:$G$1000,ROW('Contratações Governo'!$G$1:$G$1000)-ROW('Contratações Governo'!$G$1)+1),ROW(1:1))),"")</f>
        <v>6143.23</v>
      </c>
      <c r="S45" s="482" t="b">
        <f t="shared" ref="S45:U45" si="424">IF(R45="","",AND(R45&gt;=R$88,R45&lt;=R$87))</f>
        <v>1</v>
      </c>
      <c r="T45" s="324" cm="1">
        <f t="array" ref="T45">IFERROR(INDEX('Contratações Governo'!$I$1:$I$1000,SMALL(IF(T$1='Contratações Governo'!$G$1:$G$1000,ROW('Contratações Governo'!$G$1:$G$1000)-ROW('Contratações Governo'!$G$1)+1),ROW(1:1))),"")</f>
        <v>7312.12</v>
      </c>
      <c r="U45" s="482" t="b">
        <f t="shared" si="424"/>
        <v>1</v>
      </c>
      <c r="V45" s="323" cm="1">
        <f t="array" ref="V45">IFERROR(INDEX('Contratações Governo'!$I$1:$I$1000,SMALL(IF(V$1='Contratações Governo'!$G$1:$G$1000,ROW('Contratações Governo'!$G$1:$G$1000)-ROW('Contratações Governo'!$G$1)+1),ROW(1:1))),"")</f>
        <v>11567.68</v>
      </c>
      <c r="W45" s="482" t="b">
        <f t="shared" ref="W45:Y45" si="425">IF(V45="","",AND(V45&gt;=V$88,V45&lt;=V$87))</f>
        <v>1</v>
      </c>
      <c r="X45" s="324" cm="1">
        <f t="array" ref="X45">IFERROR(INDEX('Contratações Governo'!$I$1:$I$1000,SMALL(IF(X$1='Contratações Governo'!$G$1:$G$1000,ROW('Contratações Governo'!$G$1:$G$1000)-ROW('Contratações Governo'!$G$1)+1),ROW(1:1))),"")</f>
        <v>6823.16</v>
      </c>
      <c r="Y45" s="482" t="b">
        <f t="shared" si="425"/>
        <v>1</v>
      </c>
      <c r="Z45" s="323" cm="1">
        <f t="array" ref="Z45">IFERROR(INDEX('Contratações Governo'!$I$1:$I$1000,SMALL(IF(Z$1='Contratações Governo'!$G$1:$G$1000,ROW('Contratações Governo'!$G$1:$G$1000)-ROW('Contratações Governo'!$G$1)+1),ROW(1:1))),"")</f>
        <v>9625.2099999999991</v>
      </c>
      <c r="AA45" s="482" t="b">
        <f t="shared" ref="AA45:AC45" si="426">IF(Z45="","",AND(Z45&gt;=Z$88,Z45&lt;=Z$87))</f>
        <v>1</v>
      </c>
      <c r="AB45" s="324" cm="1">
        <f t="array" ref="AB45">IFERROR(INDEX('Contratações Governo'!$I$1:$I$1000,SMALL(IF(AB$1='Contratações Governo'!$G$1:$G$1000,ROW('Contratações Governo'!$G$1:$G$1000)-ROW('Contratações Governo'!$G$1)+1),ROW(1:1))),"")</f>
        <v>11638.88</v>
      </c>
      <c r="AC45" s="482" t="b">
        <f t="shared" si="426"/>
        <v>1</v>
      </c>
      <c r="AD45" s="323" cm="1">
        <f t="array" ref="AD45">IFERROR(INDEX('Contratações Governo'!$I$1:$I$1000,SMALL(IF(AD$1='Contratações Governo'!$G$1:$G$1000,ROW('Contratações Governo'!$G$1:$G$1000)-ROW('Contratações Governo'!$G$1)+1),ROW(1:1))),"")</f>
        <v>7106.3</v>
      </c>
      <c r="AE45" s="482" t="b">
        <f t="shared" ref="AE45:AG45" si="427">IF(AD45="","",AND(AD45&gt;=AD$88,AD45&lt;=AD$87))</f>
        <v>1</v>
      </c>
      <c r="AF45" s="324" cm="1">
        <f t="array" ref="AF45">IFERROR(INDEX('Contratações Governo'!$I$1:$I$1000,SMALL(IF(AF$1='Contratações Governo'!$G$1:$G$1000,ROW('Contratações Governo'!$G$1:$G$1000)-ROW('Contratações Governo'!$G$1)+1),ROW(1:1))),"")</f>
        <v>11377.15</v>
      </c>
      <c r="AG45" s="482" t="b">
        <f t="shared" si="427"/>
        <v>1</v>
      </c>
      <c r="AH45" s="323" cm="1">
        <f t="array" ref="AH45">IFERROR(INDEX('Contratações Governo'!$I$1:$I$1000,SMALL(IF(AH$1='Contratações Governo'!$G$1:$G$1000,ROW('Contratações Governo'!$G$1:$G$1000)-ROW('Contratações Governo'!$G$1)+1),ROW(1:1))),"")</f>
        <v>10000</v>
      </c>
      <c r="AI45" s="482" t="b">
        <f t="shared" ref="AI45:AK45" si="428">IF(AH45="","",AND(AH45&gt;=AH$88,AH45&lt;=AH$87))</f>
        <v>1</v>
      </c>
      <c r="AJ45" s="292" cm="1">
        <f t="array" ref="AJ45">IFERROR(INDEX('Contratações Governo'!$I$1:$I$1000,SMALL(IF(AJ$1='Contratações Governo'!$G$1:$G$1000,ROW('Contratações Governo'!$G$1:$G$1000)-ROW('Contratações Governo'!$G$1)+1),ROW(1:1))),"")</f>
        <v>5375.5</v>
      </c>
      <c r="AK45" s="482" t="b">
        <f t="shared" si="428"/>
        <v>0</v>
      </c>
      <c r="AL45" s="323" cm="1">
        <f t="array" ref="AL45">IFERROR(INDEX('Contratações Governo'!$I$1:$I$1000,SMALL(IF(AL$1='Contratações Governo'!$G$1:$G$1000,ROW('Contratações Governo'!$G$1:$G$1000)-ROW('Contratações Governo'!$G$1)+1),ROW(1:1))),"")</f>
        <v>12046.27</v>
      </c>
      <c r="AM45" s="482" t="b">
        <f t="shared" ref="AM45:AO45" si="429">IF(AL45="","",AND(AL45&gt;=AL$88,AL45&lt;=AL$87))</f>
        <v>1</v>
      </c>
      <c r="AN45" s="324" cm="1">
        <f t="array" ref="AN45">IFERROR(INDEX('Contratações Governo'!$I$1:$I$1000,SMALL(IF(AN$1='Contratações Governo'!$G$1:$G$1000,ROW('Contratações Governo'!$G$1:$G$1000)-ROW('Contratações Governo'!$G$1)+1),ROW(1:1))),"")</f>
        <v>7735.32</v>
      </c>
      <c r="AO45" s="482" t="b">
        <f t="shared" si="429"/>
        <v>1</v>
      </c>
      <c r="AP45" s="323" cm="1">
        <f t="array" ref="AP45">IFERROR(INDEX('Contratações Governo'!$I$1:$I$1000,SMALL(IF(AP$1='Contratações Governo'!$G$1:$G$1000,ROW('Contratações Governo'!$G$1:$G$1000)-ROW('Contratações Governo'!$G$1)+1),ROW(1:1))),"")</f>
        <v>9403.44</v>
      </c>
      <c r="AQ45" s="485" t="b">
        <f t="shared" ref="AQ45" si="430">IF(AP45="","",AND(AP45&gt;=AP$88,AP45&lt;=AP$87))</f>
        <v>1</v>
      </c>
    </row>
    <row r="46" spans="1:43" x14ac:dyDescent="0.25">
      <c r="A46" s="514"/>
      <c r="B46" s="326" cm="1">
        <f t="array" ref="B46">IFERROR(INDEX('Contratações Governo'!$I$1:$I$1000,SMALL(IF(B$1='Contratações Governo'!$G$1:$G$1000,ROW('Contratações Governo'!$G$1:$G$1000)-ROW('Contratações Governo'!$G$1)+1),ROW(2:2))),"")</f>
        <v>11476.06</v>
      </c>
      <c r="C46" s="474" t="b">
        <f t="shared" si="0"/>
        <v>1</v>
      </c>
      <c r="D46" s="464" cm="1">
        <f t="array" ref="D46">IFERROR(INDEX('Contratações Governo'!$I$1:$I$1000,SMALL(IF(D$1='Contratações Governo'!$G$1:$G$1000,ROW('Contratações Governo'!$G$1:$G$1000)-ROW('Contratações Governo'!$G$1)+1),ROW(2:2))),"")</f>
        <v>21311.279999999999</v>
      </c>
      <c r="E46" s="474" t="b">
        <f t="shared" si="0"/>
        <v>1</v>
      </c>
      <c r="F46" s="463" cm="1">
        <f t="array" ref="F46">IFERROR(INDEX('Contratações Governo'!$I$1:$I$1000,SMALL(IF(F$1='Contratações Governo'!$G$1:$G$1000,ROW('Contratações Governo'!$G$1:$G$1000)-ROW('Contratações Governo'!$G$1)+1),ROW(2:2))),"")</f>
        <v>4500</v>
      </c>
      <c r="G46" s="474" t="b">
        <f t="shared" ref="G46:I46" si="431">IF(F46="","",AND(F46&gt;=F$88,F46&lt;=F$87))</f>
        <v>1</v>
      </c>
      <c r="H46" s="464" cm="1">
        <f t="array" ref="H46">IFERROR(INDEX('Contratações Governo'!$I$1:$I$1000,SMALL(IF(H$1='Contratações Governo'!$G$1:$G$1000,ROW('Contratações Governo'!$G$1:$G$1000)-ROW('Contratações Governo'!$G$1)+1),ROW(2:2))),"")</f>
        <v>7700</v>
      </c>
      <c r="I46" s="474" t="b">
        <f t="shared" si="431"/>
        <v>1</v>
      </c>
      <c r="J46" s="463" cm="1">
        <f t="array" ref="J46">IFERROR(INDEX('Contratações Governo'!$I$1:$I$1000,SMALL(IF(J$1='Contratações Governo'!$G$1:$G$1000,ROW('Contratações Governo'!$G$1:$G$1000)-ROW('Contratações Governo'!$G$1)+1),ROW(2:2))),"")</f>
        <v>11039.03</v>
      </c>
      <c r="K46" s="474" t="b">
        <f t="shared" ref="K46:M46" si="432">IF(J46="","",AND(J46&gt;=J$88,J46&lt;=J$87))</f>
        <v>1</v>
      </c>
      <c r="L46" s="464" cm="1">
        <f t="array" ref="L46">IFERROR(INDEX('Contratações Governo'!$I$1:$I$1000,SMALL(IF(L$1='Contratações Governo'!$G$1:$G$1000,ROW('Contratações Governo'!$G$1:$G$1000)-ROW('Contratações Governo'!$G$1)+1),ROW(2:2))),"")</f>
        <v>4906.01</v>
      </c>
      <c r="M46" s="474" t="b">
        <f t="shared" si="432"/>
        <v>1</v>
      </c>
      <c r="N46" s="463" cm="1">
        <f t="array" ref="N46">IFERROR(INDEX('Contratações Governo'!$I$1:$I$1000,SMALL(IF(N$1='Contratações Governo'!$G$1:$G$1000,ROW('Contratações Governo'!$G$1:$G$1000)-ROW('Contratações Governo'!$G$1)+1),ROW(2:2))),"")</f>
        <v>8873.74</v>
      </c>
      <c r="O46" s="474" t="b">
        <f t="shared" ref="O46:Q46" si="433">IF(N46="","",AND(N46&gt;=N$88,N46&lt;=N$87))</f>
        <v>1</v>
      </c>
      <c r="P46" s="464" cm="1">
        <f t="array" ref="P46">IFERROR(INDEX('Contratações Governo'!$I$1:$I$1000,SMALL(IF(P$1='Contratações Governo'!$G$1:$G$1000,ROW('Contratações Governo'!$G$1:$G$1000)-ROW('Contratações Governo'!$G$1)+1),ROW(2:2))),"")</f>
        <v>11730.22</v>
      </c>
      <c r="Q46" s="474" t="b">
        <f t="shared" si="433"/>
        <v>1</v>
      </c>
      <c r="R46" s="463" cm="1">
        <f t="array" ref="R46">IFERROR(INDEX('Contratações Governo'!$I$1:$I$1000,SMALL(IF(R$1='Contratações Governo'!$G$1:$G$1000,ROW('Contratações Governo'!$G$1:$G$1000)-ROW('Contratações Governo'!$G$1)+1),ROW(2:2))),"")</f>
        <v>4514.41</v>
      </c>
      <c r="S46" s="474" t="b">
        <f t="shared" ref="S46:U46" si="434">IF(R46="","",AND(R46&gt;=R$88,R46&lt;=R$87))</f>
        <v>1</v>
      </c>
      <c r="T46" s="464" cm="1">
        <f t="array" ref="T46">IFERROR(INDEX('Contratações Governo'!$I$1:$I$1000,SMALL(IF(T$1='Contratações Governo'!$G$1:$G$1000,ROW('Contratações Governo'!$G$1:$G$1000)-ROW('Contratações Governo'!$G$1)+1),ROW(2:2))),"")</f>
        <v>10000</v>
      </c>
      <c r="U46" s="474" t="b">
        <f t="shared" si="434"/>
        <v>1</v>
      </c>
      <c r="V46" s="463" cm="1">
        <f t="array" ref="V46">IFERROR(INDEX('Contratações Governo'!$I$1:$I$1000,SMALL(IF(V$1='Contratações Governo'!$G$1:$G$1000,ROW('Contratações Governo'!$G$1:$G$1000)-ROW('Contratações Governo'!$G$1)+1),ROW(2:2))),"")</f>
        <v>11500</v>
      </c>
      <c r="W46" s="474" t="b">
        <f t="shared" ref="W46:Y46" si="435">IF(V46="","",AND(V46&gt;=V$88,V46&lt;=V$87))</f>
        <v>1</v>
      </c>
      <c r="X46" s="464" cm="1">
        <f t="array" ref="X46">IFERROR(INDEX('Contratações Governo'!$I$1:$I$1000,SMALL(IF(X$1='Contratações Governo'!$G$1:$G$1000,ROW('Contratações Governo'!$G$1:$G$1000)-ROW('Contratações Governo'!$G$1)+1),ROW(2:2))),"")</f>
        <v>6323.83</v>
      </c>
      <c r="Y46" s="474" t="b">
        <f t="shared" si="435"/>
        <v>1</v>
      </c>
      <c r="Z46" s="463" cm="1">
        <f t="array" ref="Z46">IFERROR(INDEX('Contratações Governo'!$I$1:$I$1000,SMALL(IF(Z$1='Contratações Governo'!$G$1:$G$1000,ROW('Contratações Governo'!$G$1:$G$1000)-ROW('Contratações Governo'!$G$1)+1),ROW(2:2))),"")</f>
        <v>11371.93</v>
      </c>
      <c r="AA46" s="474" t="b">
        <f t="shared" ref="AA46:AC46" si="436">IF(Z46="","",AND(Z46&gt;=Z$88,Z46&lt;=Z$87))</f>
        <v>1</v>
      </c>
      <c r="AB46" s="464" cm="1">
        <f t="array" ref="AB46">IFERROR(INDEX('Contratações Governo'!$I$1:$I$1000,SMALL(IF(AB$1='Contratações Governo'!$G$1:$G$1000,ROW('Contratações Governo'!$G$1:$G$1000)-ROW('Contratações Governo'!$G$1)+1),ROW(2:2))),"")</f>
        <v>9097.5499999999993</v>
      </c>
      <c r="AC46" s="474" t="b">
        <f t="shared" si="436"/>
        <v>1</v>
      </c>
      <c r="AD46" s="463" cm="1">
        <f t="array" ref="AD46">IFERROR(INDEX('Contratações Governo'!$I$1:$I$1000,SMALL(IF(AD$1='Contratações Governo'!$G$1:$G$1000,ROW('Contratações Governo'!$G$1:$G$1000)-ROW('Contratações Governo'!$G$1)+1),ROW(2:2))),"")</f>
        <v>6600</v>
      </c>
      <c r="AE46" s="474" t="b">
        <f t="shared" ref="AE46:AG46" si="437">IF(AD46="","",AND(AD46&gt;=AD$88,AD46&lt;=AD$87))</f>
        <v>1</v>
      </c>
      <c r="AF46" s="464" cm="1">
        <f t="array" ref="AF46">IFERROR(INDEX('Contratações Governo'!$I$1:$I$1000,SMALL(IF(AF$1='Contratações Governo'!$G$1:$G$1000,ROW('Contratações Governo'!$G$1:$G$1000)-ROW('Contratações Governo'!$G$1)+1),ROW(2:2))),"")</f>
        <v>9625.2099999999991</v>
      </c>
      <c r="AG46" s="474" t="b">
        <f t="shared" si="437"/>
        <v>1</v>
      </c>
      <c r="AH46" s="463" cm="1">
        <f t="array" ref="AH46">IFERROR(INDEX('Contratações Governo'!$I$1:$I$1000,SMALL(IF(AH$1='Contratações Governo'!$G$1:$G$1000,ROW('Contratações Governo'!$G$1:$G$1000)-ROW('Contratações Governo'!$G$1)+1),ROW(2:2))),"")</f>
        <v>13389.21</v>
      </c>
      <c r="AI46" s="474" t="b">
        <f t="shared" ref="AI46:AK46" si="438">IF(AH46="","",AND(AH46&gt;=AH$88,AH46&lt;=AH$87))</f>
        <v>1</v>
      </c>
      <c r="AJ46" s="464" cm="1">
        <f t="array" ref="AJ46">IFERROR(INDEX('Contratações Governo'!$I$1:$I$1000,SMALL(IF(AJ$1='Contratações Governo'!$G$1:$G$1000,ROW('Contratações Governo'!$G$1:$G$1000)-ROW('Contratações Governo'!$G$1)+1),ROW(2:2))),"")</f>
        <v>9958.2999999999993</v>
      </c>
      <c r="AK46" s="474" t="b">
        <f t="shared" si="438"/>
        <v>1</v>
      </c>
      <c r="AL46" s="463" cm="1">
        <f t="array" ref="AL46">IFERROR(INDEX('Contratações Governo'!$I$1:$I$1000,SMALL(IF(AL$1='Contratações Governo'!$G$1:$G$1000,ROW('Contratações Governo'!$G$1:$G$1000)-ROW('Contratações Governo'!$G$1)+1),ROW(2:2))),"")</f>
        <v>10749.53</v>
      </c>
      <c r="AM46" s="474" t="b">
        <f t="shared" ref="AM46:AO46" si="439">IF(AL46="","",AND(AL46&gt;=AL$88,AL46&lt;=AL$87))</f>
        <v>1</v>
      </c>
      <c r="AN46" s="464" cm="1">
        <f t="array" ref="AN46">IFERROR(INDEX('Contratações Governo'!$I$1:$I$1000,SMALL(IF(AN$1='Contratações Governo'!$G$1:$G$1000,ROW('Contratações Governo'!$G$1:$G$1000)-ROW('Contratações Governo'!$G$1)+1),ROW(2:2))),"")</f>
        <v>7536.61</v>
      </c>
      <c r="AO46" s="474" t="b">
        <f t="shared" si="439"/>
        <v>1</v>
      </c>
      <c r="AP46" s="463" cm="1">
        <f t="array" ref="AP46">IFERROR(INDEX('Contratações Governo'!$I$1:$I$1000,SMALL(IF(AP$1='Contratações Governo'!$G$1:$G$1000,ROW('Contratações Governo'!$G$1:$G$1000)-ROW('Contratações Governo'!$G$1)+1),ROW(2:2))),"")</f>
        <v>9000</v>
      </c>
      <c r="AQ46" s="486" t="b">
        <f t="shared" ref="AQ46" si="440">IF(AP46="","",AND(AP46&gt;=AP$88,AP46&lt;=AP$87))</f>
        <v>1</v>
      </c>
    </row>
    <row r="47" spans="1:43" x14ac:dyDescent="0.25">
      <c r="A47" s="514"/>
      <c r="B47" s="326" cm="1">
        <f t="array" ref="B47">IFERROR(INDEX('Contratações Governo'!$I$1:$I$1000,SMALL(IF(B$1='Contratações Governo'!$G$1:$G$1000,ROW('Contratações Governo'!$G$1:$G$1000)-ROW('Contratações Governo'!$G$1)+1),ROW(3:3))),"")</f>
        <v>12786.77</v>
      </c>
      <c r="C47" s="474" t="b">
        <f t="shared" si="0"/>
        <v>1</v>
      </c>
      <c r="D47" s="464" cm="1">
        <f t="array" ref="D47">IFERROR(INDEX('Contratações Governo'!$I$1:$I$1000,SMALL(IF(D$1='Contratações Governo'!$G$1:$G$1000,ROW('Contratações Governo'!$G$1:$G$1000)-ROW('Contratações Governo'!$G$1)+1),ROW(3:3))),"")</f>
        <v>17049.02</v>
      </c>
      <c r="E47" s="474" t="b">
        <f t="shared" si="0"/>
        <v>1</v>
      </c>
      <c r="F47" s="463" cm="1">
        <f t="array" ref="F47">IFERROR(INDEX('Contratações Governo'!$I$1:$I$1000,SMALL(IF(F$1='Contratações Governo'!$G$1:$G$1000,ROW('Contratações Governo'!$G$1:$G$1000)-ROW('Contratações Governo'!$G$1)+1),ROW(3:3))),"")</f>
        <v>3800</v>
      </c>
      <c r="G47" s="474" t="b">
        <f t="shared" ref="G47:I47" si="441">IF(F47="","",AND(F47&gt;=F$88,F47&lt;=F$87))</f>
        <v>1</v>
      </c>
      <c r="H47" s="464" cm="1">
        <f t="array" ref="H47">IFERROR(INDEX('Contratações Governo'!$I$1:$I$1000,SMALL(IF(H$1='Contratações Governo'!$G$1:$G$1000,ROW('Contratações Governo'!$G$1:$G$1000)-ROW('Contratações Governo'!$G$1)+1),ROW(3:3))),"")</f>
        <v>6957.22</v>
      </c>
      <c r="I47" s="474" t="b">
        <f t="shared" si="441"/>
        <v>1</v>
      </c>
      <c r="J47" s="463" cm="1">
        <f t="array" ref="J47">IFERROR(INDEX('Contratações Governo'!$I$1:$I$1000,SMALL(IF(J$1='Contratações Governo'!$G$1:$G$1000,ROW('Contratações Governo'!$G$1:$G$1000)-ROW('Contratações Governo'!$G$1)+1),ROW(3:3))),"")</f>
        <v>8831.2199999999993</v>
      </c>
      <c r="K47" s="474" t="b">
        <f t="shared" ref="K47:M47" si="442">IF(J47="","",AND(J47&gt;=J$88,J47&lt;=J$87))</f>
        <v>1</v>
      </c>
      <c r="L47" s="464" cm="1">
        <f t="array" ref="L47">IFERROR(INDEX('Contratações Governo'!$I$1:$I$1000,SMALL(IF(L$1='Contratações Governo'!$G$1:$G$1000,ROW('Contratações Governo'!$G$1:$G$1000)-ROW('Contratações Governo'!$G$1)+1),ROW(3:3))),"")</f>
        <v>4000</v>
      </c>
      <c r="M47" s="474" t="b">
        <f t="shared" si="442"/>
        <v>1</v>
      </c>
      <c r="N47" s="463" cm="1">
        <f t="array" ref="N47">IFERROR(INDEX('Contratações Governo'!$I$1:$I$1000,SMALL(IF(N$1='Contratações Governo'!$G$1:$G$1000,ROW('Contratações Governo'!$G$1:$G$1000)-ROW('Contratações Governo'!$G$1)+1),ROW(3:3))),"")</f>
        <v>8548.89</v>
      </c>
      <c r="O47" s="474" t="b">
        <f t="shared" ref="O47:Q47" si="443">IF(N47="","",AND(N47&gt;=N$88,N47&lt;=N$87))</f>
        <v>1</v>
      </c>
      <c r="P47" s="464" cm="1">
        <f t="array" ref="P47">IFERROR(INDEX('Contratações Governo'!$I$1:$I$1000,SMALL(IF(P$1='Contratações Governo'!$G$1:$G$1000,ROW('Contratações Governo'!$G$1:$G$1000)-ROW('Contratações Governo'!$G$1)+1),ROW(3:3))),"")</f>
        <v>10000</v>
      </c>
      <c r="Q47" s="474" t="b">
        <f t="shared" si="443"/>
        <v>1</v>
      </c>
      <c r="R47" s="463" cm="1">
        <f t="array" ref="R47">IFERROR(INDEX('Contratações Governo'!$I$1:$I$1000,SMALL(IF(R$1='Contratações Governo'!$G$1:$G$1000,ROW('Contratações Governo'!$G$1:$G$1000)-ROW('Contratações Governo'!$G$1)+1),ROW(3:3))),"")</f>
        <v>7487.96</v>
      </c>
      <c r="S47" s="474" t="b">
        <f t="shared" ref="S47:U47" si="444">IF(R47="","",AND(R47&gt;=R$88,R47&lt;=R$87))</f>
        <v>1</v>
      </c>
      <c r="T47" s="464" cm="1">
        <f t="array" ref="T47">IFERROR(INDEX('Contratações Governo'!$I$1:$I$1000,SMALL(IF(T$1='Contratações Governo'!$G$1:$G$1000,ROW('Contratações Governo'!$G$1:$G$1000)-ROW('Contratações Governo'!$G$1)+1),ROW(3:3))),"")</f>
        <v>9350</v>
      </c>
      <c r="U47" s="474" t="b">
        <f t="shared" si="444"/>
        <v>1</v>
      </c>
      <c r="V47" s="463" cm="1">
        <f t="array" ref="V47">IFERROR(INDEX('Contratações Governo'!$I$1:$I$1000,SMALL(IF(V$1='Contratações Governo'!$G$1:$G$1000,ROW('Contratações Governo'!$G$1:$G$1000)-ROW('Contratações Governo'!$G$1)+1),ROW(3:3))),"")</f>
        <v>9000</v>
      </c>
      <c r="W47" s="474" t="b">
        <f t="shared" ref="W47:Y47" si="445">IF(V47="","",AND(V47&gt;=V$88,V47&lt;=V$87))</f>
        <v>1</v>
      </c>
      <c r="X47" s="464" t="str" cm="1">
        <f t="array" ref="X47">IFERROR(INDEX('Contratações Governo'!$I$1:$I$1000,SMALL(IF(X$1='Contratações Governo'!$G$1:$G$1000,ROW('Contratações Governo'!$G$1:$G$1000)-ROW('Contratações Governo'!$G$1)+1),ROW(3:3))),"")</f>
        <v/>
      </c>
      <c r="Y47" s="474" t="str">
        <f t="shared" si="445"/>
        <v/>
      </c>
      <c r="Z47" s="463" cm="1">
        <f t="array" ref="Z47">IFERROR(INDEX('Contratações Governo'!$I$1:$I$1000,SMALL(IF(Z$1='Contratações Governo'!$G$1:$G$1000,ROW('Contratações Governo'!$G$1:$G$1000)-ROW('Contratações Governo'!$G$1)+1),ROW(3:3))),"")</f>
        <v>8971.0300000000007</v>
      </c>
      <c r="AA47" s="474" t="b">
        <f t="shared" ref="AA47:AC47" si="446">IF(Z47="","",AND(Z47&gt;=Z$88,Z47&lt;=Z$87))</f>
        <v>1</v>
      </c>
      <c r="AB47" s="464" cm="1">
        <f t="array" ref="AB47">IFERROR(INDEX('Contratações Governo'!$I$1:$I$1000,SMALL(IF(AB$1='Contratações Governo'!$G$1:$G$1000,ROW('Contratações Governo'!$G$1:$G$1000)-ROW('Contratações Governo'!$G$1)+1),ROW(3:3))),"")</f>
        <v>14951.71</v>
      </c>
      <c r="AC47" s="474" t="b">
        <f t="shared" si="446"/>
        <v>1</v>
      </c>
      <c r="AD47" s="463" cm="1">
        <f t="array" ref="AD47">IFERROR(INDEX('Contratações Governo'!$I$1:$I$1000,SMALL(IF(AD$1='Contratações Governo'!$G$1:$G$1000,ROW('Contratações Governo'!$G$1:$G$1000)-ROW('Contratações Governo'!$G$1)+1),ROW(3:3))),"")</f>
        <v>6784.66</v>
      </c>
      <c r="AE47" s="474" t="b">
        <f t="shared" ref="AE47:AG47" si="447">IF(AD47="","",AND(AD47&gt;=AD$88,AD47&lt;=AD$87))</f>
        <v>1</v>
      </c>
      <c r="AF47" s="464" cm="1">
        <f t="array" ref="AF47">IFERROR(INDEX('Contratações Governo'!$I$1:$I$1000,SMALL(IF(AF$1='Contratações Governo'!$G$1:$G$1000,ROW('Contratações Governo'!$G$1:$G$1000)-ROW('Contratações Governo'!$G$1)+1),ROW(3:3))),"")</f>
        <v>11307.76</v>
      </c>
      <c r="AG47" s="474" t="b">
        <f t="shared" si="447"/>
        <v>1</v>
      </c>
      <c r="AH47" s="463" cm="1">
        <f t="array" ref="AH47">IFERROR(INDEX('Contratações Governo'!$I$1:$I$1000,SMALL(IF(AH$1='Contratações Governo'!$G$1:$G$1000,ROW('Contratações Governo'!$G$1:$G$1000)-ROW('Contratações Governo'!$G$1)+1),ROW(3:3))),"")</f>
        <v>13389.21</v>
      </c>
      <c r="AI47" s="474" t="b">
        <f t="shared" ref="AI47:AK47" si="448">IF(AH47="","",AND(AH47&gt;=AH$88,AH47&lt;=AH$87))</f>
        <v>1</v>
      </c>
      <c r="AJ47" s="464" cm="1">
        <f t="array" ref="AJ47">IFERROR(INDEX('Contratações Governo'!$I$1:$I$1000,SMALL(IF(AJ$1='Contratações Governo'!$G$1:$G$1000,ROW('Contratações Governo'!$G$1:$G$1000)-ROW('Contratações Governo'!$G$1)+1),ROW(3:3))),"")</f>
        <v>9900</v>
      </c>
      <c r="AK47" s="474" t="b">
        <f t="shared" si="448"/>
        <v>1</v>
      </c>
      <c r="AL47" s="472" cm="1">
        <f t="array" ref="AL47">IFERROR(INDEX('Contratações Governo'!$I$1:$I$1000,SMALL(IF(AL$1='Contratações Governo'!$G$1:$G$1000,ROW('Contratações Governo'!$G$1:$G$1000)-ROW('Contratações Governo'!$G$1)+1),ROW(3:3))),"")</f>
        <v>8000</v>
      </c>
      <c r="AM47" s="474" t="b">
        <f t="shared" ref="AM47:AO47" si="449">IF(AL47="","",AND(AL47&gt;=AL$88,AL47&lt;=AL$87))</f>
        <v>0</v>
      </c>
      <c r="AN47" s="464" cm="1">
        <f t="array" ref="AN47">IFERROR(INDEX('Contratações Governo'!$I$1:$I$1000,SMALL(IF(AN$1='Contratações Governo'!$G$1:$G$1000,ROW('Contratações Governo'!$G$1:$G$1000)-ROW('Contratações Governo'!$G$1)+1),ROW(3:3))),"")</f>
        <v>6500</v>
      </c>
      <c r="AO47" s="474" t="b">
        <f t="shared" si="449"/>
        <v>1</v>
      </c>
      <c r="AP47" s="463" cm="1">
        <f t="array" ref="AP47">IFERROR(INDEX('Contratações Governo'!$I$1:$I$1000,SMALL(IF(AP$1='Contratações Governo'!$G$1:$G$1000,ROW('Contratações Governo'!$G$1:$G$1000)-ROW('Contratações Governo'!$G$1)+1),ROW(3:3))),"")</f>
        <v>10000</v>
      </c>
      <c r="AQ47" s="486" t="b">
        <f t="shared" ref="AQ47" si="450">IF(AP47="","",AND(AP47&gt;=AP$88,AP47&lt;=AP$87))</f>
        <v>1</v>
      </c>
    </row>
    <row r="48" spans="1:43" x14ac:dyDescent="0.25">
      <c r="A48" s="514"/>
      <c r="B48" s="326" cm="1">
        <f t="array" ref="B48">IFERROR(INDEX('Contratações Governo'!$I$1:$I$1000,SMALL(IF(B$1='Contratações Governo'!$G$1:$G$1000,ROW('Contratações Governo'!$G$1:$G$1000)-ROW('Contratações Governo'!$G$1)+1),ROW(4:4))),"")</f>
        <v>13350</v>
      </c>
      <c r="C48" s="474" t="b">
        <f t="shared" si="0"/>
        <v>1</v>
      </c>
      <c r="D48" s="464" cm="1">
        <f t="array" ref="D48">IFERROR(INDEX('Contratações Governo'!$I$1:$I$1000,SMALL(IF(D$1='Contratações Governo'!$G$1:$G$1000,ROW('Contratações Governo'!$G$1:$G$1000)-ROW('Contratações Governo'!$G$1)+1),ROW(4:4))),"")</f>
        <v>22757.75</v>
      </c>
      <c r="E48" s="474" t="b">
        <f t="shared" si="0"/>
        <v>1</v>
      </c>
      <c r="F48" s="463" cm="1">
        <f t="array" ref="F48">IFERROR(INDEX('Contratações Governo'!$I$1:$I$1000,SMALL(IF(F$1='Contratações Governo'!$G$1:$G$1000,ROW('Contratações Governo'!$G$1:$G$1000)-ROW('Contratações Governo'!$G$1)+1),ROW(4:4))),"")</f>
        <v>6520</v>
      </c>
      <c r="G48" s="474" t="b">
        <f t="shared" ref="G48:I48" si="451">IF(F48="","",AND(F48&gt;=F$88,F48&lt;=F$87))</f>
        <v>1</v>
      </c>
      <c r="H48" s="464" cm="1">
        <f t="array" ref="H48">IFERROR(INDEX('Contratações Governo'!$I$1:$I$1000,SMALL(IF(H$1='Contratações Governo'!$G$1:$G$1000,ROW('Contratações Governo'!$G$1:$G$1000)-ROW('Contratações Governo'!$G$1)+1),ROW(4:4))),"")</f>
        <v>6550.32</v>
      </c>
      <c r="I48" s="474" t="b">
        <f t="shared" si="451"/>
        <v>1</v>
      </c>
      <c r="J48" s="472" cm="1">
        <f t="array" ref="J48">IFERROR(INDEX('Contratações Governo'!$I$1:$I$1000,SMALL(IF(J$1='Contratações Governo'!$G$1:$G$1000,ROW('Contratações Governo'!$G$1:$G$1000)-ROW('Contratações Governo'!$G$1)+1),ROW(4:4))),"")</f>
        <v>17964.330000000002</v>
      </c>
      <c r="K48" s="474" t="b">
        <f t="shared" ref="K48:M48" si="452">IF(J48="","",AND(J48&gt;=J$88,J48&lt;=J$87))</f>
        <v>0</v>
      </c>
      <c r="L48" s="464" cm="1">
        <f t="array" ref="L48">IFERROR(INDEX('Contratações Governo'!$I$1:$I$1000,SMALL(IF(L$1='Contratações Governo'!$G$1:$G$1000,ROW('Contratações Governo'!$G$1:$G$1000)-ROW('Contratações Governo'!$G$1)+1),ROW(4:4))),"")</f>
        <v>4000</v>
      </c>
      <c r="M48" s="474" t="b">
        <f t="shared" si="452"/>
        <v>1</v>
      </c>
      <c r="N48" s="463" cm="1">
        <f t="array" ref="N48">IFERROR(INDEX('Contratações Governo'!$I$1:$I$1000,SMALL(IF(N$1='Contratações Governo'!$G$1:$G$1000,ROW('Contratações Governo'!$G$1:$G$1000)-ROW('Contratações Governo'!$G$1)+1),ROW(4:4))),"")</f>
        <v>6000</v>
      </c>
      <c r="O48" s="474" t="b">
        <f t="shared" ref="O48:Q48" si="453">IF(N48="","",AND(N48&gt;=N$88,N48&lt;=N$87))</f>
        <v>1</v>
      </c>
      <c r="P48" s="464" cm="1">
        <f t="array" ref="P48">IFERROR(INDEX('Contratações Governo'!$I$1:$I$1000,SMALL(IF(P$1='Contratações Governo'!$G$1:$G$1000,ROW('Contratações Governo'!$G$1:$G$1000)-ROW('Contratações Governo'!$G$1)+1),ROW(4:4))),"")</f>
        <v>9924</v>
      </c>
      <c r="Q48" s="474" t="b">
        <f t="shared" si="453"/>
        <v>1</v>
      </c>
      <c r="R48" s="463" cm="1">
        <f t="array" ref="R48">IFERROR(INDEX('Contratações Governo'!$I$1:$I$1000,SMALL(IF(R$1='Contratações Governo'!$G$1:$G$1000,ROW('Contratações Governo'!$G$1:$G$1000)-ROW('Contratações Governo'!$G$1)+1),ROW(4:4))),"")</f>
        <v>7100</v>
      </c>
      <c r="S48" s="474" t="b">
        <f t="shared" ref="S48:U48" si="454">IF(R48="","",AND(R48&gt;=R$88,R48&lt;=R$87))</f>
        <v>1</v>
      </c>
      <c r="T48" s="464" cm="1">
        <f t="array" ref="T48">IFERROR(INDEX('Contratações Governo'!$I$1:$I$1000,SMALL(IF(T$1='Contratações Governo'!$G$1:$G$1000,ROW('Contratações Governo'!$G$1:$G$1000)-ROW('Contratações Governo'!$G$1)+1),ROW(4:4))),"")</f>
        <v>7542.62</v>
      </c>
      <c r="U48" s="474" t="b">
        <f t="shared" si="454"/>
        <v>1</v>
      </c>
      <c r="V48" s="463" cm="1">
        <f t="array" ref="V48">IFERROR(INDEX('Contratações Governo'!$I$1:$I$1000,SMALL(IF(V$1='Contratações Governo'!$G$1:$G$1000,ROW('Contratações Governo'!$G$1:$G$1000)-ROW('Contratações Governo'!$G$1)+1),ROW(4:4))),"")</f>
        <v>12571.03</v>
      </c>
      <c r="W48" s="474" t="b">
        <f t="shared" ref="W48:Y48" si="455">IF(V48="","",AND(V48&gt;=V$88,V48&lt;=V$87))</f>
        <v>1</v>
      </c>
      <c r="X48" s="464" t="str" cm="1">
        <f t="array" ref="X48">IFERROR(INDEX('Contratações Governo'!$I$1:$I$1000,SMALL(IF(X$1='Contratações Governo'!$G$1:$G$1000,ROW('Contratações Governo'!$G$1:$G$1000)-ROW('Contratações Governo'!$G$1)+1),ROW(4:4))),"")</f>
        <v/>
      </c>
      <c r="Y48" s="474" t="str">
        <f t="shared" si="455"/>
        <v/>
      </c>
      <c r="Z48" s="463" cm="1">
        <f t="array" ref="Z48">IFERROR(INDEX('Contratações Governo'!$I$1:$I$1000,SMALL(IF(Z$1='Contratações Governo'!$G$1:$G$1000,ROW('Contratações Governo'!$G$1:$G$1000)-ROW('Contratações Governo'!$G$1)+1),ROW(4:4))),"")</f>
        <v>9722.26</v>
      </c>
      <c r="AA48" s="474" t="b">
        <f t="shared" ref="AA48:AC48" si="456">IF(Z48="","",AND(Z48&gt;=Z$88,Z48&lt;=Z$87))</f>
        <v>1</v>
      </c>
      <c r="AB48" s="464" cm="1">
        <f t="array" ref="AB48">IFERROR(INDEX('Contratações Governo'!$I$1:$I$1000,SMALL(IF(AB$1='Contratações Governo'!$G$1:$G$1000,ROW('Contratações Governo'!$G$1:$G$1000)-ROW('Contratações Governo'!$G$1)+1),ROW(4:4))),"")</f>
        <v>11961.37</v>
      </c>
      <c r="AC48" s="474" t="b">
        <f t="shared" si="456"/>
        <v>1</v>
      </c>
      <c r="AD48" s="463" cm="1">
        <f t="array" ref="AD48">IFERROR(INDEX('Contratações Governo'!$I$1:$I$1000,SMALL(IF(AD$1='Contratações Governo'!$G$1:$G$1000,ROW('Contratações Governo'!$G$1:$G$1000)-ROW('Contratações Governo'!$G$1)+1),ROW(4:4))),"")</f>
        <v>8065</v>
      </c>
      <c r="AE48" s="474" t="b">
        <f t="shared" ref="AE48:AG48" si="457">IF(AD48="","",AND(AD48&gt;=AD$88,AD48&lt;=AD$87))</f>
        <v>1</v>
      </c>
      <c r="AF48" s="464" cm="1">
        <f t="array" ref="AF48">IFERROR(INDEX('Contratações Governo'!$I$1:$I$1000,SMALL(IF(AF$1='Contratações Governo'!$G$1:$G$1000,ROW('Contratações Governo'!$G$1:$G$1000)-ROW('Contratações Governo'!$G$1)+1),ROW(4:4))),"")</f>
        <v>9046.2099999999991</v>
      </c>
      <c r="AG48" s="474" t="b">
        <f t="shared" si="457"/>
        <v>1</v>
      </c>
      <c r="AH48" s="463" t="str" cm="1">
        <f t="array" ref="AH48">IFERROR(INDEX('Contratações Governo'!$I$1:$I$1000,SMALL(IF(AH$1='Contratações Governo'!$G$1:$G$1000,ROW('Contratações Governo'!$G$1:$G$1000)-ROW('Contratações Governo'!$G$1)+1),ROW(4:4))),"")</f>
        <v/>
      </c>
      <c r="AI48" s="474" t="str">
        <f t="shared" ref="AI48:AK48" si="458">IF(AH48="","",AND(AH48&gt;=AH$88,AH48&lt;=AH$87))</f>
        <v/>
      </c>
      <c r="AJ48" s="464" cm="1">
        <f t="array" ref="AJ48">IFERROR(INDEX('Contratações Governo'!$I$1:$I$1000,SMALL(IF(AJ$1='Contratações Governo'!$G$1:$G$1000,ROW('Contratações Governo'!$G$1:$G$1000)-ROW('Contratações Governo'!$G$1)+1),ROW(4:4))),"")</f>
        <v>9800</v>
      </c>
      <c r="AK48" s="474" t="b">
        <f t="shared" si="458"/>
        <v>1</v>
      </c>
      <c r="AL48" s="463" cm="1">
        <f t="array" ref="AL48">IFERROR(INDEX('Contratações Governo'!$I$1:$I$1000,SMALL(IF(AL$1='Contratações Governo'!$G$1:$G$1000,ROW('Contratações Governo'!$G$1:$G$1000)-ROW('Contratações Governo'!$G$1)+1),ROW(4:4))),"")</f>
        <v>9280</v>
      </c>
      <c r="AM48" s="474" t="b">
        <f t="shared" ref="AM48:AO48" si="459">IF(AL48="","",AND(AL48&gt;=AL$88,AL48&lt;=AL$87))</f>
        <v>1</v>
      </c>
      <c r="AN48" s="464" cm="1">
        <f t="array" ref="AN48">IFERROR(INDEX('Contratações Governo'!$I$1:$I$1000,SMALL(IF(AN$1='Contratações Governo'!$G$1:$G$1000,ROW('Contratações Governo'!$G$1:$G$1000)-ROW('Contratações Governo'!$G$1)+1),ROW(4:4))),"")</f>
        <v>8800</v>
      </c>
      <c r="AO48" s="474" t="b">
        <f t="shared" si="459"/>
        <v>1</v>
      </c>
      <c r="AP48" s="463" cm="1">
        <f t="array" ref="AP48">IFERROR(INDEX('Contratações Governo'!$I$1:$I$1000,SMALL(IF(AP$1='Contratações Governo'!$G$1:$G$1000,ROW('Contratações Governo'!$G$1:$G$1000)-ROW('Contratações Governo'!$G$1)+1),ROW(4:4))),"")</f>
        <v>10000</v>
      </c>
      <c r="AQ48" s="486" t="b">
        <f t="shared" ref="AQ48" si="460">IF(AP48="","",AND(AP48&gt;=AP$88,AP48&lt;=AP$87))</f>
        <v>1</v>
      </c>
    </row>
    <row r="49" spans="1:43" x14ac:dyDescent="0.25">
      <c r="A49" s="514"/>
      <c r="B49" s="326" cm="1">
        <f t="array" ref="B49">IFERROR(INDEX('Contratações Governo'!$I$1:$I$1000,SMALL(IF(B$1='Contratações Governo'!$G$1:$G$1000,ROW('Contratações Governo'!$G$1:$G$1000)-ROW('Contratações Governo'!$G$1)+1),ROW(5:5))),"")</f>
        <v>12200</v>
      </c>
      <c r="C49" s="474" t="b">
        <f t="shared" si="0"/>
        <v>1</v>
      </c>
      <c r="D49" s="464" cm="1">
        <f t="array" ref="D49">IFERROR(INDEX('Contratações Governo'!$I$1:$I$1000,SMALL(IF(D$1='Contratações Governo'!$G$1:$G$1000,ROW('Contratações Governo'!$G$1:$G$1000)-ROW('Contratações Governo'!$G$1)+1),ROW(5:5))),"")</f>
        <v>17861.52</v>
      </c>
      <c r="E49" s="474" t="b">
        <f t="shared" si="0"/>
        <v>1</v>
      </c>
      <c r="F49" s="463" cm="1">
        <f t="array" ref="F49">IFERROR(INDEX('Contratações Governo'!$I$1:$I$1000,SMALL(IF(F$1='Contratações Governo'!$G$1:$G$1000,ROW('Contratações Governo'!$G$1:$G$1000)-ROW('Contratações Governo'!$G$1)+1),ROW(5:5))),"")</f>
        <v>6000</v>
      </c>
      <c r="G49" s="474" t="b">
        <f t="shared" ref="G49:I49" si="461">IF(F49="","",AND(F49&gt;=F$88,F49&lt;=F$87))</f>
        <v>1</v>
      </c>
      <c r="H49" s="464" t="str" cm="1">
        <f t="array" ref="H49">IFERROR(INDEX('Contratações Governo'!$I$1:$I$1000,SMALL(IF(H$1='Contratações Governo'!$G$1:$G$1000,ROW('Contratações Governo'!$G$1:$G$1000)-ROW('Contratações Governo'!$G$1)+1),ROW(5:5))),"")</f>
        <v/>
      </c>
      <c r="I49" s="474" t="str">
        <f t="shared" si="461"/>
        <v/>
      </c>
      <c r="J49" s="463" cm="1">
        <f t="array" ref="J49">IFERROR(INDEX('Contratações Governo'!$I$1:$I$1000,SMALL(IF(J$1='Contratações Governo'!$G$1:$G$1000,ROW('Contratações Governo'!$G$1:$G$1000)-ROW('Contratações Governo'!$G$1)+1),ROW(5:5))),"")</f>
        <v>12400</v>
      </c>
      <c r="K49" s="474" t="b">
        <f t="shared" ref="K49:M49" si="462">IF(J49="","",AND(J49&gt;=J$88,J49&lt;=J$87))</f>
        <v>1</v>
      </c>
      <c r="L49" s="464" cm="1">
        <f t="array" ref="L49">IFERROR(INDEX('Contratações Governo'!$I$1:$I$1000,SMALL(IF(L$1='Contratações Governo'!$G$1:$G$1000,ROW('Contratações Governo'!$G$1:$G$1000)-ROW('Contratações Governo'!$G$1)+1),ROW(5:5))),"")</f>
        <v>5500</v>
      </c>
      <c r="M49" s="474" t="b">
        <f t="shared" si="462"/>
        <v>1</v>
      </c>
      <c r="N49" s="463" cm="1">
        <f t="array" ref="N49">IFERROR(INDEX('Contratações Governo'!$I$1:$I$1000,SMALL(IF(N$1='Contratações Governo'!$G$1:$G$1000,ROW('Contratações Governo'!$G$1:$G$1000)-ROW('Contratações Governo'!$G$1)+1),ROW(5:5))),"")</f>
        <v>6600</v>
      </c>
      <c r="O49" s="474" t="b">
        <f t="shared" ref="O49:Q49" si="463">IF(N49="","",AND(N49&gt;=N$88,N49&lt;=N$87))</f>
        <v>1</v>
      </c>
      <c r="P49" s="464" cm="1">
        <f t="array" ref="P49">IFERROR(INDEX('Contratações Governo'!$I$1:$I$1000,SMALL(IF(P$1='Contratações Governo'!$G$1:$G$1000,ROW('Contratações Governo'!$G$1:$G$1000)-ROW('Contratações Governo'!$G$1)+1),ROW(5:5))),"")</f>
        <v>9745.86</v>
      </c>
      <c r="Q49" s="474" t="b">
        <f t="shared" si="463"/>
        <v>1</v>
      </c>
      <c r="R49" s="463" t="str" cm="1">
        <f t="array" ref="R49">IFERROR(INDEX('Contratações Governo'!$I$1:$I$1000,SMALL(IF(R$1='Contratações Governo'!$G$1:$G$1000,ROW('Contratações Governo'!$G$1:$G$1000)-ROW('Contratações Governo'!$G$1)+1),ROW(5:5))),"")</f>
        <v/>
      </c>
      <c r="S49" s="474" t="str">
        <f t="shared" ref="S49:U49" si="464">IF(R49="","",AND(R49&gt;=R$88,R49&lt;=R$87))</f>
        <v/>
      </c>
      <c r="T49" s="464" cm="1">
        <f t="array" ref="T49">IFERROR(INDEX('Contratações Governo'!$I$1:$I$1000,SMALL(IF(T$1='Contratações Governo'!$G$1:$G$1000,ROW('Contratações Governo'!$G$1:$G$1000)-ROW('Contratações Governo'!$G$1)+1),ROW(5:5))),"")</f>
        <v>8963.94</v>
      </c>
      <c r="U49" s="474" t="b">
        <f t="shared" si="464"/>
        <v>1</v>
      </c>
      <c r="V49" s="463" cm="1">
        <f t="array" ref="V49">IFERROR(INDEX('Contratações Governo'!$I$1:$I$1000,SMALL(IF(V$1='Contratações Governo'!$G$1:$G$1000,ROW('Contratações Governo'!$G$1:$G$1000)-ROW('Contratações Governo'!$G$1)+1),ROW(5:5))),"")</f>
        <v>10056.82</v>
      </c>
      <c r="W49" s="474" t="b">
        <f t="shared" ref="W49:Y49" si="465">IF(V49="","",AND(V49&gt;=V$88,V49&lt;=V$87))</f>
        <v>1</v>
      </c>
      <c r="X49" s="464" t="str" cm="1">
        <f t="array" ref="X49">IFERROR(INDEX('Contratações Governo'!$I$1:$I$1000,SMALL(IF(X$1='Contratações Governo'!$G$1:$G$1000,ROW('Contratações Governo'!$G$1:$G$1000)-ROW('Contratações Governo'!$G$1)+1),ROW(5:5))),"")</f>
        <v/>
      </c>
      <c r="Y49" s="474" t="str">
        <f t="shared" si="465"/>
        <v/>
      </c>
      <c r="Z49" s="472" cm="1">
        <f t="array" ref="Z49">IFERROR(INDEX('Contratações Governo'!$I$1:$I$1000,SMALL(IF(Z$1='Contratações Governo'!$G$1:$G$1000,ROW('Contratações Governo'!$G$1:$G$1000)-ROW('Contratações Governo'!$G$1)+1),ROW(5:5))),"")</f>
        <v>7060.84</v>
      </c>
      <c r="AA49" s="474" t="b">
        <f t="shared" ref="AA49:AC49" si="466">IF(Z49="","",AND(Z49&gt;=Z$88,Z49&lt;=Z$87))</f>
        <v>0</v>
      </c>
      <c r="AB49" s="464" cm="1">
        <f t="array" ref="AB49">IFERROR(INDEX('Contratações Governo'!$I$1:$I$1000,SMALL(IF(AB$1='Contratações Governo'!$G$1:$G$1000,ROW('Contratações Governo'!$G$1:$G$1000)-ROW('Contratações Governo'!$G$1)+1),ROW(5:5))),"")</f>
        <v>14951.71</v>
      </c>
      <c r="AC49" s="474" t="b">
        <f t="shared" si="466"/>
        <v>1</v>
      </c>
      <c r="AD49" s="463" cm="1">
        <f t="array" ref="AD49">IFERROR(INDEX('Contratações Governo'!$I$1:$I$1000,SMALL(IF(AD$1='Contratações Governo'!$G$1:$G$1000,ROW('Contratações Governo'!$G$1:$G$1000)-ROW('Contratações Governo'!$G$1)+1),ROW(5:5))),"")</f>
        <v>8875</v>
      </c>
      <c r="AE49" s="474" t="b">
        <f t="shared" ref="AE49:AG49" si="467">IF(AD49="","",AND(AD49&gt;=AD$88,AD49&lt;=AD$87))</f>
        <v>1</v>
      </c>
      <c r="AF49" s="464" cm="1">
        <f t="array" ref="AF49">IFERROR(INDEX('Contratações Governo'!$I$1:$I$1000,SMALL(IF(AF$1='Contratações Governo'!$G$1:$G$1000,ROW('Contratações Governo'!$G$1:$G$1000)-ROW('Contratações Governo'!$G$1)+1),ROW(5:5))),"")</f>
        <v>12721</v>
      </c>
      <c r="AG49" s="474" t="b">
        <f t="shared" si="467"/>
        <v>1</v>
      </c>
      <c r="AH49" s="463" t="str" cm="1">
        <f t="array" ref="AH49">IFERROR(INDEX('Contratações Governo'!$I$1:$I$1000,SMALL(IF(AH$1='Contratações Governo'!$G$1:$G$1000,ROW('Contratações Governo'!$G$1:$G$1000)-ROW('Contratações Governo'!$G$1)+1),ROW(5:5))),"")</f>
        <v/>
      </c>
      <c r="AI49" s="474" t="str">
        <f t="shared" ref="AI49:AK49" si="468">IF(AH49="","",AND(AH49&gt;=AH$88,AH49&lt;=AH$87))</f>
        <v/>
      </c>
      <c r="AJ49" s="464" cm="1">
        <f t="array" ref="AJ49">IFERROR(INDEX('Contratações Governo'!$I$1:$I$1000,SMALL(IF(AJ$1='Contratações Governo'!$G$1:$G$1000,ROW('Contratações Governo'!$G$1:$G$1000)-ROW('Contratações Governo'!$G$1)+1),ROW(5:5))),"")</f>
        <v>12255.47</v>
      </c>
      <c r="AK49" s="474" t="b">
        <f t="shared" si="468"/>
        <v>1</v>
      </c>
      <c r="AL49" s="463" cm="1">
        <f t="array" ref="AL49">IFERROR(INDEX('Contratações Governo'!$I$1:$I$1000,SMALL(IF(AL$1='Contratações Governo'!$G$1:$G$1000,ROW('Contratações Governo'!$G$1:$G$1000)-ROW('Contratações Governo'!$G$1)+1),ROW(5:5))),"")</f>
        <v>13896.33</v>
      </c>
      <c r="AM49" s="474" t="b">
        <f t="shared" ref="AM49:AO49" si="469">IF(AL49="","",AND(AL49&gt;=AL$88,AL49&lt;=AL$87))</f>
        <v>1</v>
      </c>
      <c r="AN49" s="473" cm="1">
        <f t="array" ref="AN49">IFERROR(INDEX('Contratações Governo'!$I$1:$I$1000,SMALL(IF(AN$1='Contratações Governo'!$G$1:$G$1000,ROW('Contratações Governo'!$G$1:$G$1000)-ROW('Contratações Governo'!$G$1)+1),ROW(5:5))),"")</f>
        <v>3537</v>
      </c>
      <c r="AO49" s="474" t="b">
        <f t="shared" si="469"/>
        <v>0</v>
      </c>
      <c r="AP49" s="463" cm="1">
        <f t="array" ref="AP49">IFERROR(INDEX('Contratações Governo'!$I$1:$I$1000,SMALL(IF(AP$1='Contratações Governo'!$G$1:$G$1000,ROW('Contratações Governo'!$G$1:$G$1000)-ROW('Contratações Governo'!$G$1)+1),ROW(5:5))),"")</f>
        <v>10000</v>
      </c>
      <c r="AQ49" s="486" t="b">
        <f t="shared" ref="AQ49" si="470">IF(AP49="","",AND(AP49&gt;=AP$88,AP49&lt;=AP$87))</f>
        <v>1</v>
      </c>
    </row>
    <row r="50" spans="1:43" x14ac:dyDescent="0.25">
      <c r="A50" s="514"/>
      <c r="B50" s="326" cm="1">
        <f t="array" ref="B50">IFERROR(INDEX('Contratações Governo'!$I$1:$I$1000,SMALL(IF(B$1='Contratações Governo'!$G$1:$G$1000,ROW('Contratações Governo'!$G$1:$G$1000)-ROW('Contratações Governo'!$G$1)+1),ROW(6:6))),"")</f>
        <v>12587.89</v>
      </c>
      <c r="C50" s="474" t="b">
        <f t="shared" si="0"/>
        <v>1</v>
      </c>
      <c r="D50" s="464" cm="1">
        <f t="array" ref="D50">IFERROR(INDEX('Contratações Governo'!$I$1:$I$1000,SMALL(IF(D$1='Contratações Governo'!$G$1:$G$1000,ROW('Contratações Governo'!$G$1:$G$1000)-ROW('Contratações Governo'!$G$1)+1),ROW(6:6))),"")</f>
        <v>16838</v>
      </c>
      <c r="E50" s="474" t="b">
        <f t="shared" si="0"/>
        <v>1</v>
      </c>
      <c r="F50" s="463" cm="1">
        <f t="array" ref="F50">IFERROR(INDEX('Contratações Governo'!$I$1:$I$1000,SMALL(IF(F$1='Contratações Governo'!$G$1:$G$1000,ROW('Contratações Governo'!$G$1:$G$1000)-ROW('Contratações Governo'!$G$1)+1),ROW(6:6))),"")</f>
        <v>6150</v>
      </c>
      <c r="G50" s="474" t="b">
        <f t="shared" ref="G50:I50" si="471">IF(F50="","",AND(F50&gt;=F$88,F50&lt;=F$87))</f>
        <v>1</v>
      </c>
      <c r="H50" s="464" t="str" cm="1">
        <f t="array" ref="H50">IFERROR(INDEX('Contratações Governo'!$I$1:$I$1000,SMALL(IF(H$1='Contratações Governo'!$G$1:$G$1000,ROW('Contratações Governo'!$G$1:$G$1000)-ROW('Contratações Governo'!$G$1)+1),ROW(6:6))),"")</f>
        <v/>
      </c>
      <c r="I50" s="474" t="str">
        <f t="shared" si="471"/>
        <v/>
      </c>
      <c r="J50" s="463" cm="1">
        <f t="array" ref="J50">IFERROR(INDEX('Contratações Governo'!$I$1:$I$1000,SMALL(IF(J$1='Contratações Governo'!$G$1:$G$1000,ROW('Contratações Governo'!$G$1:$G$1000)-ROW('Contratações Governo'!$G$1)+1),ROW(6:6))),"")</f>
        <v>11595.37</v>
      </c>
      <c r="K50" s="474" t="b">
        <f t="shared" ref="K50:M50" si="472">IF(J50="","",AND(J50&gt;=J$88,J50&lt;=J$87))</f>
        <v>1</v>
      </c>
      <c r="L50" s="464" cm="1">
        <f t="array" ref="L50">IFERROR(INDEX('Contratações Governo'!$I$1:$I$1000,SMALL(IF(L$1='Contratações Governo'!$G$1:$G$1000,ROW('Contratações Governo'!$G$1:$G$1000)-ROW('Contratações Governo'!$G$1)+1),ROW(6:6))),"")</f>
        <v>5000</v>
      </c>
      <c r="M50" s="474" t="b">
        <f t="shared" si="472"/>
        <v>1</v>
      </c>
      <c r="N50" s="463" cm="1">
        <f t="array" ref="N50">IFERROR(INDEX('Contratações Governo'!$I$1:$I$1000,SMALL(IF(N$1='Contratações Governo'!$G$1:$G$1000,ROW('Contratações Governo'!$G$1:$G$1000)-ROW('Contratações Governo'!$G$1)+1),ROW(6:6))),"")</f>
        <v>7443</v>
      </c>
      <c r="O50" s="474" t="b">
        <f t="shared" ref="O50:Q50" si="473">IF(N50="","",AND(N50&gt;=N$88,N50&lt;=N$87))</f>
        <v>1</v>
      </c>
      <c r="P50" s="464" cm="1">
        <f t="array" ref="P50">IFERROR(INDEX('Contratações Governo'!$I$1:$I$1000,SMALL(IF(P$1='Contratações Governo'!$G$1:$G$1000,ROW('Contratações Governo'!$G$1:$G$1000)-ROW('Contratações Governo'!$G$1)+1),ROW(6:6))),"")</f>
        <v>8584.5</v>
      </c>
      <c r="Q50" s="474" t="b">
        <f t="shared" si="473"/>
        <v>1</v>
      </c>
      <c r="R50" s="463" t="str" cm="1">
        <f t="array" ref="R50">IFERROR(INDEX('Contratações Governo'!$I$1:$I$1000,SMALL(IF(R$1='Contratações Governo'!$G$1:$G$1000,ROW('Contratações Governo'!$G$1:$G$1000)-ROW('Contratações Governo'!$G$1)+1),ROW(6:6))),"")</f>
        <v/>
      </c>
      <c r="S50" s="474" t="str">
        <f t="shared" ref="S50:U50" si="474">IF(R50="","",AND(R50&gt;=R$88,R50&lt;=R$87))</f>
        <v/>
      </c>
      <c r="T50" s="464" t="str" cm="1">
        <f t="array" ref="T50">IFERROR(INDEX('Contratações Governo'!$I$1:$I$1000,SMALL(IF(T$1='Contratações Governo'!$G$1:$G$1000,ROW('Contratações Governo'!$G$1:$G$1000)-ROW('Contratações Governo'!$G$1)+1),ROW(6:6))),"")</f>
        <v/>
      </c>
      <c r="U50" s="474" t="str">
        <f t="shared" si="474"/>
        <v/>
      </c>
      <c r="V50" s="463" cm="1">
        <f t="array" ref="V50">IFERROR(INDEX('Contratações Governo'!$I$1:$I$1000,SMALL(IF(V$1='Contratações Governo'!$G$1:$G$1000,ROW('Contratações Governo'!$G$1:$G$1000)-ROW('Contratações Governo'!$G$1)+1),ROW(6:6))),"")</f>
        <v>12571.03</v>
      </c>
      <c r="W50" s="474" t="b">
        <f t="shared" ref="W50:Y50" si="475">IF(V50="","",AND(V50&gt;=V$88,V50&lt;=V$87))</f>
        <v>1</v>
      </c>
      <c r="X50" s="464" t="str" cm="1">
        <f t="array" ref="X50">IFERROR(INDEX('Contratações Governo'!$I$1:$I$1000,SMALL(IF(X$1='Contratações Governo'!$G$1:$G$1000,ROW('Contratações Governo'!$G$1:$G$1000)-ROW('Contratações Governo'!$G$1)+1),ROW(6:6))),"")</f>
        <v/>
      </c>
      <c r="Y50" s="474" t="str">
        <f t="shared" si="475"/>
        <v/>
      </c>
      <c r="Z50" s="463" cm="1">
        <f t="array" ref="Z50">IFERROR(INDEX('Contratações Governo'!$I$1:$I$1000,SMALL(IF(Z$1='Contratações Governo'!$G$1:$G$1000,ROW('Contratações Governo'!$G$1:$G$1000)-ROW('Contratações Governo'!$G$1)+1),ROW(6:6))),"")</f>
        <v>9967.6299999999992</v>
      </c>
      <c r="AA50" s="474" t="b">
        <f t="shared" ref="AA50:AC50" si="476">IF(Z50="","",AND(Z50&gt;=Z$88,Z50&lt;=Z$87))</f>
        <v>1</v>
      </c>
      <c r="AB50" s="464" cm="1">
        <f t="array" ref="AB50">IFERROR(INDEX('Contratações Governo'!$I$1:$I$1000,SMALL(IF(AB$1='Contratações Governo'!$G$1:$G$1000,ROW('Contratações Governo'!$G$1:$G$1000)-ROW('Contratações Governo'!$G$1)+1),ROW(6:6))),"")</f>
        <v>11854.18</v>
      </c>
      <c r="AC50" s="474" t="b">
        <f t="shared" si="476"/>
        <v>1</v>
      </c>
      <c r="AD50" s="463" cm="1">
        <f t="array" ref="AD50">IFERROR(INDEX('Contratações Governo'!$I$1:$I$1000,SMALL(IF(AD$1='Contratações Governo'!$G$1:$G$1000,ROW('Contratações Governo'!$G$1:$G$1000)-ROW('Contratações Governo'!$G$1)+1),ROW(6:6))),"")</f>
        <v>8580</v>
      </c>
      <c r="AE50" s="474" t="b">
        <f t="shared" ref="AE50:AG50" si="477">IF(AD50="","",AND(AD50&gt;=AD$88,AD50&lt;=AD$87))</f>
        <v>1</v>
      </c>
      <c r="AF50" s="464" cm="1">
        <f t="array" ref="AF50">IFERROR(INDEX('Contratações Governo'!$I$1:$I$1000,SMALL(IF(AF$1='Contratações Governo'!$G$1:$G$1000,ROW('Contratações Governo'!$G$1:$G$1000)-ROW('Contratações Governo'!$G$1)+1),ROW(6:6))),"")</f>
        <v>9220.58</v>
      </c>
      <c r="AG50" s="474" t="b">
        <f t="shared" si="477"/>
        <v>1</v>
      </c>
      <c r="AH50" s="463" t="str" cm="1">
        <f t="array" ref="AH50">IFERROR(INDEX('Contratações Governo'!$I$1:$I$1000,SMALL(IF(AH$1='Contratações Governo'!$G$1:$G$1000,ROW('Contratações Governo'!$G$1:$G$1000)-ROW('Contratações Governo'!$G$1)+1),ROW(6:6))),"")</f>
        <v/>
      </c>
      <c r="AI50" s="474" t="str">
        <f t="shared" ref="AI50:AK50" si="478">IF(AH50="","",AND(AH50&gt;=AH$88,AH50&lt;=AH$87))</f>
        <v/>
      </c>
      <c r="AJ50" s="464" cm="1">
        <f t="array" ref="AJ50">IFERROR(INDEX('Contratações Governo'!$I$1:$I$1000,SMALL(IF(AJ$1='Contratações Governo'!$G$1:$G$1000,ROW('Contratações Governo'!$G$1:$G$1000)-ROW('Contratações Governo'!$G$1)+1),ROW(6:6))),"")</f>
        <v>14978.07</v>
      </c>
      <c r="AK50" s="474" t="b">
        <f t="shared" si="478"/>
        <v>1</v>
      </c>
      <c r="AL50" s="463" cm="1">
        <f t="array" ref="AL50">IFERROR(INDEX('Contratações Governo'!$I$1:$I$1000,SMALL(IF(AL$1='Contratações Governo'!$G$1:$G$1000,ROW('Contratações Governo'!$G$1:$G$1000)-ROW('Contratações Governo'!$G$1)+1),ROW(6:6))),"")</f>
        <v>15535.36</v>
      </c>
      <c r="AM50" s="474" t="b">
        <f t="shared" ref="AM50:AO50" si="479">IF(AL50="","",AND(AL50&gt;=AL$88,AL50&lt;=AL$87))</f>
        <v>1</v>
      </c>
      <c r="AN50" s="464" t="str" cm="1">
        <f t="array" ref="AN50">IFERROR(INDEX('Contratações Governo'!$I$1:$I$1000,SMALL(IF(AN$1='Contratações Governo'!$G$1:$G$1000,ROW('Contratações Governo'!$G$1:$G$1000)-ROW('Contratações Governo'!$G$1)+1),ROW(6:6))),"")</f>
        <v/>
      </c>
      <c r="AO50" s="474" t="str">
        <f t="shared" si="479"/>
        <v/>
      </c>
      <c r="AP50" s="463" t="str" cm="1">
        <f t="array" ref="AP50">IFERROR(INDEX('Contratações Governo'!$I$1:$I$1000,SMALL(IF(AP$1='Contratações Governo'!$G$1:$G$1000,ROW('Contratações Governo'!$G$1:$G$1000)-ROW('Contratações Governo'!$G$1)+1),ROW(6:6))),"")</f>
        <v/>
      </c>
      <c r="AQ50" s="486" t="str">
        <f t="shared" ref="AQ50" si="480">IF(AP50="","",AND(AP50&gt;=AP$88,AP50&lt;=AP$87))</f>
        <v/>
      </c>
    </row>
    <row r="51" spans="1:43" x14ac:dyDescent="0.25">
      <c r="A51" s="514"/>
      <c r="B51" s="326" cm="1">
        <f t="array" ref="B51">IFERROR(INDEX('Contratações Governo'!$I$1:$I$1000,SMALL(IF(B$1='Contratações Governo'!$G$1:$G$1000,ROW('Contratações Governo'!$G$1:$G$1000)-ROW('Contratações Governo'!$G$1)+1),ROW(7:7))),"")</f>
        <v>11500</v>
      </c>
      <c r="C51" s="474" t="b">
        <f t="shared" si="0"/>
        <v>1</v>
      </c>
      <c r="D51" s="464" cm="1">
        <f t="array" ref="D51">IFERROR(INDEX('Contratações Governo'!$I$1:$I$1000,SMALL(IF(D$1='Contratações Governo'!$G$1:$G$1000,ROW('Contratações Governo'!$G$1:$G$1000)-ROW('Contratações Governo'!$G$1)+1),ROW(7:7))),"")</f>
        <v>17278</v>
      </c>
      <c r="E51" s="474" t="b">
        <f t="shared" si="0"/>
        <v>1</v>
      </c>
      <c r="F51" s="463" t="str" cm="1">
        <f t="array" ref="F51">IFERROR(INDEX('Contratações Governo'!$I$1:$I$1000,SMALL(IF(F$1='Contratações Governo'!$G$1:$G$1000,ROW('Contratações Governo'!$G$1:$G$1000)-ROW('Contratações Governo'!$G$1)+1),ROW(7:7))),"")</f>
        <v/>
      </c>
      <c r="G51" s="474" t="str">
        <f t="shared" ref="G51:I51" si="481">IF(F51="","",AND(F51&gt;=F$88,F51&lt;=F$87))</f>
        <v/>
      </c>
      <c r="H51" s="464" t="str" cm="1">
        <f t="array" ref="H51">IFERROR(INDEX('Contratações Governo'!$I$1:$I$1000,SMALL(IF(H$1='Contratações Governo'!$G$1:$G$1000,ROW('Contratações Governo'!$G$1:$G$1000)-ROW('Contratações Governo'!$G$1)+1),ROW(7:7))),"")</f>
        <v/>
      </c>
      <c r="I51" s="474" t="str">
        <f t="shared" si="481"/>
        <v/>
      </c>
      <c r="J51" s="463" cm="1">
        <f t="array" ref="J51">IFERROR(INDEX('Contratações Governo'!$I$1:$I$1000,SMALL(IF(J$1='Contratações Governo'!$G$1:$G$1000,ROW('Contratações Governo'!$G$1:$G$1000)-ROW('Contratações Governo'!$G$1)+1),ROW(7:7))),"")</f>
        <v>9276.2999999999993</v>
      </c>
      <c r="K51" s="474" t="b">
        <f t="shared" ref="K51:M51" si="482">IF(J51="","",AND(J51&gt;=J$88,J51&lt;=J$87))</f>
        <v>1</v>
      </c>
      <c r="L51" s="464" cm="1">
        <f t="array" ref="L51">IFERROR(INDEX('Contratações Governo'!$I$1:$I$1000,SMALL(IF(L$1='Contratações Governo'!$G$1:$G$1000,ROW('Contratações Governo'!$G$1:$G$1000)-ROW('Contratações Governo'!$G$1)+1),ROW(7:7))),"")</f>
        <v>5611.32</v>
      </c>
      <c r="M51" s="474" t="b">
        <f t="shared" si="482"/>
        <v>1</v>
      </c>
      <c r="N51" s="463" cm="1">
        <f t="array" ref="N51">IFERROR(INDEX('Contratações Governo'!$I$1:$I$1000,SMALL(IF(N$1='Contratações Governo'!$G$1:$G$1000,ROW('Contratações Governo'!$G$1:$G$1000)-ROW('Contratações Governo'!$G$1)+1),ROW(7:7))),"")</f>
        <v>7231.8</v>
      </c>
      <c r="O51" s="474" t="b">
        <f t="shared" ref="O51:Q51" si="483">IF(N51="","",AND(N51&gt;=N$88,N51&lt;=N$87))</f>
        <v>1</v>
      </c>
      <c r="P51" s="464" cm="1">
        <f t="array" ref="P51">IFERROR(INDEX('Contratações Governo'!$I$1:$I$1000,SMALL(IF(P$1='Contratações Governo'!$G$1:$G$1000,ROW('Contratações Governo'!$G$1:$G$1000)-ROW('Contratações Governo'!$G$1)+1),ROW(7:7))),"")</f>
        <v>6943.67</v>
      </c>
      <c r="Q51" s="474" t="b">
        <f t="shared" si="483"/>
        <v>1</v>
      </c>
      <c r="R51" s="463" t="str" cm="1">
        <f t="array" ref="R51">IFERROR(INDEX('Contratações Governo'!$I$1:$I$1000,SMALL(IF(R$1='Contratações Governo'!$G$1:$G$1000,ROW('Contratações Governo'!$G$1:$G$1000)-ROW('Contratações Governo'!$G$1)+1),ROW(7:7))),"")</f>
        <v/>
      </c>
      <c r="S51" s="474" t="str">
        <f t="shared" ref="S51:U51" si="484">IF(R51="","",AND(R51&gt;=R$88,R51&lt;=R$87))</f>
        <v/>
      </c>
      <c r="T51" s="464" t="str" cm="1">
        <f t="array" ref="T51">IFERROR(INDEX('Contratações Governo'!$I$1:$I$1000,SMALL(IF(T$1='Contratações Governo'!$G$1:$G$1000,ROW('Contratações Governo'!$G$1:$G$1000)-ROW('Contratações Governo'!$G$1)+1),ROW(7:7))),"")</f>
        <v/>
      </c>
      <c r="U51" s="474" t="str">
        <f t="shared" si="484"/>
        <v/>
      </c>
      <c r="V51" s="463" cm="1">
        <f t="array" ref="V51">IFERROR(INDEX('Contratações Governo'!$I$1:$I$1000,SMALL(IF(V$1='Contratações Governo'!$G$1:$G$1000,ROW('Contratações Governo'!$G$1:$G$1000)-ROW('Contratações Governo'!$G$1)+1),ROW(7:7))),"")</f>
        <v>11951.92</v>
      </c>
      <c r="W51" s="474" t="b">
        <f t="shared" ref="W51:Y51" si="485">IF(V51="","",AND(V51&gt;=V$88,V51&lt;=V$87))</f>
        <v>1</v>
      </c>
      <c r="X51" s="464" t="str" cm="1">
        <f t="array" ref="X51">IFERROR(INDEX('Contratações Governo'!$I$1:$I$1000,SMALL(IF(X$1='Contratações Governo'!$G$1:$G$1000,ROW('Contratações Governo'!$G$1:$G$1000)-ROW('Contratações Governo'!$G$1)+1),ROW(7:7))),"")</f>
        <v/>
      </c>
      <c r="Y51" s="474" t="str">
        <f t="shared" si="485"/>
        <v/>
      </c>
      <c r="Z51" s="463" t="str" cm="1">
        <f t="array" ref="Z51">IFERROR(INDEX('Contratações Governo'!$I$1:$I$1000,SMALL(IF(Z$1='Contratações Governo'!$G$1:$G$1000,ROW('Contratações Governo'!$G$1:$G$1000)-ROW('Contratações Governo'!$G$1)+1),ROW(7:7))),"")</f>
        <v/>
      </c>
      <c r="AA51" s="474" t="str">
        <f t="shared" ref="AA51:AC51" si="486">IF(Z51="","",AND(Z51&gt;=Z$88,Z51&lt;=Z$87))</f>
        <v/>
      </c>
      <c r="AB51" s="464" cm="1">
        <f t="array" ref="AB51">IFERROR(INDEX('Contratações Governo'!$I$1:$I$1000,SMALL(IF(AB$1='Contratações Governo'!$G$1:$G$1000,ROW('Contratações Governo'!$G$1:$G$1000)-ROW('Contratações Governo'!$G$1)+1),ROW(7:7))),"")</f>
        <v>10605.14</v>
      </c>
      <c r="AC51" s="474" t="b">
        <f t="shared" si="486"/>
        <v>1</v>
      </c>
      <c r="AD51" s="463" cm="1">
        <f t="array" ref="AD51">IFERROR(INDEX('Contratações Governo'!$I$1:$I$1000,SMALL(IF(AD$1='Contratações Governo'!$G$1:$G$1000,ROW('Contratações Governo'!$G$1:$G$1000)-ROW('Contratações Governo'!$G$1)+1),ROW(7:7))),"")</f>
        <v>6915.43</v>
      </c>
      <c r="AE51" s="474" t="b">
        <f t="shared" ref="AE51:AG51" si="487">IF(AD51="","",AND(AD51&gt;=AD$88,AD51&lt;=AD$87))</f>
        <v>1</v>
      </c>
      <c r="AF51" s="464" cm="1">
        <f t="array" ref="AF51">IFERROR(INDEX('Contratações Governo'!$I$1:$I$1000,SMALL(IF(AF$1='Contratações Governo'!$G$1:$G$1000,ROW('Contratações Governo'!$G$1:$G$1000)-ROW('Contratações Governo'!$G$1)+1),ROW(7:7))),"")</f>
        <v>11525.72</v>
      </c>
      <c r="AG51" s="474" t="b">
        <f t="shared" si="487"/>
        <v>1</v>
      </c>
      <c r="AH51" s="463" t="str" cm="1">
        <f t="array" ref="AH51">IFERROR(INDEX('Contratações Governo'!$I$1:$I$1000,SMALL(IF(AH$1='Contratações Governo'!$G$1:$G$1000,ROW('Contratações Governo'!$G$1:$G$1000)-ROW('Contratações Governo'!$G$1)+1),ROW(7:7))),"")</f>
        <v/>
      </c>
      <c r="AI51" s="474" t="str">
        <f t="shared" ref="AI51:AK51" si="488">IF(AH51="","",AND(AH51&gt;=AH$88,AH51&lt;=AH$87))</f>
        <v/>
      </c>
      <c r="AJ51" s="464" cm="1">
        <f t="array" ref="AJ51">IFERROR(INDEX('Contratações Governo'!$I$1:$I$1000,SMALL(IF(AJ$1='Contratações Governo'!$G$1:$G$1000,ROW('Contratações Governo'!$G$1:$G$1000)-ROW('Contratações Governo'!$G$1)+1),ROW(7:7))),"")</f>
        <v>8986.84</v>
      </c>
      <c r="AK51" s="474" t="b">
        <f t="shared" si="488"/>
        <v>1</v>
      </c>
      <c r="AL51" s="463" cm="1">
        <f t="array" ref="AL51">IFERROR(INDEX('Contratações Governo'!$I$1:$I$1000,SMALL(IF(AL$1='Contratações Governo'!$G$1:$G$1000,ROW('Contratações Governo'!$G$1:$G$1000)-ROW('Contratações Governo'!$G$1)+1),ROW(7:7))),"")</f>
        <v>13000</v>
      </c>
      <c r="AM51" s="474" t="b">
        <f t="shared" ref="AM51:AO51" si="489">IF(AL51="","",AND(AL51&gt;=AL$88,AL51&lt;=AL$87))</f>
        <v>1</v>
      </c>
      <c r="AN51" s="464" t="str" cm="1">
        <f t="array" ref="AN51">IFERROR(INDEX('Contratações Governo'!$I$1:$I$1000,SMALL(IF(AN$1='Contratações Governo'!$G$1:$G$1000,ROW('Contratações Governo'!$G$1:$G$1000)-ROW('Contratações Governo'!$G$1)+1),ROW(7:7))),"")</f>
        <v/>
      </c>
      <c r="AO51" s="474" t="str">
        <f t="shared" si="489"/>
        <v/>
      </c>
      <c r="AP51" s="463" t="str" cm="1">
        <f t="array" ref="AP51">IFERROR(INDEX('Contratações Governo'!$I$1:$I$1000,SMALL(IF(AP$1='Contratações Governo'!$G$1:$G$1000,ROW('Contratações Governo'!$G$1:$G$1000)-ROW('Contratações Governo'!$G$1)+1),ROW(7:7))),"")</f>
        <v/>
      </c>
      <c r="AQ51" s="486" t="str">
        <f t="shared" ref="AQ51" si="490">IF(AP51="","",AND(AP51&gt;=AP$88,AP51&lt;=AP$87))</f>
        <v/>
      </c>
    </row>
    <row r="52" spans="1:43" x14ac:dyDescent="0.25">
      <c r="A52" s="514"/>
      <c r="B52" s="326" cm="1">
        <f t="array" ref="B52">IFERROR(INDEX('Contratações Governo'!$I$1:$I$1000,SMALL(IF(B$1='Contratações Governo'!$G$1:$G$1000,ROW('Contratações Governo'!$G$1:$G$1000)-ROW('Contratações Governo'!$G$1)+1),ROW(8:8))),"")</f>
        <v>13200</v>
      </c>
      <c r="C52" s="474" t="b">
        <f t="shared" si="0"/>
        <v>1</v>
      </c>
      <c r="D52" s="464" cm="1">
        <f t="array" ref="D52">IFERROR(INDEX('Contratações Governo'!$I$1:$I$1000,SMALL(IF(D$1='Contratações Governo'!$G$1:$G$1000,ROW('Contratações Governo'!$G$1:$G$1000)-ROW('Contratações Governo'!$G$1)+1),ROW(8:8))),"")</f>
        <v>16783.86</v>
      </c>
      <c r="E52" s="474" t="b">
        <f t="shared" si="0"/>
        <v>1</v>
      </c>
      <c r="F52" s="463" t="str" cm="1">
        <f t="array" ref="F52">IFERROR(INDEX('Contratações Governo'!$I$1:$I$1000,SMALL(IF(F$1='Contratações Governo'!$G$1:$G$1000,ROW('Contratações Governo'!$G$1:$G$1000)-ROW('Contratações Governo'!$G$1)+1),ROW(8:8))),"")</f>
        <v/>
      </c>
      <c r="G52" s="474" t="str">
        <f t="shared" ref="G52:I52" si="491">IF(F52="","",AND(F52&gt;=F$88,F52&lt;=F$87))</f>
        <v/>
      </c>
      <c r="H52" s="464" t="str" cm="1">
        <f t="array" ref="H52">IFERROR(INDEX('Contratações Governo'!$I$1:$I$1000,SMALL(IF(H$1='Contratações Governo'!$G$1:$G$1000,ROW('Contratações Governo'!$G$1:$G$1000)-ROW('Contratações Governo'!$G$1)+1),ROW(8:8))),"")</f>
        <v/>
      </c>
      <c r="I52" s="474" t="str">
        <f t="shared" si="491"/>
        <v/>
      </c>
      <c r="J52" s="463" cm="1">
        <f t="array" ref="J52">IFERROR(INDEX('Contratações Governo'!$I$1:$I$1000,SMALL(IF(J$1='Contratações Governo'!$G$1:$G$1000,ROW('Contratações Governo'!$G$1:$G$1000)-ROW('Contratações Governo'!$G$1)+1),ROW(8:8))),"")</f>
        <v>11595.37</v>
      </c>
      <c r="K52" s="474" t="b">
        <f t="shared" ref="K52:M52" si="492">IF(J52="","",AND(J52&gt;=J$88,J52&lt;=J$87))</f>
        <v>1</v>
      </c>
      <c r="L52" s="464" t="str" cm="1">
        <f t="array" ref="L52">IFERROR(INDEX('Contratações Governo'!$I$1:$I$1000,SMALL(IF(L$1='Contratações Governo'!$G$1:$G$1000,ROW('Contratações Governo'!$G$1:$G$1000)-ROW('Contratações Governo'!$G$1)+1),ROW(8:8))),"")</f>
        <v/>
      </c>
      <c r="M52" s="474" t="str">
        <f t="shared" si="492"/>
        <v/>
      </c>
      <c r="N52" s="463" cm="1">
        <f t="array" ref="N52">IFERROR(INDEX('Contratações Governo'!$I$1:$I$1000,SMALL(IF(N$1='Contratações Governo'!$G$1:$G$1000,ROW('Contratações Governo'!$G$1:$G$1000)-ROW('Contratações Governo'!$G$1)+1),ROW(8:8))),"")</f>
        <v>10600</v>
      </c>
      <c r="O52" s="474" t="b">
        <f t="shared" ref="O52:Q52" si="493">IF(N52="","",AND(N52&gt;=N$88,N52&lt;=N$87))</f>
        <v>1</v>
      </c>
      <c r="P52" s="473" cm="1">
        <f t="array" ref="P52">IFERROR(INDEX('Contratações Governo'!$I$1:$I$1000,SMALL(IF(P$1='Contratações Governo'!$G$1:$G$1000,ROW('Contratações Governo'!$G$1:$G$1000)-ROW('Contratações Governo'!$G$1)+1),ROW(8:8))),"")</f>
        <v>27053.52</v>
      </c>
      <c r="Q52" s="474" t="b">
        <f t="shared" si="493"/>
        <v>0</v>
      </c>
      <c r="R52" s="463" t="str" cm="1">
        <f t="array" ref="R52">IFERROR(INDEX('Contratações Governo'!$I$1:$I$1000,SMALL(IF(R$1='Contratações Governo'!$G$1:$G$1000,ROW('Contratações Governo'!$G$1:$G$1000)-ROW('Contratações Governo'!$G$1)+1),ROW(8:8))),"")</f>
        <v/>
      </c>
      <c r="S52" s="474" t="str">
        <f t="shared" ref="S52:U52" si="494">IF(R52="","",AND(R52&gt;=R$88,R52&lt;=R$87))</f>
        <v/>
      </c>
      <c r="T52" s="464" t="str" cm="1">
        <f t="array" ref="T52">IFERROR(INDEX('Contratações Governo'!$I$1:$I$1000,SMALL(IF(T$1='Contratações Governo'!$G$1:$G$1000,ROW('Contratações Governo'!$G$1:$G$1000)-ROW('Contratações Governo'!$G$1)+1),ROW(8:8))),"")</f>
        <v/>
      </c>
      <c r="U52" s="474" t="str">
        <f t="shared" si="494"/>
        <v/>
      </c>
      <c r="V52" s="472" cm="1">
        <f t="array" ref="V52">IFERROR(INDEX('Contratações Governo'!$I$1:$I$1000,SMALL(IF(V$1='Contratações Governo'!$G$1:$G$1000,ROW('Contratações Governo'!$G$1:$G$1000)-ROW('Contratações Governo'!$G$1)+1),ROW(8:8))),"")</f>
        <v>14939.9</v>
      </c>
      <c r="W52" s="474" t="b">
        <f t="shared" ref="W52:Y52" si="495">IF(V52="","",AND(V52&gt;=V$88,V52&lt;=V$87))</f>
        <v>0</v>
      </c>
      <c r="X52" s="464" t="str" cm="1">
        <f t="array" ref="X52">IFERROR(INDEX('Contratações Governo'!$I$1:$I$1000,SMALL(IF(X$1='Contratações Governo'!$G$1:$G$1000,ROW('Contratações Governo'!$G$1:$G$1000)-ROW('Contratações Governo'!$G$1)+1),ROW(8:8))),"")</f>
        <v/>
      </c>
      <c r="Y52" s="474" t="str">
        <f t="shared" si="495"/>
        <v/>
      </c>
      <c r="Z52" s="463" t="str" cm="1">
        <f t="array" ref="Z52">IFERROR(INDEX('Contratações Governo'!$I$1:$I$1000,SMALL(IF(Z$1='Contratações Governo'!$G$1:$G$1000,ROW('Contratações Governo'!$G$1:$G$1000)-ROW('Contratações Governo'!$G$1)+1),ROW(8:8))),"")</f>
        <v/>
      </c>
      <c r="AA52" s="474" t="str">
        <f t="shared" ref="AA52:AC52" si="496">IF(Z52="","",AND(Z52&gt;=Z$88,Z52&lt;=Z$87))</f>
        <v/>
      </c>
      <c r="AB52" s="464" cm="1">
        <f t="array" ref="AB52">IFERROR(INDEX('Contratações Governo'!$I$1:$I$1000,SMALL(IF(AB$1='Contratações Governo'!$G$1:$G$1000,ROW('Contratações Governo'!$G$1:$G$1000)-ROW('Contratações Governo'!$G$1)+1),ROW(8:8))),"")</f>
        <v>12816.73</v>
      </c>
      <c r="AC52" s="474" t="b">
        <f t="shared" si="496"/>
        <v>1</v>
      </c>
      <c r="AD52" s="463" t="str" cm="1">
        <f t="array" ref="AD52">IFERROR(INDEX('Contratações Governo'!$I$1:$I$1000,SMALL(IF(AD$1='Contratações Governo'!$G$1:$G$1000,ROW('Contratações Governo'!$G$1:$G$1000)-ROW('Contratações Governo'!$G$1)+1),ROW(8:8))),"")</f>
        <v/>
      </c>
      <c r="AE52" s="474" t="str">
        <f t="shared" ref="AE52:AG52" si="497">IF(AD52="","",AND(AD52&gt;=AD$88,AD52&lt;=AD$87))</f>
        <v/>
      </c>
      <c r="AF52" s="464" cm="1">
        <f t="array" ref="AF52">IFERROR(INDEX('Contratações Governo'!$I$1:$I$1000,SMALL(IF(AF$1='Contratações Governo'!$G$1:$G$1000,ROW('Contratações Governo'!$G$1:$G$1000)-ROW('Contratações Governo'!$G$1)+1),ROW(8:8))),"")</f>
        <v>9946.67</v>
      </c>
      <c r="AG52" s="474" t="b">
        <f t="shared" si="497"/>
        <v>1</v>
      </c>
      <c r="AH52" s="463" t="str" cm="1">
        <f t="array" ref="AH52">IFERROR(INDEX('Contratações Governo'!$I$1:$I$1000,SMALL(IF(AH$1='Contratações Governo'!$G$1:$G$1000,ROW('Contratações Governo'!$G$1:$G$1000)-ROW('Contratações Governo'!$G$1)+1),ROW(8:8))),"")</f>
        <v/>
      </c>
      <c r="AI52" s="474" t="str">
        <f t="shared" ref="AI52:AK52" si="498">IF(AH52="","",AND(AH52&gt;=AH$88,AH52&lt;=AH$87))</f>
        <v/>
      </c>
      <c r="AJ52" s="464" cm="1">
        <f t="array" ref="AJ52">IFERROR(INDEX('Contratações Governo'!$I$1:$I$1000,SMALL(IF(AJ$1='Contratações Governo'!$G$1:$G$1000,ROW('Contratações Governo'!$G$1:$G$1000)-ROW('Contratações Governo'!$G$1)+1),ROW(8:8))),"")</f>
        <v>11982.46</v>
      </c>
      <c r="AK52" s="474" t="b">
        <f t="shared" si="498"/>
        <v>1</v>
      </c>
      <c r="AL52" s="463" cm="1">
        <f t="array" ref="AL52">IFERROR(INDEX('Contratações Governo'!$I$1:$I$1000,SMALL(IF(AL$1='Contratações Governo'!$G$1:$G$1000,ROW('Contratações Governo'!$G$1:$G$1000)-ROW('Contratações Governo'!$G$1)+1),ROW(8:8))),"")</f>
        <v>13000</v>
      </c>
      <c r="AM52" s="474" t="b">
        <f t="shared" ref="AM52:AO52" si="499">IF(AL52="","",AND(AL52&gt;=AL$88,AL52&lt;=AL$87))</f>
        <v>1</v>
      </c>
      <c r="AN52" s="464" t="str" cm="1">
        <f t="array" ref="AN52">IFERROR(INDEX('Contratações Governo'!$I$1:$I$1000,SMALL(IF(AN$1='Contratações Governo'!$G$1:$G$1000,ROW('Contratações Governo'!$G$1:$G$1000)-ROW('Contratações Governo'!$G$1)+1),ROW(8:8))),"")</f>
        <v/>
      </c>
      <c r="AO52" s="474" t="str">
        <f t="shared" si="499"/>
        <v/>
      </c>
      <c r="AP52" s="463" t="str" cm="1">
        <f t="array" ref="AP52">IFERROR(INDEX('Contratações Governo'!$I$1:$I$1000,SMALL(IF(AP$1='Contratações Governo'!$G$1:$G$1000,ROW('Contratações Governo'!$G$1:$G$1000)-ROW('Contratações Governo'!$G$1)+1),ROW(8:8))),"")</f>
        <v/>
      </c>
      <c r="AQ52" s="486" t="str">
        <f t="shared" ref="AQ52" si="500">IF(AP52="","",AND(AP52&gt;=AP$88,AP52&lt;=AP$87))</f>
        <v/>
      </c>
    </row>
    <row r="53" spans="1:43" x14ac:dyDescent="0.25">
      <c r="A53" s="514"/>
      <c r="B53" s="326" cm="1">
        <f t="array" ref="B53">IFERROR(INDEX('Contratações Governo'!$I$1:$I$1000,SMALL(IF(B$1='Contratações Governo'!$G$1:$G$1000,ROW('Contratações Governo'!$G$1:$G$1000)-ROW('Contratações Governo'!$G$1)+1),ROW(9:9))),"")</f>
        <v>10701.25</v>
      </c>
      <c r="C53" s="474" t="b">
        <f t="shared" si="0"/>
        <v>1</v>
      </c>
      <c r="D53" s="464" cm="1">
        <f t="array" ref="D53">IFERROR(INDEX('Contratações Governo'!$I$1:$I$1000,SMALL(IF(D$1='Contratações Governo'!$G$1:$G$1000,ROW('Contratações Governo'!$G$1:$G$1000)-ROW('Contratações Governo'!$G$1)+1),ROW(9:9))),"")</f>
        <v>20979.82</v>
      </c>
      <c r="E53" s="474" t="b">
        <f t="shared" si="0"/>
        <v>1</v>
      </c>
      <c r="F53" s="463" t="str" cm="1">
        <f t="array" ref="F53">IFERROR(INDEX('Contratações Governo'!$I$1:$I$1000,SMALL(IF(F$1='Contratações Governo'!$G$1:$G$1000,ROW('Contratações Governo'!$G$1:$G$1000)-ROW('Contratações Governo'!$G$1)+1),ROW(9:9))),"")</f>
        <v/>
      </c>
      <c r="G53" s="474" t="str">
        <f t="shared" ref="G53:I53" si="501">IF(F53="","",AND(F53&gt;=F$88,F53&lt;=F$87))</f>
        <v/>
      </c>
      <c r="H53" s="464" t="str" cm="1">
        <f t="array" ref="H53">IFERROR(INDEX('Contratações Governo'!$I$1:$I$1000,SMALL(IF(H$1='Contratações Governo'!$G$1:$G$1000,ROW('Contratações Governo'!$G$1:$G$1000)-ROW('Contratações Governo'!$G$1)+1),ROW(9:9))),"")</f>
        <v/>
      </c>
      <c r="I53" s="474" t="str">
        <f t="shared" si="501"/>
        <v/>
      </c>
      <c r="J53" s="463" cm="1">
        <f t="array" ref="J53">IFERROR(INDEX('Contratações Governo'!$I$1:$I$1000,SMALL(IF(J$1='Contratações Governo'!$G$1:$G$1000,ROW('Contratações Governo'!$G$1:$G$1000)-ROW('Contratações Governo'!$G$1)+1),ROW(9:9))),"")</f>
        <v>10600.59</v>
      </c>
      <c r="K53" s="474" t="b">
        <f t="shared" ref="K53:M53" si="502">IF(J53="","",AND(J53&gt;=J$88,J53&lt;=J$87))</f>
        <v>1</v>
      </c>
      <c r="L53" s="464" t="str" cm="1">
        <f t="array" ref="L53">IFERROR(INDEX('Contratações Governo'!$I$1:$I$1000,SMALL(IF(L$1='Contratações Governo'!$G$1:$G$1000,ROW('Contratações Governo'!$G$1:$G$1000)-ROW('Contratações Governo'!$G$1)+1),ROW(9:9))),"")</f>
        <v/>
      </c>
      <c r="M53" s="474" t="str">
        <f t="shared" si="502"/>
        <v/>
      </c>
      <c r="N53" s="472" cm="1">
        <f t="array" ref="N53">IFERROR(INDEX('Contratações Governo'!$I$1:$I$1000,SMALL(IF(N$1='Contratações Governo'!$G$1:$G$1000,ROW('Contratações Governo'!$G$1:$G$1000)-ROW('Contratações Governo'!$G$1)+1),ROW(9:9))),"")</f>
        <v>5500</v>
      </c>
      <c r="O53" s="474" t="b">
        <f t="shared" ref="O53:Q53" si="503">IF(N53="","",AND(N53&gt;=N$88,N53&lt;=N$87))</f>
        <v>0</v>
      </c>
      <c r="P53" s="473" cm="1">
        <f t="array" ref="P53">IFERROR(INDEX('Contratações Governo'!$I$1:$I$1000,SMALL(IF(P$1='Contratações Governo'!$G$1:$G$1000,ROW('Contratações Governo'!$G$1:$G$1000)-ROW('Contratações Governo'!$G$1)+1),ROW(9:9))),"")</f>
        <v>27053.52</v>
      </c>
      <c r="Q53" s="474" t="b">
        <f t="shared" si="503"/>
        <v>0</v>
      </c>
      <c r="R53" s="463" t="str" cm="1">
        <f t="array" ref="R53">IFERROR(INDEX('Contratações Governo'!$I$1:$I$1000,SMALL(IF(R$1='Contratações Governo'!$G$1:$G$1000,ROW('Contratações Governo'!$G$1:$G$1000)-ROW('Contratações Governo'!$G$1)+1),ROW(9:9))),"")</f>
        <v/>
      </c>
      <c r="S53" s="474" t="str">
        <f t="shared" ref="S53:U53" si="504">IF(R53="","",AND(R53&gt;=R$88,R53&lt;=R$87))</f>
        <v/>
      </c>
      <c r="T53" s="464" t="str" cm="1">
        <f t="array" ref="T53">IFERROR(INDEX('Contratações Governo'!$I$1:$I$1000,SMALL(IF(T$1='Contratações Governo'!$G$1:$G$1000,ROW('Contratações Governo'!$G$1:$G$1000)-ROW('Contratações Governo'!$G$1)+1),ROW(9:9))),"")</f>
        <v/>
      </c>
      <c r="U53" s="474" t="str">
        <f t="shared" si="504"/>
        <v/>
      </c>
      <c r="V53" s="463" cm="1">
        <f t="array" ref="V53">IFERROR(INDEX('Contratações Governo'!$I$1:$I$1000,SMALL(IF(V$1='Contratações Governo'!$G$1:$G$1000,ROW('Contratações Governo'!$G$1:$G$1000)-ROW('Contratações Governo'!$G$1)+1),ROW(9:9))),"")</f>
        <v>14106.73</v>
      </c>
      <c r="W53" s="474" t="b">
        <f t="shared" ref="W53:Y53" si="505">IF(V53="","",AND(V53&gt;=V$88,V53&lt;=V$87))</f>
        <v>1</v>
      </c>
      <c r="X53" s="464" t="str" cm="1">
        <f t="array" ref="X53">IFERROR(INDEX('Contratações Governo'!$I$1:$I$1000,SMALL(IF(X$1='Contratações Governo'!$G$1:$G$1000,ROW('Contratações Governo'!$G$1:$G$1000)-ROW('Contratações Governo'!$G$1)+1),ROW(9:9))),"")</f>
        <v/>
      </c>
      <c r="Y53" s="474" t="str">
        <f t="shared" si="505"/>
        <v/>
      </c>
      <c r="Z53" s="463" t="str" cm="1">
        <f t="array" ref="Z53">IFERROR(INDEX('Contratações Governo'!$I$1:$I$1000,SMALL(IF(Z$1='Contratações Governo'!$G$1:$G$1000,ROW('Contratações Governo'!$G$1:$G$1000)-ROW('Contratações Governo'!$G$1)+1),ROW(9:9))),"")</f>
        <v/>
      </c>
      <c r="AA53" s="474" t="str">
        <f t="shared" ref="AA53:AC53" si="506">IF(Z53="","",AND(Z53&gt;=Z$88,Z53&lt;=Z$87))</f>
        <v/>
      </c>
      <c r="AB53" s="464" t="str" cm="1">
        <f t="array" ref="AB53">IFERROR(INDEX('Contratações Governo'!$I$1:$I$1000,SMALL(IF(AB$1='Contratações Governo'!$G$1:$G$1000,ROW('Contratações Governo'!$G$1:$G$1000)-ROW('Contratações Governo'!$G$1)+1),ROW(9:9))),"")</f>
        <v/>
      </c>
      <c r="AC53" s="474" t="str">
        <f t="shared" si="506"/>
        <v/>
      </c>
      <c r="AD53" s="463" t="str" cm="1">
        <f t="array" ref="AD53">IFERROR(INDEX('Contratações Governo'!$I$1:$I$1000,SMALL(IF(AD$1='Contratações Governo'!$G$1:$G$1000,ROW('Contratações Governo'!$G$1:$G$1000)-ROW('Contratações Governo'!$G$1)+1),ROW(9:9))),"")</f>
        <v/>
      </c>
      <c r="AE53" s="474" t="str">
        <f t="shared" ref="AE53:AG53" si="507">IF(AD53="","",AND(AD53&gt;=AD$88,AD53&lt;=AD$87))</f>
        <v/>
      </c>
      <c r="AF53" s="464" t="str" cm="1">
        <f t="array" ref="AF53">IFERROR(INDEX('Contratações Governo'!$I$1:$I$1000,SMALL(IF(AF$1='Contratações Governo'!$G$1:$G$1000,ROW('Contratações Governo'!$G$1:$G$1000)-ROW('Contratações Governo'!$G$1)+1),ROW(9:9))),"")</f>
        <v/>
      </c>
      <c r="AG53" s="474" t="str">
        <f t="shared" si="507"/>
        <v/>
      </c>
      <c r="AH53" s="463" t="str" cm="1">
        <f t="array" ref="AH53">IFERROR(INDEX('Contratações Governo'!$I$1:$I$1000,SMALL(IF(AH$1='Contratações Governo'!$G$1:$G$1000,ROW('Contratações Governo'!$G$1:$G$1000)-ROW('Contratações Governo'!$G$1)+1),ROW(9:9))),"")</f>
        <v/>
      </c>
      <c r="AI53" s="474" t="str">
        <f t="shared" ref="AI53:AK53" si="508">IF(AH53="","",AND(AH53&gt;=AH$88,AH53&lt;=AH$87))</f>
        <v/>
      </c>
      <c r="AJ53" s="464" cm="1">
        <f t="array" ref="AJ53">IFERROR(INDEX('Contratações Governo'!$I$1:$I$1000,SMALL(IF(AJ$1='Contratações Governo'!$G$1:$G$1000,ROW('Contratações Governo'!$G$1:$G$1000)-ROW('Contratações Governo'!$G$1)+1),ROW(9:9))),"")</f>
        <v>14978.07</v>
      </c>
      <c r="AK53" s="474" t="b">
        <f t="shared" si="508"/>
        <v>1</v>
      </c>
      <c r="AL53" s="463" cm="1">
        <f t="array" ref="AL53">IFERROR(INDEX('Contratações Governo'!$I$1:$I$1000,SMALL(IF(AL$1='Contratações Governo'!$G$1:$G$1000,ROW('Contratações Governo'!$G$1:$G$1000)-ROW('Contratações Governo'!$G$1)+1),ROW(9:9))),"")</f>
        <v>13000</v>
      </c>
      <c r="AM53" s="474" t="b">
        <f t="shared" ref="AM53:AO53" si="509">IF(AL53="","",AND(AL53&gt;=AL$88,AL53&lt;=AL$87))</f>
        <v>1</v>
      </c>
      <c r="AN53" s="464" t="str" cm="1">
        <f t="array" ref="AN53">IFERROR(INDEX('Contratações Governo'!$I$1:$I$1000,SMALL(IF(AN$1='Contratações Governo'!$G$1:$G$1000,ROW('Contratações Governo'!$G$1:$G$1000)-ROW('Contratações Governo'!$G$1)+1),ROW(9:9))),"")</f>
        <v/>
      </c>
      <c r="AO53" s="474" t="str">
        <f t="shared" si="509"/>
        <v/>
      </c>
      <c r="AP53" s="463" t="str" cm="1">
        <f t="array" ref="AP53">IFERROR(INDEX('Contratações Governo'!$I$1:$I$1000,SMALL(IF(AP$1='Contratações Governo'!$G$1:$G$1000,ROW('Contratações Governo'!$G$1:$G$1000)-ROW('Contratações Governo'!$G$1)+1),ROW(9:9))),"")</f>
        <v/>
      </c>
      <c r="AQ53" s="486" t="str">
        <f t="shared" ref="AQ53" si="510">IF(AP53="","",AND(AP53&gt;=AP$88,AP53&lt;=AP$87))</f>
        <v/>
      </c>
    </row>
    <row r="54" spans="1:43" x14ac:dyDescent="0.25">
      <c r="A54" s="514"/>
      <c r="B54" s="337" cm="1">
        <f t="array" ref="B54">IFERROR(INDEX('Contratações Governo'!$I$1:$I$1000,SMALL(IF(B$1='Contratações Governo'!$G$1:$G$1000,ROW('Contratações Governo'!$G$1:$G$1000)-ROW('Contratações Governo'!$G$1)+1),ROW(10:10))),"")</f>
        <v>9599</v>
      </c>
      <c r="C54" s="474" t="b">
        <f t="shared" si="0"/>
        <v>0</v>
      </c>
      <c r="D54" s="464" cm="1">
        <f t="array" ref="D54">IFERROR(INDEX('Contratações Governo'!$I$1:$I$1000,SMALL(IF(D$1='Contratações Governo'!$G$1:$G$1000,ROW('Contratações Governo'!$G$1:$G$1000)-ROW('Contratações Governo'!$G$1)+1),ROW(10:10))),"")</f>
        <v>13000</v>
      </c>
      <c r="E54" s="474" t="b">
        <f t="shared" si="0"/>
        <v>1</v>
      </c>
      <c r="F54" s="463" t="str" cm="1">
        <f t="array" ref="F54">IFERROR(INDEX('Contratações Governo'!$I$1:$I$1000,SMALL(IF(F$1='Contratações Governo'!$G$1:$G$1000,ROW('Contratações Governo'!$G$1:$G$1000)-ROW('Contratações Governo'!$G$1)+1),ROW(10:10))),"")</f>
        <v/>
      </c>
      <c r="G54" s="474" t="str">
        <f t="shared" ref="G54:I54" si="511">IF(F54="","",AND(F54&gt;=F$88,F54&lt;=F$87))</f>
        <v/>
      </c>
      <c r="H54" s="464" t="str" cm="1">
        <f t="array" ref="H54">IFERROR(INDEX('Contratações Governo'!$I$1:$I$1000,SMALL(IF(H$1='Contratações Governo'!$G$1:$G$1000,ROW('Contratações Governo'!$G$1:$G$1000)-ROW('Contratações Governo'!$G$1)+1),ROW(10:10))),"")</f>
        <v/>
      </c>
      <c r="I54" s="474" t="str">
        <f t="shared" si="511"/>
        <v/>
      </c>
      <c r="J54" s="463" cm="1">
        <f t="array" ref="J54">IFERROR(INDEX('Contratações Governo'!$I$1:$I$1000,SMALL(IF(J$1='Contratações Governo'!$G$1:$G$1000,ROW('Contratações Governo'!$G$1:$G$1000)-ROW('Contratações Governo'!$G$1)+1),ROW(10:10))),"")</f>
        <v>9671.7999999999993</v>
      </c>
      <c r="K54" s="474" t="b">
        <f t="shared" ref="K54:M54" si="512">IF(J54="","",AND(J54&gt;=J$88,J54&lt;=J$87))</f>
        <v>1</v>
      </c>
      <c r="L54" s="464" t="str" cm="1">
        <f t="array" ref="L54">IFERROR(INDEX('Contratações Governo'!$I$1:$I$1000,SMALL(IF(L$1='Contratações Governo'!$G$1:$G$1000,ROW('Contratações Governo'!$G$1:$G$1000)-ROW('Contratações Governo'!$G$1)+1),ROW(10:10))),"")</f>
        <v/>
      </c>
      <c r="M54" s="474" t="str">
        <f t="shared" si="512"/>
        <v/>
      </c>
      <c r="N54" s="463" cm="1">
        <f t="array" ref="N54">IFERROR(INDEX('Contratações Governo'!$I$1:$I$1000,SMALL(IF(N$1='Contratações Governo'!$G$1:$G$1000,ROW('Contratações Governo'!$G$1:$G$1000)-ROW('Contratações Governo'!$G$1)+1),ROW(10:10))),"")</f>
        <v>10039.879999999999</v>
      </c>
      <c r="O54" s="474" t="b">
        <f t="shared" ref="O54:Q54" si="513">IF(N54="","",AND(N54&gt;=N$88,N54&lt;=N$87))</f>
        <v>1</v>
      </c>
      <c r="P54" s="464" cm="1">
        <f t="array" ref="P54">IFERROR(INDEX('Contratações Governo'!$I$1:$I$1000,SMALL(IF(P$1='Contratações Governo'!$G$1:$G$1000,ROW('Contratações Governo'!$G$1:$G$1000)-ROW('Contratações Governo'!$G$1)+1),ROW(10:10))),"")</f>
        <v>11000</v>
      </c>
      <c r="Q54" s="474" t="b">
        <f t="shared" si="513"/>
        <v>1</v>
      </c>
      <c r="R54" s="463" t="str" cm="1">
        <f t="array" ref="R54">IFERROR(INDEX('Contratações Governo'!$I$1:$I$1000,SMALL(IF(R$1='Contratações Governo'!$G$1:$G$1000,ROW('Contratações Governo'!$G$1:$G$1000)-ROW('Contratações Governo'!$G$1)+1),ROW(10:10))),"")</f>
        <v/>
      </c>
      <c r="S54" s="474" t="str">
        <f t="shared" ref="S54:U54" si="514">IF(R54="","",AND(R54&gt;=R$88,R54&lt;=R$87))</f>
        <v/>
      </c>
      <c r="T54" s="464" t="str" cm="1">
        <f t="array" ref="T54">IFERROR(INDEX('Contratações Governo'!$I$1:$I$1000,SMALL(IF(T$1='Contratações Governo'!$G$1:$G$1000,ROW('Contratações Governo'!$G$1:$G$1000)-ROW('Contratações Governo'!$G$1)+1),ROW(10:10))),"")</f>
        <v/>
      </c>
      <c r="U54" s="474" t="str">
        <f t="shared" si="514"/>
        <v/>
      </c>
      <c r="V54" s="463" cm="1">
        <f t="array" ref="V54">IFERROR(INDEX('Contratações Governo'!$I$1:$I$1000,SMALL(IF(V$1='Contratações Governo'!$G$1:$G$1000,ROW('Contratações Governo'!$G$1:$G$1000)-ROW('Contratações Governo'!$G$1)+1),ROW(10:10))),"")</f>
        <v>8843.7199999999993</v>
      </c>
      <c r="W54" s="474" t="b">
        <f t="shared" ref="W54:Y54" si="515">IF(V54="","",AND(V54&gt;=V$88,V54&lt;=V$87))</f>
        <v>1</v>
      </c>
      <c r="X54" s="464" t="str" cm="1">
        <f t="array" ref="X54">IFERROR(INDEX('Contratações Governo'!$I$1:$I$1000,SMALL(IF(X$1='Contratações Governo'!$G$1:$G$1000,ROW('Contratações Governo'!$G$1:$G$1000)-ROW('Contratações Governo'!$G$1)+1),ROW(10:10))),"")</f>
        <v/>
      </c>
      <c r="Y54" s="474" t="str">
        <f t="shared" si="515"/>
        <v/>
      </c>
      <c r="Z54" s="463" t="str" cm="1">
        <f t="array" ref="Z54">IFERROR(INDEX('Contratações Governo'!$I$1:$I$1000,SMALL(IF(Z$1='Contratações Governo'!$G$1:$G$1000,ROW('Contratações Governo'!$G$1:$G$1000)-ROW('Contratações Governo'!$G$1)+1),ROW(10:10))),"")</f>
        <v/>
      </c>
      <c r="AA54" s="474" t="str">
        <f t="shared" ref="AA54:AC54" si="516">IF(Z54="","",AND(Z54&gt;=Z$88,Z54&lt;=Z$87))</f>
        <v/>
      </c>
      <c r="AB54" s="464" t="str" cm="1">
        <f t="array" ref="AB54">IFERROR(INDEX('Contratações Governo'!$I$1:$I$1000,SMALL(IF(AB$1='Contratações Governo'!$G$1:$G$1000,ROW('Contratações Governo'!$G$1:$G$1000)-ROW('Contratações Governo'!$G$1)+1),ROW(10:10))),"")</f>
        <v/>
      </c>
      <c r="AC54" s="474" t="str">
        <f t="shared" si="516"/>
        <v/>
      </c>
      <c r="AD54" s="463" t="str" cm="1">
        <f t="array" ref="AD54">IFERROR(INDEX('Contratações Governo'!$I$1:$I$1000,SMALL(IF(AD$1='Contratações Governo'!$G$1:$G$1000,ROW('Contratações Governo'!$G$1:$G$1000)-ROW('Contratações Governo'!$G$1)+1),ROW(10:10))),"")</f>
        <v/>
      </c>
      <c r="AE54" s="474" t="str">
        <f t="shared" ref="AE54:AG54" si="517">IF(AD54="","",AND(AD54&gt;=AD$88,AD54&lt;=AD$87))</f>
        <v/>
      </c>
      <c r="AF54" s="464" t="str" cm="1">
        <f t="array" ref="AF54">IFERROR(INDEX('Contratações Governo'!$I$1:$I$1000,SMALL(IF(AF$1='Contratações Governo'!$G$1:$G$1000,ROW('Contratações Governo'!$G$1:$G$1000)-ROW('Contratações Governo'!$G$1)+1),ROW(10:10))),"")</f>
        <v/>
      </c>
      <c r="AG54" s="474" t="str">
        <f t="shared" si="517"/>
        <v/>
      </c>
      <c r="AH54" s="463" t="str" cm="1">
        <f t="array" ref="AH54">IFERROR(INDEX('Contratações Governo'!$I$1:$I$1000,SMALL(IF(AH$1='Contratações Governo'!$G$1:$G$1000,ROW('Contratações Governo'!$G$1:$G$1000)-ROW('Contratações Governo'!$G$1)+1),ROW(10:10))),"")</f>
        <v/>
      </c>
      <c r="AI54" s="474" t="str">
        <f t="shared" ref="AI54:AK54" si="518">IF(AH54="","",AND(AH54&gt;=AH$88,AH54&lt;=AH$87))</f>
        <v/>
      </c>
      <c r="AJ54" s="464" cm="1">
        <f t="array" ref="AJ54">IFERROR(INDEX('Contratações Governo'!$I$1:$I$1000,SMALL(IF(AJ$1='Contratações Governo'!$G$1:$G$1000,ROW('Contratações Governo'!$G$1:$G$1000)-ROW('Contratações Governo'!$G$1)+1),ROW(10:10))),"")</f>
        <v>8000</v>
      </c>
      <c r="AK54" s="474" t="b">
        <f t="shared" si="518"/>
        <v>1</v>
      </c>
      <c r="AL54" s="463" cm="1">
        <f t="array" ref="AL54">IFERROR(INDEX('Contratações Governo'!$I$1:$I$1000,SMALL(IF(AL$1='Contratações Governo'!$G$1:$G$1000,ROW('Contratações Governo'!$G$1:$G$1000)-ROW('Contratações Governo'!$G$1)+1),ROW(10:10))),"")</f>
        <v>13000</v>
      </c>
      <c r="AM54" s="474" t="b">
        <f t="shared" ref="AM54:AO54" si="519">IF(AL54="","",AND(AL54&gt;=AL$88,AL54&lt;=AL$87))</f>
        <v>1</v>
      </c>
      <c r="AN54" s="464" t="str" cm="1">
        <f t="array" ref="AN54">IFERROR(INDEX('Contratações Governo'!$I$1:$I$1000,SMALL(IF(AN$1='Contratações Governo'!$G$1:$G$1000,ROW('Contratações Governo'!$G$1:$G$1000)-ROW('Contratações Governo'!$G$1)+1),ROW(10:10))),"")</f>
        <v/>
      </c>
      <c r="AO54" s="474" t="str">
        <f t="shared" si="519"/>
        <v/>
      </c>
      <c r="AP54" s="463" t="str" cm="1">
        <f t="array" ref="AP54">IFERROR(INDEX('Contratações Governo'!$I$1:$I$1000,SMALL(IF(AP$1='Contratações Governo'!$G$1:$G$1000,ROW('Contratações Governo'!$G$1:$G$1000)-ROW('Contratações Governo'!$G$1)+1),ROW(10:10))),"")</f>
        <v/>
      </c>
      <c r="AQ54" s="486" t="str">
        <f t="shared" ref="AQ54" si="520">IF(AP54="","",AND(AP54&gt;=AP$88,AP54&lt;=AP$87))</f>
        <v/>
      </c>
    </row>
    <row r="55" spans="1:43" x14ac:dyDescent="0.25">
      <c r="A55" s="514"/>
      <c r="B55" s="326" t="str" cm="1">
        <f t="array" ref="B55">IFERROR(INDEX('Contratações Governo'!$I$1:$I$1000,SMALL(IF(B$1='Contratações Governo'!$G$1:$G$1000,ROW('Contratações Governo'!$G$1:$G$1000)-ROW('Contratações Governo'!$G$1)+1),ROW(11:11))),"")</f>
        <v/>
      </c>
      <c r="C55" s="474" t="str">
        <f t="shared" si="0"/>
        <v/>
      </c>
      <c r="D55" s="464" t="str" cm="1">
        <f t="array" ref="D55">IFERROR(INDEX('Contratações Governo'!$I$1:$I$1000,SMALL(IF(D$1='Contratações Governo'!$G$1:$G$1000,ROW('Contratações Governo'!$G$1:$G$1000)-ROW('Contratações Governo'!$G$1)+1),ROW(11:11))),"")</f>
        <v/>
      </c>
      <c r="E55" s="474" t="str">
        <f t="shared" si="0"/>
        <v/>
      </c>
      <c r="F55" s="463" t="str" cm="1">
        <f t="array" ref="F55">IFERROR(INDEX('Contratações Governo'!$I$1:$I$1000,SMALL(IF(F$1='Contratações Governo'!$G$1:$G$1000,ROW('Contratações Governo'!$G$1:$G$1000)-ROW('Contratações Governo'!$G$1)+1),ROW(11:11))),"")</f>
        <v/>
      </c>
      <c r="G55" s="474" t="str">
        <f t="shared" ref="G55:I55" si="521">IF(F55="","",AND(F55&gt;=F$88,F55&lt;=F$87))</f>
        <v/>
      </c>
      <c r="H55" s="464" t="str" cm="1">
        <f t="array" ref="H55">IFERROR(INDEX('Contratações Governo'!$I$1:$I$1000,SMALL(IF(H$1='Contratações Governo'!$G$1:$G$1000,ROW('Contratações Governo'!$G$1:$G$1000)-ROW('Contratações Governo'!$G$1)+1),ROW(11:11))),"")</f>
        <v/>
      </c>
      <c r="I55" s="474" t="str">
        <f t="shared" si="521"/>
        <v/>
      </c>
      <c r="J55" s="463" cm="1">
        <f t="array" ref="J55">IFERROR(INDEX('Contratações Governo'!$I$1:$I$1000,SMALL(IF(J$1='Contratações Governo'!$G$1:$G$1000,ROW('Contratações Governo'!$G$1:$G$1000)-ROW('Contratações Governo'!$G$1)+1),ROW(11:11))),"")</f>
        <v>11550</v>
      </c>
      <c r="K55" s="474" t="b">
        <f t="shared" ref="K55:M55" si="522">IF(J55="","",AND(J55&gt;=J$88,J55&lt;=J$87))</f>
        <v>1</v>
      </c>
      <c r="L55" s="464" t="str" cm="1">
        <f t="array" ref="L55">IFERROR(INDEX('Contratações Governo'!$I$1:$I$1000,SMALL(IF(L$1='Contratações Governo'!$G$1:$G$1000,ROW('Contratações Governo'!$G$1:$G$1000)-ROW('Contratações Governo'!$G$1)+1),ROW(11:11))),"")</f>
        <v/>
      </c>
      <c r="M55" s="474" t="str">
        <f t="shared" si="522"/>
        <v/>
      </c>
      <c r="N55" s="463" cm="1">
        <f t="array" ref="N55">IFERROR(INDEX('Contratações Governo'!$I$1:$I$1000,SMALL(IF(N$1='Contratações Governo'!$G$1:$G$1000,ROW('Contratações Governo'!$G$1:$G$1000)-ROW('Contratações Governo'!$G$1)+1),ROW(11:11))),"")</f>
        <v>8622.2999999999993</v>
      </c>
      <c r="O55" s="474" t="b">
        <f t="shared" ref="O55:Q55" si="523">IF(N55="","",AND(N55&gt;=N$88,N55&lt;=N$87))</f>
        <v>1</v>
      </c>
      <c r="P55" s="464" cm="1">
        <f t="array" ref="P55">IFERROR(INDEX('Contratações Governo'!$I$1:$I$1000,SMALL(IF(P$1='Contratações Governo'!$G$1:$G$1000,ROW('Contratações Governo'!$G$1:$G$1000)-ROW('Contratações Governo'!$G$1)+1),ROW(11:11))),"")</f>
        <v>8000</v>
      </c>
      <c r="Q55" s="474" t="b">
        <f t="shared" si="523"/>
        <v>1</v>
      </c>
      <c r="R55" s="463" t="str" cm="1">
        <f t="array" ref="R55">IFERROR(INDEX('Contratações Governo'!$I$1:$I$1000,SMALL(IF(R$1='Contratações Governo'!$G$1:$G$1000,ROW('Contratações Governo'!$G$1:$G$1000)-ROW('Contratações Governo'!$G$1)+1),ROW(11:11))),"")</f>
        <v/>
      </c>
      <c r="S55" s="474" t="str">
        <f t="shared" ref="S55:U55" si="524">IF(R55="","",AND(R55&gt;=R$88,R55&lt;=R$87))</f>
        <v/>
      </c>
      <c r="T55" s="464" t="str" cm="1">
        <f t="array" ref="T55">IFERROR(INDEX('Contratações Governo'!$I$1:$I$1000,SMALL(IF(T$1='Contratações Governo'!$G$1:$G$1000,ROW('Contratações Governo'!$G$1:$G$1000)-ROW('Contratações Governo'!$G$1)+1),ROW(11:11))),"")</f>
        <v/>
      </c>
      <c r="U55" s="474" t="str">
        <f t="shared" si="524"/>
        <v/>
      </c>
      <c r="V55" s="463" cm="1">
        <f t="array" ref="V55">IFERROR(INDEX('Contratações Governo'!$I$1:$I$1000,SMALL(IF(V$1='Contratações Governo'!$G$1:$G$1000,ROW('Contratações Governo'!$G$1:$G$1000)-ROW('Contratações Governo'!$G$1)+1),ROW(11:11))),"")</f>
        <v>11400</v>
      </c>
      <c r="W55" s="474" t="b">
        <f t="shared" ref="W55:Y55" si="525">IF(V55="","",AND(V55&gt;=V$88,V55&lt;=V$87))</f>
        <v>1</v>
      </c>
      <c r="X55" s="464" t="str" cm="1">
        <f t="array" ref="X55">IFERROR(INDEX('Contratações Governo'!$I$1:$I$1000,SMALL(IF(X$1='Contratações Governo'!$G$1:$G$1000,ROW('Contratações Governo'!$G$1:$G$1000)-ROW('Contratações Governo'!$G$1)+1),ROW(11:11))),"")</f>
        <v/>
      </c>
      <c r="Y55" s="474" t="str">
        <f t="shared" si="525"/>
        <v/>
      </c>
      <c r="Z55" s="463" t="str" cm="1">
        <f t="array" ref="Z55">IFERROR(INDEX('Contratações Governo'!$I$1:$I$1000,SMALL(IF(Z$1='Contratações Governo'!$G$1:$G$1000,ROW('Contratações Governo'!$G$1:$G$1000)-ROW('Contratações Governo'!$G$1)+1),ROW(11:11))),"")</f>
        <v/>
      </c>
      <c r="AA55" s="474" t="str">
        <f t="shared" ref="AA55:AC55" si="526">IF(Z55="","",AND(Z55&gt;=Z$88,Z55&lt;=Z$87))</f>
        <v/>
      </c>
      <c r="AB55" s="464" t="str" cm="1">
        <f t="array" ref="AB55">IFERROR(INDEX('Contratações Governo'!$I$1:$I$1000,SMALL(IF(AB$1='Contratações Governo'!$G$1:$G$1000,ROW('Contratações Governo'!$G$1:$G$1000)-ROW('Contratações Governo'!$G$1)+1),ROW(11:11))),"")</f>
        <v/>
      </c>
      <c r="AC55" s="474" t="str">
        <f t="shared" si="526"/>
        <v/>
      </c>
      <c r="AD55" s="463" t="str" cm="1">
        <f t="array" ref="AD55">IFERROR(INDEX('Contratações Governo'!$I$1:$I$1000,SMALL(IF(AD$1='Contratações Governo'!$G$1:$G$1000,ROW('Contratações Governo'!$G$1:$G$1000)-ROW('Contratações Governo'!$G$1)+1),ROW(11:11))),"")</f>
        <v/>
      </c>
      <c r="AE55" s="474" t="str">
        <f t="shared" ref="AE55:AG55" si="527">IF(AD55="","",AND(AD55&gt;=AD$88,AD55&lt;=AD$87))</f>
        <v/>
      </c>
      <c r="AF55" s="464" t="str" cm="1">
        <f t="array" ref="AF55">IFERROR(INDEX('Contratações Governo'!$I$1:$I$1000,SMALL(IF(AF$1='Contratações Governo'!$G$1:$G$1000,ROW('Contratações Governo'!$G$1:$G$1000)-ROW('Contratações Governo'!$G$1)+1),ROW(11:11))),"")</f>
        <v/>
      </c>
      <c r="AG55" s="474" t="str">
        <f t="shared" si="527"/>
        <v/>
      </c>
      <c r="AH55" s="463" t="str" cm="1">
        <f t="array" ref="AH55">IFERROR(INDEX('Contratações Governo'!$I$1:$I$1000,SMALL(IF(AH$1='Contratações Governo'!$G$1:$G$1000,ROW('Contratações Governo'!$G$1:$G$1000)-ROW('Contratações Governo'!$G$1)+1),ROW(11:11))),"")</f>
        <v/>
      </c>
      <c r="AI55" s="474" t="str">
        <f t="shared" ref="AI55:AK55" si="528">IF(AH55="","",AND(AH55&gt;=AH$88,AH55&lt;=AH$87))</f>
        <v/>
      </c>
      <c r="AJ55" s="464" cm="1">
        <f t="array" ref="AJ55">IFERROR(INDEX('Contratações Governo'!$I$1:$I$1000,SMALL(IF(AJ$1='Contratações Governo'!$G$1:$G$1000,ROW('Contratações Governo'!$G$1:$G$1000)-ROW('Contratações Governo'!$G$1)+1),ROW(11:11))),"")</f>
        <v>12000</v>
      </c>
      <c r="AK55" s="474" t="b">
        <f t="shared" si="528"/>
        <v>1</v>
      </c>
      <c r="AL55" s="463" cm="1">
        <f t="array" ref="AL55">IFERROR(INDEX('Contratações Governo'!$I$1:$I$1000,SMALL(IF(AL$1='Contratações Governo'!$G$1:$G$1000,ROW('Contratações Governo'!$G$1:$G$1000)-ROW('Contratações Governo'!$G$1)+1),ROW(11:11))),"")</f>
        <v>15857.03</v>
      </c>
      <c r="AM55" s="474" t="b">
        <f t="shared" ref="AM55:AO55" si="529">IF(AL55="","",AND(AL55&gt;=AL$88,AL55&lt;=AL$87))</f>
        <v>1</v>
      </c>
      <c r="AN55" s="464" t="str" cm="1">
        <f t="array" ref="AN55">IFERROR(INDEX('Contratações Governo'!$I$1:$I$1000,SMALL(IF(AN$1='Contratações Governo'!$G$1:$G$1000,ROW('Contratações Governo'!$G$1:$G$1000)-ROW('Contratações Governo'!$G$1)+1),ROW(11:11))),"")</f>
        <v/>
      </c>
      <c r="AO55" s="474" t="str">
        <f t="shared" si="529"/>
        <v/>
      </c>
      <c r="AP55" s="463" t="str" cm="1">
        <f t="array" ref="AP55">IFERROR(INDEX('Contratações Governo'!$I$1:$I$1000,SMALL(IF(AP$1='Contratações Governo'!$G$1:$G$1000,ROW('Contratações Governo'!$G$1:$G$1000)-ROW('Contratações Governo'!$G$1)+1),ROW(11:11))),"")</f>
        <v/>
      </c>
      <c r="AQ55" s="486" t="str">
        <f t="shared" ref="AQ55" si="530">IF(AP55="","",AND(AP55&gt;=AP$88,AP55&lt;=AP$87))</f>
        <v/>
      </c>
    </row>
    <row r="56" spans="1:43" x14ac:dyDescent="0.25">
      <c r="A56" s="514"/>
      <c r="B56" s="326" t="str" cm="1">
        <f t="array" ref="B56">IFERROR(INDEX('Contratações Governo'!$I$1:$I$1000,SMALL(IF(B$1='Contratações Governo'!$G$1:$G$1000,ROW('Contratações Governo'!$G$1:$G$1000)-ROW('Contratações Governo'!$G$1)+1),ROW(12:12))),"")</f>
        <v/>
      </c>
      <c r="C56" s="474" t="str">
        <f t="shared" si="0"/>
        <v/>
      </c>
      <c r="D56" s="464" t="str" cm="1">
        <f t="array" ref="D56">IFERROR(INDEX('Contratações Governo'!$I$1:$I$1000,SMALL(IF(D$1='Contratações Governo'!$G$1:$G$1000,ROW('Contratações Governo'!$G$1:$G$1000)-ROW('Contratações Governo'!$G$1)+1),ROW(12:12))),"")</f>
        <v/>
      </c>
      <c r="E56" s="474" t="str">
        <f t="shared" si="0"/>
        <v/>
      </c>
      <c r="F56" s="463" t="str" cm="1">
        <f t="array" ref="F56">IFERROR(INDEX('Contratações Governo'!$I$1:$I$1000,SMALL(IF(F$1='Contratações Governo'!$G$1:$G$1000,ROW('Contratações Governo'!$G$1:$G$1000)-ROW('Contratações Governo'!$G$1)+1),ROW(12:12))),"")</f>
        <v/>
      </c>
      <c r="G56" s="474" t="str">
        <f t="shared" ref="G56:I56" si="531">IF(F56="","",AND(F56&gt;=F$88,F56&lt;=F$87))</f>
        <v/>
      </c>
      <c r="H56" s="464" t="str" cm="1">
        <f t="array" ref="H56">IFERROR(INDEX('Contratações Governo'!$I$1:$I$1000,SMALL(IF(H$1='Contratações Governo'!$G$1:$G$1000,ROW('Contratações Governo'!$G$1:$G$1000)-ROW('Contratações Governo'!$G$1)+1),ROW(12:12))),"")</f>
        <v/>
      </c>
      <c r="I56" s="474" t="str">
        <f t="shared" si="531"/>
        <v/>
      </c>
      <c r="J56" s="463" t="str" cm="1">
        <f t="array" ref="J56">IFERROR(INDEX('Contratações Governo'!$I$1:$I$1000,SMALL(IF(J$1='Contratações Governo'!$G$1:$G$1000,ROW('Contratações Governo'!$G$1:$G$1000)-ROW('Contratações Governo'!$G$1)+1),ROW(12:12))),"")</f>
        <v/>
      </c>
      <c r="K56" s="474" t="str">
        <f t="shared" ref="K56:M56" si="532">IF(J56="","",AND(J56&gt;=J$88,J56&lt;=J$87))</f>
        <v/>
      </c>
      <c r="L56" s="464" t="str" cm="1">
        <f t="array" ref="L56">IFERROR(INDEX('Contratações Governo'!$I$1:$I$1000,SMALL(IF(L$1='Contratações Governo'!$G$1:$G$1000,ROW('Contratações Governo'!$G$1:$G$1000)-ROW('Contratações Governo'!$G$1)+1),ROW(12:12))),"")</f>
        <v/>
      </c>
      <c r="M56" s="474" t="str">
        <f t="shared" si="532"/>
        <v/>
      </c>
      <c r="N56" s="463" cm="1">
        <f t="array" ref="N56">IFERROR(INDEX('Contratações Governo'!$I$1:$I$1000,SMALL(IF(N$1='Contratações Governo'!$G$1:$G$1000,ROW('Contratações Governo'!$G$1:$G$1000)-ROW('Contratações Governo'!$G$1)+1),ROW(12:12))),"")</f>
        <v>7750</v>
      </c>
      <c r="O56" s="474" t="b">
        <f t="shared" ref="O56:Q56" si="533">IF(N56="","",AND(N56&gt;=N$88,N56&lt;=N$87))</f>
        <v>1</v>
      </c>
      <c r="P56" s="473" cm="1">
        <f t="array" ref="P56">IFERROR(INDEX('Contratações Governo'!$I$1:$I$1000,SMALL(IF(P$1='Contratações Governo'!$G$1:$G$1000,ROW('Contratações Governo'!$G$1:$G$1000)-ROW('Contratações Governo'!$G$1)+1),ROW(12:12))),"")</f>
        <v>5000</v>
      </c>
      <c r="Q56" s="474" t="b">
        <f t="shared" si="533"/>
        <v>0</v>
      </c>
      <c r="R56" s="463" t="str" cm="1">
        <f t="array" ref="R56">IFERROR(INDEX('Contratações Governo'!$I$1:$I$1000,SMALL(IF(R$1='Contratações Governo'!$G$1:$G$1000,ROW('Contratações Governo'!$G$1:$G$1000)-ROW('Contratações Governo'!$G$1)+1),ROW(12:12))),"")</f>
        <v/>
      </c>
      <c r="S56" s="474" t="str">
        <f t="shared" ref="S56:U56" si="534">IF(R56="","",AND(R56&gt;=R$88,R56&lt;=R$87))</f>
        <v/>
      </c>
      <c r="T56" s="464" t="str" cm="1">
        <f t="array" ref="T56">IFERROR(INDEX('Contratações Governo'!$I$1:$I$1000,SMALL(IF(T$1='Contratações Governo'!$G$1:$G$1000,ROW('Contratações Governo'!$G$1:$G$1000)-ROW('Contratações Governo'!$G$1)+1),ROW(12:12))),"")</f>
        <v/>
      </c>
      <c r="U56" s="474" t="str">
        <f t="shared" si="534"/>
        <v/>
      </c>
      <c r="V56" s="463" cm="1">
        <f t="array" ref="V56">IFERROR(INDEX('Contratações Governo'!$I$1:$I$1000,SMALL(IF(V$1='Contratações Governo'!$G$1:$G$1000,ROW('Contratações Governo'!$G$1:$G$1000)-ROW('Contratações Governo'!$G$1)+1),ROW(12:12))),"")</f>
        <v>11400</v>
      </c>
      <c r="W56" s="474" t="b">
        <f t="shared" ref="W56:Y56" si="535">IF(V56="","",AND(V56&gt;=V$88,V56&lt;=V$87))</f>
        <v>1</v>
      </c>
      <c r="X56" s="464" t="str" cm="1">
        <f t="array" ref="X56">IFERROR(INDEX('Contratações Governo'!$I$1:$I$1000,SMALL(IF(X$1='Contratações Governo'!$G$1:$G$1000,ROW('Contratações Governo'!$G$1:$G$1000)-ROW('Contratações Governo'!$G$1)+1),ROW(12:12))),"")</f>
        <v/>
      </c>
      <c r="Y56" s="474" t="str">
        <f t="shared" si="535"/>
        <v/>
      </c>
      <c r="Z56" s="463" t="str" cm="1">
        <f t="array" ref="Z56">IFERROR(INDEX('Contratações Governo'!$I$1:$I$1000,SMALL(IF(Z$1='Contratações Governo'!$G$1:$G$1000,ROW('Contratações Governo'!$G$1:$G$1000)-ROW('Contratações Governo'!$G$1)+1),ROW(12:12))),"")</f>
        <v/>
      </c>
      <c r="AA56" s="474" t="str">
        <f t="shared" ref="AA56:AC56" si="536">IF(Z56="","",AND(Z56&gt;=Z$88,Z56&lt;=Z$87))</f>
        <v/>
      </c>
      <c r="AB56" s="464" t="str" cm="1">
        <f t="array" ref="AB56">IFERROR(INDEX('Contratações Governo'!$I$1:$I$1000,SMALL(IF(AB$1='Contratações Governo'!$G$1:$G$1000,ROW('Contratações Governo'!$G$1:$G$1000)-ROW('Contratações Governo'!$G$1)+1),ROW(12:12))),"")</f>
        <v/>
      </c>
      <c r="AC56" s="474" t="str">
        <f t="shared" si="536"/>
        <v/>
      </c>
      <c r="AD56" s="463" t="str" cm="1">
        <f t="array" ref="AD56">IFERROR(INDEX('Contratações Governo'!$I$1:$I$1000,SMALL(IF(AD$1='Contratações Governo'!$G$1:$G$1000,ROW('Contratações Governo'!$G$1:$G$1000)-ROW('Contratações Governo'!$G$1)+1),ROW(12:12))),"")</f>
        <v/>
      </c>
      <c r="AE56" s="474" t="str">
        <f t="shared" ref="AE56:AG56" si="537">IF(AD56="","",AND(AD56&gt;=AD$88,AD56&lt;=AD$87))</f>
        <v/>
      </c>
      <c r="AF56" s="464" t="str" cm="1">
        <f t="array" ref="AF56">IFERROR(INDEX('Contratações Governo'!$I$1:$I$1000,SMALL(IF(AF$1='Contratações Governo'!$G$1:$G$1000,ROW('Contratações Governo'!$G$1:$G$1000)-ROW('Contratações Governo'!$G$1)+1),ROW(12:12))),"")</f>
        <v/>
      </c>
      <c r="AG56" s="474" t="str">
        <f t="shared" si="537"/>
        <v/>
      </c>
      <c r="AH56" s="463" t="str" cm="1">
        <f t="array" ref="AH56">IFERROR(INDEX('Contratações Governo'!$I$1:$I$1000,SMALL(IF(AH$1='Contratações Governo'!$G$1:$G$1000,ROW('Contratações Governo'!$G$1:$G$1000)-ROW('Contratações Governo'!$G$1)+1),ROW(12:12))),"")</f>
        <v/>
      </c>
      <c r="AI56" s="474" t="str">
        <f t="shared" ref="AI56:AK56" si="538">IF(AH56="","",AND(AH56&gt;=AH$88,AH56&lt;=AH$87))</f>
        <v/>
      </c>
      <c r="AJ56" s="464" t="str" cm="1">
        <f t="array" ref="AJ56">IFERROR(INDEX('Contratações Governo'!$I$1:$I$1000,SMALL(IF(AJ$1='Contratações Governo'!$G$1:$G$1000,ROW('Contratações Governo'!$G$1:$G$1000)-ROW('Contratações Governo'!$G$1)+1),ROW(12:12))),"")</f>
        <v/>
      </c>
      <c r="AK56" s="474" t="str">
        <f t="shared" si="538"/>
        <v/>
      </c>
      <c r="AL56" s="463" cm="1">
        <f t="array" ref="AL56">IFERROR(INDEX('Contratações Governo'!$I$1:$I$1000,SMALL(IF(AL$1='Contratações Governo'!$G$1:$G$1000,ROW('Contratações Governo'!$G$1:$G$1000)-ROW('Contratações Governo'!$G$1)+1),ROW(12:12))),"")</f>
        <v>13896.33</v>
      </c>
      <c r="AM56" s="474" t="b">
        <f t="shared" ref="AM56:AO56" si="539">IF(AL56="","",AND(AL56&gt;=AL$88,AL56&lt;=AL$87))</f>
        <v>1</v>
      </c>
      <c r="AN56" s="464" t="str" cm="1">
        <f t="array" ref="AN56">IFERROR(INDEX('Contratações Governo'!$I$1:$I$1000,SMALL(IF(AN$1='Contratações Governo'!$G$1:$G$1000,ROW('Contratações Governo'!$G$1:$G$1000)-ROW('Contratações Governo'!$G$1)+1),ROW(12:12))),"")</f>
        <v/>
      </c>
      <c r="AO56" s="474" t="str">
        <f t="shared" si="539"/>
        <v/>
      </c>
      <c r="AP56" s="463" t="str" cm="1">
        <f t="array" ref="AP56">IFERROR(INDEX('Contratações Governo'!$I$1:$I$1000,SMALL(IF(AP$1='Contratações Governo'!$G$1:$G$1000,ROW('Contratações Governo'!$G$1:$G$1000)-ROW('Contratações Governo'!$G$1)+1),ROW(12:12))),"")</f>
        <v/>
      </c>
      <c r="AQ56" s="486" t="str">
        <f t="shared" ref="AQ56" si="540">IF(AP56="","",AND(AP56&gt;=AP$88,AP56&lt;=AP$87))</f>
        <v/>
      </c>
    </row>
    <row r="57" spans="1:43" x14ac:dyDescent="0.25">
      <c r="A57" s="514"/>
      <c r="B57" s="326" t="str" cm="1">
        <f t="array" ref="B57">IFERROR(INDEX('Contratações Governo'!$I$1:$I$1000,SMALL(IF(B$1='Contratações Governo'!$G$1:$G$1000,ROW('Contratações Governo'!$G$1:$G$1000)-ROW('Contratações Governo'!$G$1)+1),ROW(13:13))),"")</f>
        <v/>
      </c>
      <c r="C57" s="474" t="str">
        <f t="shared" si="0"/>
        <v/>
      </c>
      <c r="D57" s="464" t="str" cm="1">
        <f t="array" ref="D57">IFERROR(INDEX('Contratações Governo'!$I$1:$I$1000,SMALL(IF(D$1='Contratações Governo'!$G$1:$G$1000,ROW('Contratações Governo'!$G$1:$G$1000)-ROW('Contratações Governo'!$G$1)+1),ROW(13:13))),"")</f>
        <v/>
      </c>
      <c r="E57" s="474" t="str">
        <f t="shared" si="0"/>
        <v/>
      </c>
      <c r="F57" s="463" t="str" cm="1">
        <f t="array" ref="F57">IFERROR(INDEX('Contratações Governo'!$I$1:$I$1000,SMALL(IF(F$1='Contratações Governo'!$G$1:$G$1000,ROW('Contratações Governo'!$G$1:$G$1000)-ROW('Contratações Governo'!$G$1)+1),ROW(13:13))),"")</f>
        <v/>
      </c>
      <c r="G57" s="474" t="str">
        <f t="shared" ref="G57:I57" si="541">IF(F57="","",AND(F57&gt;=F$88,F57&lt;=F$87))</f>
        <v/>
      </c>
      <c r="H57" s="464" t="str" cm="1">
        <f t="array" ref="H57">IFERROR(INDEX('Contratações Governo'!$I$1:$I$1000,SMALL(IF(H$1='Contratações Governo'!$G$1:$G$1000,ROW('Contratações Governo'!$G$1:$G$1000)-ROW('Contratações Governo'!$G$1)+1),ROW(13:13))),"")</f>
        <v/>
      </c>
      <c r="I57" s="474" t="str">
        <f t="shared" si="541"/>
        <v/>
      </c>
      <c r="J57" s="463" t="str" cm="1">
        <f t="array" ref="J57">IFERROR(INDEX('Contratações Governo'!$I$1:$I$1000,SMALL(IF(J$1='Contratações Governo'!$G$1:$G$1000,ROW('Contratações Governo'!$G$1:$G$1000)-ROW('Contratações Governo'!$G$1)+1),ROW(13:13))),"")</f>
        <v/>
      </c>
      <c r="K57" s="474" t="str">
        <f t="shared" ref="K57:M57" si="542">IF(J57="","",AND(J57&gt;=J$88,J57&lt;=J$87))</f>
        <v/>
      </c>
      <c r="L57" s="464" t="str" cm="1">
        <f t="array" ref="L57">IFERROR(INDEX('Contratações Governo'!$I$1:$I$1000,SMALL(IF(L$1='Contratações Governo'!$G$1:$G$1000,ROW('Contratações Governo'!$G$1:$G$1000)-ROW('Contratações Governo'!$G$1)+1),ROW(13:13))),"")</f>
        <v/>
      </c>
      <c r="M57" s="474" t="str">
        <f t="shared" si="542"/>
        <v/>
      </c>
      <c r="N57" s="463" t="str" cm="1">
        <f t="array" ref="N57">IFERROR(INDEX('Contratações Governo'!$I$1:$I$1000,SMALL(IF(N$1='Contratações Governo'!$G$1:$G$1000,ROW('Contratações Governo'!$G$1:$G$1000)-ROW('Contratações Governo'!$G$1)+1),ROW(13:13))),"")</f>
        <v/>
      </c>
      <c r="O57" s="474" t="str">
        <f t="shared" ref="O57:Q57" si="543">IF(N57="","",AND(N57&gt;=N$88,N57&lt;=N$87))</f>
        <v/>
      </c>
      <c r="P57" s="464" cm="1">
        <f t="array" ref="P57">IFERROR(INDEX('Contratações Governo'!$I$1:$I$1000,SMALL(IF(P$1='Contratações Governo'!$G$1:$G$1000,ROW('Contratações Governo'!$G$1:$G$1000)-ROW('Contratações Governo'!$G$1)+1),ROW(13:13))),"")</f>
        <v>14142.59</v>
      </c>
      <c r="Q57" s="474" t="b">
        <f t="shared" si="543"/>
        <v>1</v>
      </c>
      <c r="R57" s="463" t="str" cm="1">
        <f t="array" ref="R57">IFERROR(INDEX('Contratações Governo'!$I$1:$I$1000,SMALL(IF(R$1='Contratações Governo'!$G$1:$G$1000,ROW('Contratações Governo'!$G$1:$G$1000)-ROW('Contratações Governo'!$G$1)+1),ROW(13:13))),"")</f>
        <v/>
      </c>
      <c r="S57" s="474" t="str">
        <f t="shared" ref="S57:U57" si="544">IF(R57="","",AND(R57&gt;=R$88,R57&lt;=R$87))</f>
        <v/>
      </c>
      <c r="T57" s="464" t="str" cm="1">
        <f t="array" ref="T57">IFERROR(INDEX('Contratações Governo'!$I$1:$I$1000,SMALL(IF(T$1='Contratações Governo'!$G$1:$G$1000,ROW('Contratações Governo'!$G$1:$G$1000)-ROW('Contratações Governo'!$G$1)+1),ROW(13:13))),"")</f>
        <v/>
      </c>
      <c r="U57" s="474" t="str">
        <f t="shared" si="544"/>
        <v/>
      </c>
      <c r="V57" s="463" cm="1">
        <f t="array" ref="V57">IFERROR(INDEX('Contratações Governo'!$I$1:$I$1000,SMALL(IF(V$1='Contratações Governo'!$G$1:$G$1000,ROW('Contratações Governo'!$G$1:$G$1000)-ROW('Contratações Governo'!$G$1)+1),ROW(13:13))),"")</f>
        <v>10701.93</v>
      </c>
      <c r="W57" s="474" t="b">
        <f t="shared" ref="W57:Y57" si="545">IF(V57="","",AND(V57&gt;=V$88,V57&lt;=V$87))</f>
        <v>1</v>
      </c>
      <c r="X57" s="464" t="str" cm="1">
        <f t="array" ref="X57">IFERROR(INDEX('Contratações Governo'!$I$1:$I$1000,SMALL(IF(X$1='Contratações Governo'!$G$1:$G$1000,ROW('Contratações Governo'!$G$1:$G$1000)-ROW('Contratações Governo'!$G$1)+1),ROW(13:13))),"")</f>
        <v/>
      </c>
      <c r="Y57" s="474" t="str">
        <f t="shared" si="545"/>
        <v/>
      </c>
      <c r="Z57" s="463" t="str" cm="1">
        <f t="array" ref="Z57">IFERROR(INDEX('Contratações Governo'!$I$1:$I$1000,SMALL(IF(Z$1='Contratações Governo'!$G$1:$G$1000,ROW('Contratações Governo'!$G$1:$G$1000)-ROW('Contratações Governo'!$G$1)+1),ROW(13:13))),"")</f>
        <v/>
      </c>
      <c r="AA57" s="474" t="str">
        <f t="shared" ref="AA57:AC57" si="546">IF(Z57="","",AND(Z57&gt;=Z$88,Z57&lt;=Z$87))</f>
        <v/>
      </c>
      <c r="AB57" s="464" t="str" cm="1">
        <f t="array" ref="AB57">IFERROR(INDEX('Contratações Governo'!$I$1:$I$1000,SMALL(IF(AB$1='Contratações Governo'!$G$1:$G$1000,ROW('Contratações Governo'!$G$1:$G$1000)-ROW('Contratações Governo'!$G$1)+1),ROW(13:13))),"")</f>
        <v/>
      </c>
      <c r="AC57" s="474" t="str">
        <f t="shared" si="546"/>
        <v/>
      </c>
      <c r="AD57" s="463" t="str" cm="1">
        <f t="array" ref="AD57">IFERROR(INDEX('Contratações Governo'!$I$1:$I$1000,SMALL(IF(AD$1='Contratações Governo'!$G$1:$G$1000,ROW('Contratações Governo'!$G$1:$G$1000)-ROW('Contratações Governo'!$G$1)+1),ROW(13:13))),"")</f>
        <v/>
      </c>
      <c r="AE57" s="474" t="str">
        <f t="shared" ref="AE57:AG57" si="547">IF(AD57="","",AND(AD57&gt;=AD$88,AD57&lt;=AD$87))</f>
        <v/>
      </c>
      <c r="AF57" s="464" t="str" cm="1">
        <f t="array" ref="AF57">IFERROR(INDEX('Contratações Governo'!$I$1:$I$1000,SMALL(IF(AF$1='Contratações Governo'!$G$1:$G$1000,ROW('Contratações Governo'!$G$1:$G$1000)-ROW('Contratações Governo'!$G$1)+1),ROW(13:13))),"")</f>
        <v/>
      </c>
      <c r="AG57" s="474" t="str">
        <f t="shared" si="547"/>
        <v/>
      </c>
      <c r="AH57" s="463" t="str" cm="1">
        <f t="array" ref="AH57">IFERROR(INDEX('Contratações Governo'!$I$1:$I$1000,SMALL(IF(AH$1='Contratações Governo'!$G$1:$G$1000,ROW('Contratações Governo'!$G$1:$G$1000)-ROW('Contratações Governo'!$G$1)+1),ROW(13:13))),"")</f>
        <v/>
      </c>
      <c r="AI57" s="474" t="str">
        <f t="shared" ref="AI57:AK57" si="548">IF(AH57="","",AND(AH57&gt;=AH$88,AH57&lt;=AH$87))</f>
        <v/>
      </c>
      <c r="AJ57" s="464" t="str" cm="1">
        <f t="array" ref="AJ57">IFERROR(INDEX('Contratações Governo'!$I$1:$I$1000,SMALL(IF(AJ$1='Contratações Governo'!$G$1:$G$1000,ROW('Contratações Governo'!$G$1:$G$1000)-ROW('Contratações Governo'!$G$1)+1),ROW(13:13))),"")</f>
        <v/>
      </c>
      <c r="AK57" s="474" t="str">
        <f t="shared" si="548"/>
        <v/>
      </c>
      <c r="AL57" s="463" cm="1">
        <f t="array" ref="AL57">IFERROR(INDEX('Contratações Governo'!$I$1:$I$1000,SMALL(IF(AL$1='Contratações Governo'!$G$1:$G$1000,ROW('Contratações Governo'!$G$1:$G$1000)-ROW('Contratações Governo'!$G$1)+1),ROW(13:13))),"")</f>
        <v>16000</v>
      </c>
      <c r="AM57" s="474" t="b">
        <f t="shared" ref="AM57:AO57" si="549">IF(AL57="","",AND(AL57&gt;=AL$88,AL57&lt;=AL$87))</f>
        <v>1</v>
      </c>
      <c r="AN57" s="464" t="str" cm="1">
        <f t="array" ref="AN57">IFERROR(INDEX('Contratações Governo'!$I$1:$I$1000,SMALL(IF(AN$1='Contratações Governo'!$G$1:$G$1000,ROW('Contratações Governo'!$G$1:$G$1000)-ROW('Contratações Governo'!$G$1)+1),ROW(13:13))),"")</f>
        <v/>
      </c>
      <c r="AO57" s="474" t="str">
        <f t="shared" si="549"/>
        <v/>
      </c>
      <c r="AP57" s="463" t="str" cm="1">
        <f t="array" ref="AP57">IFERROR(INDEX('Contratações Governo'!$I$1:$I$1000,SMALL(IF(AP$1='Contratações Governo'!$G$1:$G$1000,ROW('Contratações Governo'!$G$1:$G$1000)-ROW('Contratações Governo'!$G$1)+1),ROW(13:13))),"")</f>
        <v/>
      </c>
      <c r="AQ57" s="486" t="str">
        <f t="shared" ref="AQ57" si="550">IF(AP57="","",AND(AP57&gt;=AP$88,AP57&lt;=AP$87))</f>
        <v/>
      </c>
    </row>
    <row r="58" spans="1:43" x14ac:dyDescent="0.25">
      <c r="A58" s="514"/>
      <c r="B58" s="326" t="str" cm="1">
        <f t="array" ref="B58">IFERROR(INDEX('Contratações Governo'!$I$1:$I$1000,SMALL(IF(B$1='Contratações Governo'!$G$1:$G$1000,ROW('Contratações Governo'!$G$1:$G$1000)-ROW('Contratações Governo'!$G$1)+1),ROW(14:14))),"")</f>
        <v/>
      </c>
      <c r="C58" s="474" t="str">
        <f t="shared" si="0"/>
        <v/>
      </c>
      <c r="D58" s="464" t="str" cm="1">
        <f t="array" ref="D58">IFERROR(INDEX('Contratações Governo'!$I$1:$I$1000,SMALL(IF(D$1='Contratações Governo'!$G$1:$G$1000,ROW('Contratações Governo'!$G$1:$G$1000)-ROW('Contratações Governo'!$G$1)+1),ROW(14:14))),"")</f>
        <v/>
      </c>
      <c r="E58" s="474" t="str">
        <f t="shared" si="0"/>
        <v/>
      </c>
      <c r="F58" s="463" t="str" cm="1">
        <f t="array" ref="F58">IFERROR(INDEX('Contratações Governo'!$I$1:$I$1000,SMALL(IF(F$1='Contratações Governo'!$G$1:$G$1000,ROW('Contratações Governo'!$G$1:$G$1000)-ROW('Contratações Governo'!$G$1)+1),ROW(14:14))),"")</f>
        <v/>
      </c>
      <c r="G58" s="474" t="str">
        <f t="shared" ref="G58:I58" si="551">IF(F58="","",AND(F58&gt;=F$88,F58&lt;=F$87))</f>
        <v/>
      </c>
      <c r="H58" s="464" t="str" cm="1">
        <f t="array" ref="H58">IFERROR(INDEX('Contratações Governo'!$I$1:$I$1000,SMALL(IF(H$1='Contratações Governo'!$G$1:$G$1000,ROW('Contratações Governo'!$G$1:$G$1000)-ROW('Contratações Governo'!$G$1)+1),ROW(14:14))),"")</f>
        <v/>
      </c>
      <c r="I58" s="474" t="str">
        <f t="shared" si="551"/>
        <v/>
      </c>
      <c r="J58" s="463" t="str" cm="1">
        <f t="array" ref="J58">IFERROR(INDEX('Contratações Governo'!$I$1:$I$1000,SMALL(IF(J$1='Contratações Governo'!$G$1:$G$1000,ROW('Contratações Governo'!$G$1:$G$1000)-ROW('Contratações Governo'!$G$1)+1),ROW(14:14))),"")</f>
        <v/>
      </c>
      <c r="K58" s="474" t="str">
        <f t="shared" ref="K58:M58" si="552">IF(J58="","",AND(J58&gt;=J$88,J58&lt;=J$87))</f>
        <v/>
      </c>
      <c r="L58" s="464" t="str" cm="1">
        <f t="array" ref="L58">IFERROR(INDEX('Contratações Governo'!$I$1:$I$1000,SMALL(IF(L$1='Contratações Governo'!$G$1:$G$1000,ROW('Contratações Governo'!$G$1:$G$1000)-ROW('Contratações Governo'!$G$1)+1),ROW(14:14))),"")</f>
        <v/>
      </c>
      <c r="M58" s="474" t="str">
        <f t="shared" si="552"/>
        <v/>
      </c>
      <c r="N58" s="463" t="str" cm="1">
        <f t="array" ref="N58">IFERROR(INDEX('Contratações Governo'!$I$1:$I$1000,SMALL(IF(N$1='Contratações Governo'!$G$1:$G$1000,ROW('Contratações Governo'!$G$1:$G$1000)-ROW('Contratações Governo'!$G$1)+1),ROW(14:14))),"")</f>
        <v/>
      </c>
      <c r="O58" s="474" t="str">
        <f t="shared" ref="O58:Q58" si="553">IF(N58="","",AND(N58&gt;=N$88,N58&lt;=N$87))</f>
        <v/>
      </c>
      <c r="P58" s="464" cm="1">
        <f t="array" ref="P58">IFERROR(INDEX('Contratações Governo'!$I$1:$I$1000,SMALL(IF(P$1='Contratações Governo'!$G$1:$G$1000,ROW('Contratações Governo'!$G$1:$G$1000)-ROW('Contratações Governo'!$G$1)+1),ROW(14:14))),"")</f>
        <v>12526.8</v>
      </c>
      <c r="Q58" s="474" t="b">
        <f t="shared" si="553"/>
        <v>1</v>
      </c>
      <c r="R58" s="463" t="str" cm="1">
        <f t="array" ref="R58">IFERROR(INDEX('Contratações Governo'!$I$1:$I$1000,SMALL(IF(R$1='Contratações Governo'!$G$1:$G$1000,ROW('Contratações Governo'!$G$1:$G$1000)-ROW('Contratações Governo'!$G$1)+1),ROW(14:14))),"")</f>
        <v/>
      </c>
      <c r="S58" s="474" t="str">
        <f t="shared" ref="S58:U58" si="554">IF(R58="","",AND(R58&gt;=R$88,R58&lt;=R$87))</f>
        <v/>
      </c>
      <c r="T58" s="464" t="str" cm="1">
        <f t="array" ref="T58">IFERROR(INDEX('Contratações Governo'!$I$1:$I$1000,SMALL(IF(T$1='Contratações Governo'!$G$1:$G$1000,ROW('Contratações Governo'!$G$1:$G$1000)-ROW('Contratações Governo'!$G$1)+1),ROW(14:14))),"")</f>
        <v/>
      </c>
      <c r="U58" s="474" t="str">
        <f t="shared" si="554"/>
        <v/>
      </c>
      <c r="V58" s="463" cm="1">
        <f t="array" ref="V58">IFERROR(INDEX('Contratações Governo'!$I$1:$I$1000,SMALL(IF(V$1='Contratações Governo'!$G$1:$G$1000,ROW('Contratações Governo'!$G$1:$G$1000)-ROW('Contratações Governo'!$G$1)+1),ROW(14:14))),"")</f>
        <v>9664.58</v>
      </c>
      <c r="W58" s="474" t="b">
        <f t="shared" ref="W58:Y58" si="555">IF(V58="","",AND(V58&gt;=V$88,V58&lt;=V$87))</f>
        <v>1</v>
      </c>
      <c r="X58" s="464" t="str" cm="1">
        <f t="array" ref="X58">IFERROR(INDEX('Contratações Governo'!$I$1:$I$1000,SMALL(IF(X$1='Contratações Governo'!$G$1:$G$1000,ROW('Contratações Governo'!$G$1:$G$1000)-ROW('Contratações Governo'!$G$1)+1),ROW(14:14))),"")</f>
        <v/>
      </c>
      <c r="Y58" s="474" t="str">
        <f t="shared" si="555"/>
        <v/>
      </c>
      <c r="Z58" s="463" t="str" cm="1">
        <f t="array" ref="Z58">IFERROR(INDEX('Contratações Governo'!$I$1:$I$1000,SMALL(IF(Z$1='Contratações Governo'!$G$1:$G$1000,ROW('Contratações Governo'!$G$1:$G$1000)-ROW('Contratações Governo'!$G$1)+1),ROW(14:14))),"")</f>
        <v/>
      </c>
      <c r="AA58" s="474" t="str">
        <f t="shared" ref="AA58:AC58" si="556">IF(Z58="","",AND(Z58&gt;=Z$88,Z58&lt;=Z$87))</f>
        <v/>
      </c>
      <c r="AB58" s="464" t="str" cm="1">
        <f t="array" ref="AB58">IFERROR(INDEX('Contratações Governo'!$I$1:$I$1000,SMALL(IF(AB$1='Contratações Governo'!$G$1:$G$1000,ROW('Contratações Governo'!$G$1:$G$1000)-ROW('Contratações Governo'!$G$1)+1),ROW(14:14))),"")</f>
        <v/>
      </c>
      <c r="AC58" s="474" t="str">
        <f t="shared" si="556"/>
        <v/>
      </c>
      <c r="AD58" s="463" t="str" cm="1">
        <f t="array" ref="AD58">IFERROR(INDEX('Contratações Governo'!$I$1:$I$1000,SMALL(IF(AD$1='Contratações Governo'!$G$1:$G$1000,ROW('Contratações Governo'!$G$1:$G$1000)-ROW('Contratações Governo'!$G$1)+1),ROW(14:14))),"")</f>
        <v/>
      </c>
      <c r="AE58" s="474" t="str">
        <f t="shared" ref="AE58:AG58" si="557">IF(AD58="","",AND(AD58&gt;=AD$88,AD58&lt;=AD$87))</f>
        <v/>
      </c>
      <c r="AF58" s="464" t="str" cm="1">
        <f t="array" ref="AF58">IFERROR(INDEX('Contratações Governo'!$I$1:$I$1000,SMALL(IF(AF$1='Contratações Governo'!$G$1:$G$1000,ROW('Contratações Governo'!$G$1:$G$1000)-ROW('Contratações Governo'!$G$1)+1),ROW(14:14))),"")</f>
        <v/>
      </c>
      <c r="AG58" s="474" t="str">
        <f t="shared" si="557"/>
        <v/>
      </c>
      <c r="AH58" s="463" t="str" cm="1">
        <f t="array" ref="AH58">IFERROR(INDEX('Contratações Governo'!$I$1:$I$1000,SMALL(IF(AH$1='Contratações Governo'!$G$1:$G$1000,ROW('Contratações Governo'!$G$1:$G$1000)-ROW('Contratações Governo'!$G$1)+1),ROW(14:14))),"")</f>
        <v/>
      </c>
      <c r="AI58" s="474" t="str">
        <f t="shared" ref="AI58:AK58" si="558">IF(AH58="","",AND(AH58&gt;=AH$88,AH58&lt;=AH$87))</f>
        <v/>
      </c>
      <c r="AJ58" s="464" t="str" cm="1">
        <f t="array" ref="AJ58">IFERROR(INDEX('Contratações Governo'!$I$1:$I$1000,SMALL(IF(AJ$1='Contratações Governo'!$G$1:$G$1000,ROW('Contratações Governo'!$G$1:$G$1000)-ROW('Contratações Governo'!$G$1)+1),ROW(14:14))),"")</f>
        <v/>
      </c>
      <c r="AK58" s="474" t="str">
        <f t="shared" si="558"/>
        <v/>
      </c>
      <c r="AL58" s="463" cm="1">
        <f t="array" ref="AL58">IFERROR(INDEX('Contratações Governo'!$I$1:$I$1000,SMALL(IF(AL$1='Contratações Governo'!$G$1:$G$1000,ROW('Contratações Governo'!$G$1:$G$1000)-ROW('Contratações Governo'!$G$1)+1),ROW(14:14))),"")</f>
        <v>12000</v>
      </c>
      <c r="AM58" s="474" t="b">
        <f t="shared" ref="AM58:AO58" si="559">IF(AL58="","",AND(AL58&gt;=AL$88,AL58&lt;=AL$87))</f>
        <v>1</v>
      </c>
      <c r="AN58" s="464" t="str" cm="1">
        <f t="array" ref="AN58">IFERROR(INDEX('Contratações Governo'!$I$1:$I$1000,SMALL(IF(AN$1='Contratações Governo'!$G$1:$G$1000,ROW('Contratações Governo'!$G$1:$G$1000)-ROW('Contratações Governo'!$G$1)+1),ROW(14:14))),"")</f>
        <v/>
      </c>
      <c r="AO58" s="474" t="str">
        <f t="shared" si="559"/>
        <v/>
      </c>
      <c r="AP58" s="463" t="str" cm="1">
        <f t="array" ref="AP58">IFERROR(INDEX('Contratações Governo'!$I$1:$I$1000,SMALL(IF(AP$1='Contratações Governo'!$G$1:$G$1000,ROW('Contratações Governo'!$G$1:$G$1000)-ROW('Contratações Governo'!$G$1)+1),ROW(14:14))),"")</f>
        <v/>
      </c>
      <c r="AQ58" s="486" t="str">
        <f t="shared" ref="AQ58" si="560">IF(AP58="","",AND(AP58&gt;=AP$88,AP58&lt;=AP$87))</f>
        <v/>
      </c>
    </row>
    <row r="59" spans="1:43" x14ac:dyDescent="0.25">
      <c r="A59" s="514"/>
      <c r="B59" s="326" t="str" cm="1">
        <f t="array" ref="B59">IFERROR(INDEX('Contratações Governo'!$I$1:$I$1000,SMALL(IF(B$1='Contratações Governo'!$G$1:$G$1000,ROW('Contratações Governo'!$G$1:$G$1000)-ROW('Contratações Governo'!$G$1)+1),ROW(15:15))),"")</f>
        <v/>
      </c>
      <c r="C59" s="474" t="str">
        <f t="shared" si="0"/>
        <v/>
      </c>
      <c r="D59" s="464" t="str" cm="1">
        <f t="array" ref="D59">IFERROR(INDEX('Contratações Governo'!$I$1:$I$1000,SMALL(IF(D$1='Contratações Governo'!$G$1:$G$1000,ROW('Contratações Governo'!$G$1:$G$1000)-ROW('Contratações Governo'!$G$1)+1),ROW(15:15))),"")</f>
        <v/>
      </c>
      <c r="E59" s="474" t="str">
        <f t="shared" si="0"/>
        <v/>
      </c>
      <c r="F59" s="463" t="str" cm="1">
        <f t="array" ref="F59">IFERROR(INDEX('Contratações Governo'!$I$1:$I$1000,SMALL(IF(F$1='Contratações Governo'!$G$1:$G$1000,ROW('Contratações Governo'!$G$1:$G$1000)-ROW('Contratações Governo'!$G$1)+1),ROW(15:15))),"")</f>
        <v/>
      </c>
      <c r="G59" s="474" t="str">
        <f t="shared" ref="G59:I59" si="561">IF(F59="","",AND(F59&gt;=F$88,F59&lt;=F$87))</f>
        <v/>
      </c>
      <c r="H59" s="464" t="str" cm="1">
        <f t="array" ref="H59">IFERROR(INDEX('Contratações Governo'!$I$1:$I$1000,SMALL(IF(H$1='Contratações Governo'!$G$1:$G$1000,ROW('Contratações Governo'!$G$1:$G$1000)-ROW('Contratações Governo'!$G$1)+1),ROW(15:15))),"")</f>
        <v/>
      </c>
      <c r="I59" s="474" t="str">
        <f t="shared" si="561"/>
        <v/>
      </c>
      <c r="J59" s="463" t="str" cm="1">
        <f t="array" ref="J59">IFERROR(INDEX('Contratações Governo'!$I$1:$I$1000,SMALL(IF(J$1='Contratações Governo'!$G$1:$G$1000,ROW('Contratações Governo'!$G$1:$G$1000)-ROW('Contratações Governo'!$G$1)+1),ROW(15:15))),"")</f>
        <v/>
      </c>
      <c r="K59" s="474" t="str">
        <f t="shared" ref="K59:M59" si="562">IF(J59="","",AND(J59&gt;=J$88,J59&lt;=J$87))</f>
        <v/>
      </c>
      <c r="L59" s="464" t="str" cm="1">
        <f t="array" ref="L59">IFERROR(INDEX('Contratações Governo'!$I$1:$I$1000,SMALL(IF(L$1='Contratações Governo'!$G$1:$G$1000,ROW('Contratações Governo'!$G$1:$G$1000)-ROW('Contratações Governo'!$G$1)+1),ROW(15:15))),"")</f>
        <v/>
      </c>
      <c r="M59" s="474" t="str">
        <f t="shared" si="562"/>
        <v/>
      </c>
      <c r="N59" s="463" t="str" cm="1">
        <f t="array" ref="N59">IFERROR(INDEX('Contratações Governo'!$I$1:$I$1000,SMALL(IF(N$1='Contratações Governo'!$G$1:$G$1000,ROW('Contratações Governo'!$G$1:$G$1000)-ROW('Contratações Governo'!$G$1)+1),ROW(15:15))),"")</f>
        <v/>
      </c>
      <c r="O59" s="474" t="str">
        <f t="shared" ref="O59:Q59" si="563">IF(N59="","",AND(N59&gt;=N$88,N59&lt;=N$87))</f>
        <v/>
      </c>
      <c r="P59" s="464" cm="1">
        <f t="array" ref="P59">IFERROR(INDEX('Contratações Governo'!$I$1:$I$1000,SMALL(IF(P$1='Contratações Governo'!$G$1:$G$1000,ROW('Contratações Governo'!$G$1:$G$1000)-ROW('Contratações Governo'!$G$1)+1),ROW(15:15))),"")</f>
        <v>11628.28</v>
      </c>
      <c r="Q59" s="474" t="b">
        <f t="shared" si="563"/>
        <v>1</v>
      </c>
      <c r="R59" s="463" t="str" cm="1">
        <f t="array" ref="R59">IFERROR(INDEX('Contratações Governo'!$I$1:$I$1000,SMALL(IF(R$1='Contratações Governo'!$G$1:$G$1000,ROW('Contratações Governo'!$G$1:$G$1000)-ROW('Contratações Governo'!$G$1)+1),ROW(15:15))),"")</f>
        <v/>
      </c>
      <c r="S59" s="474" t="str">
        <f t="shared" ref="S59:U59" si="564">IF(R59="","",AND(R59&gt;=R$88,R59&lt;=R$87))</f>
        <v/>
      </c>
      <c r="T59" s="464" t="str" cm="1">
        <f t="array" ref="T59">IFERROR(INDEX('Contratações Governo'!$I$1:$I$1000,SMALL(IF(T$1='Contratações Governo'!$G$1:$G$1000,ROW('Contratações Governo'!$G$1:$G$1000)-ROW('Contratações Governo'!$G$1)+1),ROW(15:15))),"")</f>
        <v/>
      </c>
      <c r="U59" s="474" t="str">
        <f t="shared" si="564"/>
        <v/>
      </c>
      <c r="V59" s="463" t="str" cm="1">
        <f t="array" ref="V59">IFERROR(INDEX('Contratações Governo'!$I$1:$I$1000,SMALL(IF(V$1='Contratações Governo'!$G$1:$G$1000,ROW('Contratações Governo'!$G$1:$G$1000)-ROW('Contratações Governo'!$G$1)+1),ROW(15:15))),"")</f>
        <v/>
      </c>
      <c r="W59" s="474" t="str">
        <f t="shared" ref="W59:Y59" si="565">IF(V59="","",AND(V59&gt;=V$88,V59&lt;=V$87))</f>
        <v/>
      </c>
      <c r="X59" s="464" t="str" cm="1">
        <f t="array" ref="X59">IFERROR(INDEX('Contratações Governo'!$I$1:$I$1000,SMALL(IF(X$1='Contratações Governo'!$G$1:$G$1000,ROW('Contratações Governo'!$G$1:$G$1000)-ROW('Contratações Governo'!$G$1)+1),ROW(15:15))),"")</f>
        <v/>
      </c>
      <c r="Y59" s="474" t="str">
        <f t="shared" si="565"/>
        <v/>
      </c>
      <c r="Z59" s="463" t="str" cm="1">
        <f t="array" ref="Z59">IFERROR(INDEX('Contratações Governo'!$I$1:$I$1000,SMALL(IF(Z$1='Contratações Governo'!$G$1:$G$1000,ROW('Contratações Governo'!$G$1:$G$1000)-ROW('Contratações Governo'!$G$1)+1),ROW(15:15))),"")</f>
        <v/>
      </c>
      <c r="AA59" s="474" t="str">
        <f t="shared" ref="AA59:AC59" si="566">IF(Z59="","",AND(Z59&gt;=Z$88,Z59&lt;=Z$87))</f>
        <v/>
      </c>
      <c r="AB59" s="464" t="str" cm="1">
        <f t="array" ref="AB59">IFERROR(INDEX('Contratações Governo'!$I$1:$I$1000,SMALL(IF(AB$1='Contratações Governo'!$G$1:$G$1000,ROW('Contratações Governo'!$G$1:$G$1000)-ROW('Contratações Governo'!$G$1)+1),ROW(15:15))),"")</f>
        <v/>
      </c>
      <c r="AC59" s="474" t="str">
        <f t="shared" si="566"/>
        <v/>
      </c>
      <c r="AD59" s="463" t="str" cm="1">
        <f t="array" ref="AD59">IFERROR(INDEX('Contratações Governo'!$I$1:$I$1000,SMALL(IF(AD$1='Contratações Governo'!$G$1:$G$1000,ROW('Contratações Governo'!$G$1:$G$1000)-ROW('Contratações Governo'!$G$1)+1),ROW(15:15))),"")</f>
        <v/>
      </c>
      <c r="AE59" s="474" t="str">
        <f t="shared" ref="AE59:AG59" si="567">IF(AD59="","",AND(AD59&gt;=AD$88,AD59&lt;=AD$87))</f>
        <v/>
      </c>
      <c r="AF59" s="464" t="str" cm="1">
        <f t="array" ref="AF59">IFERROR(INDEX('Contratações Governo'!$I$1:$I$1000,SMALL(IF(AF$1='Contratações Governo'!$G$1:$G$1000,ROW('Contratações Governo'!$G$1:$G$1000)-ROW('Contratações Governo'!$G$1)+1),ROW(15:15))),"")</f>
        <v/>
      </c>
      <c r="AG59" s="474" t="str">
        <f t="shared" si="567"/>
        <v/>
      </c>
      <c r="AH59" s="463" t="str" cm="1">
        <f t="array" ref="AH59">IFERROR(INDEX('Contratações Governo'!$I$1:$I$1000,SMALL(IF(AH$1='Contratações Governo'!$G$1:$G$1000,ROW('Contratações Governo'!$G$1:$G$1000)-ROW('Contratações Governo'!$G$1)+1),ROW(15:15))),"")</f>
        <v/>
      </c>
      <c r="AI59" s="474" t="str">
        <f t="shared" ref="AI59:AK59" si="568">IF(AH59="","",AND(AH59&gt;=AH$88,AH59&lt;=AH$87))</f>
        <v/>
      </c>
      <c r="AJ59" s="464" t="str" cm="1">
        <f t="array" ref="AJ59">IFERROR(INDEX('Contratações Governo'!$I$1:$I$1000,SMALL(IF(AJ$1='Contratações Governo'!$G$1:$G$1000,ROW('Contratações Governo'!$G$1:$G$1000)-ROW('Contratações Governo'!$G$1)+1),ROW(15:15))),"")</f>
        <v/>
      </c>
      <c r="AK59" s="474" t="str">
        <f t="shared" si="568"/>
        <v/>
      </c>
      <c r="AL59" s="463" t="str" cm="1">
        <f t="array" ref="AL59">IFERROR(INDEX('Contratações Governo'!$I$1:$I$1000,SMALL(IF(AL$1='Contratações Governo'!$G$1:$G$1000,ROW('Contratações Governo'!$G$1:$G$1000)-ROW('Contratações Governo'!$G$1)+1),ROW(15:15))),"")</f>
        <v/>
      </c>
      <c r="AM59" s="474" t="str">
        <f t="shared" ref="AM59:AO59" si="569">IF(AL59="","",AND(AL59&gt;=AL$88,AL59&lt;=AL$87))</f>
        <v/>
      </c>
      <c r="AN59" s="464" t="str" cm="1">
        <f t="array" ref="AN59">IFERROR(INDEX('Contratações Governo'!$I$1:$I$1000,SMALL(IF(AN$1='Contratações Governo'!$G$1:$G$1000,ROW('Contratações Governo'!$G$1:$G$1000)-ROW('Contratações Governo'!$G$1)+1),ROW(15:15))),"")</f>
        <v/>
      </c>
      <c r="AO59" s="474" t="str">
        <f t="shared" si="569"/>
        <v/>
      </c>
      <c r="AP59" s="463" t="str" cm="1">
        <f t="array" ref="AP59">IFERROR(INDEX('Contratações Governo'!$I$1:$I$1000,SMALL(IF(AP$1='Contratações Governo'!$G$1:$G$1000,ROW('Contratações Governo'!$G$1:$G$1000)-ROW('Contratações Governo'!$G$1)+1),ROW(15:15))),"")</f>
        <v/>
      </c>
      <c r="AQ59" s="486" t="str">
        <f t="shared" ref="AQ59" si="570">IF(AP59="","",AND(AP59&gt;=AP$88,AP59&lt;=AP$87))</f>
        <v/>
      </c>
    </row>
    <row r="60" spans="1:43" x14ac:dyDescent="0.25">
      <c r="A60" s="514"/>
      <c r="B60" s="326" t="str" cm="1">
        <f t="array" ref="B60">IFERROR(INDEX('Contratações Governo'!$I$1:$I$1000,SMALL(IF(B$1='Contratações Governo'!$G$1:$G$1000,ROW('Contratações Governo'!$G$1:$G$1000)-ROW('Contratações Governo'!$G$1)+1),ROW(16:16))),"")</f>
        <v/>
      </c>
      <c r="C60" s="474" t="str">
        <f t="shared" si="0"/>
        <v/>
      </c>
      <c r="D60" s="464" t="str" cm="1">
        <f t="array" ref="D60">IFERROR(INDEX('Contratações Governo'!$I$1:$I$1000,SMALL(IF(D$1='Contratações Governo'!$G$1:$G$1000,ROW('Contratações Governo'!$G$1:$G$1000)-ROW('Contratações Governo'!$G$1)+1),ROW(16:16))),"")</f>
        <v/>
      </c>
      <c r="E60" s="474" t="str">
        <f t="shared" si="0"/>
        <v/>
      </c>
      <c r="F60" s="463" t="str" cm="1">
        <f t="array" ref="F60">IFERROR(INDEX('Contratações Governo'!$I$1:$I$1000,SMALL(IF(F$1='Contratações Governo'!$G$1:$G$1000,ROW('Contratações Governo'!$G$1:$G$1000)-ROW('Contratações Governo'!$G$1)+1),ROW(16:16))),"")</f>
        <v/>
      </c>
      <c r="G60" s="474" t="str">
        <f t="shared" ref="G60:I60" si="571">IF(F60="","",AND(F60&gt;=F$88,F60&lt;=F$87))</f>
        <v/>
      </c>
      <c r="H60" s="464" t="str" cm="1">
        <f t="array" ref="H60">IFERROR(INDEX('Contratações Governo'!$I$1:$I$1000,SMALL(IF(H$1='Contratações Governo'!$G$1:$G$1000,ROW('Contratações Governo'!$G$1:$G$1000)-ROW('Contratações Governo'!$G$1)+1),ROW(16:16))),"")</f>
        <v/>
      </c>
      <c r="I60" s="474" t="str">
        <f t="shared" si="571"/>
        <v/>
      </c>
      <c r="J60" s="463" t="str" cm="1">
        <f t="array" ref="J60">IFERROR(INDEX('Contratações Governo'!$I$1:$I$1000,SMALL(IF(J$1='Contratações Governo'!$G$1:$G$1000,ROW('Contratações Governo'!$G$1:$G$1000)-ROW('Contratações Governo'!$G$1)+1),ROW(16:16))),"")</f>
        <v/>
      </c>
      <c r="K60" s="474" t="str">
        <f t="shared" ref="K60:M60" si="572">IF(J60="","",AND(J60&gt;=J$88,J60&lt;=J$87))</f>
        <v/>
      </c>
      <c r="L60" s="464" t="str" cm="1">
        <f t="array" ref="L60">IFERROR(INDEX('Contratações Governo'!$I$1:$I$1000,SMALL(IF(L$1='Contratações Governo'!$G$1:$G$1000,ROW('Contratações Governo'!$G$1:$G$1000)-ROW('Contratações Governo'!$G$1)+1),ROW(16:16))),"")</f>
        <v/>
      </c>
      <c r="M60" s="474" t="str">
        <f t="shared" si="572"/>
        <v/>
      </c>
      <c r="N60" s="463" t="str" cm="1">
        <f t="array" ref="N60">IFERROR(INDEX('Contratações Governo'!$I$1:$I$1000,SMALL(IF(N$1='Contratações Governo'!$G$1:$G$1000,ROW('Contratações Governo'!$G$1:$G$1000)-ROW('Contratações Governo'!$G$1)+1),ROW(16:16))),"")</f>
        <v/>
      </c>
      <c r="O60" s="474" t="str">
        <f t="shared" ref="O60:Q60" si="573">IF(N60="","",AND(N60&gt;=N$88,N60&lt;=N$87))</f>
        <v/>
      </c>
      <c r="P60" s="464" cm="1">
        <f t="array" ref="P60">IFERROR(INDEX('Contratações Governo'!$I$1:$I$1000,SMALL(IF(P$1='Contratações Governo'!$G$1:$G$1000,ROW('Contratações Governo'!$G$1:$G$1000)-ROW('Contratações Governo'!$G$1)+1),ROW(16:16))),"")</f>
        <v>14339.17</v>
      </c>
      <c r="Q60" s="474" t="b">
        <f t="shared" si="573"/>
        <v>1</v>
      </c>
      <c r="R60" s="463" t="str" cm="1">
        <f t="array" ref="R60">IFERROR(INDEX('Contratações Governo'!$I$1:$I$1000,SMALL(IF(R$1='Contratações Governo'!$G$1:$G$1000,ROW('Contratações Governo'!$G$1:$G$1000)-ROW('Contratações Governo'!$G$1)+1),ROW(16:16))),"")</f>
        <v/>
      </c>
      <c r="S60" s="474" t="str">
        <f t="shared" ref="S60:U60" si="574">IF(R60="","",AND(R60&gt;=R$88,R60&lt;=R$87))</f>
        <v/>
      </c>
      <c r="T60" s="464" t="str" cm="1">
        <f t="array" ref="T60">IFERROR(INDEX('Contratações Governo'!$I$1:$I$1000,SMALL(IF(T$1='Contratações Governo'!$G$1:$G$1000,ROW('Contratações Governo'!$G$1:$G$1000)-ROW('Contratações Governo'!$G$1)+1),ROW(16:16))),"")</f>
        <v/>
      </c>
      <c r="U60" s="474" t="str">
        <f t="shared" si="574"/>
        <v/>
      </c>
      <c r="V60" s="463" t="str" cm="1">
        <f t="array" ref="V60">IFERROR(INDEX('Contratações Governo'!$I$1:$I$1000,SMALL(IF(V$1='Contratações Governo'!$G$1:$G$1000,ROW('Contratações Governo'!$G$1:$G$1000)-ROW('Contratações Governo'!$G$1)+1),ROW(16:16))),"")</f>
        <v/>
      </c>
      <c r="W60" s="474" t="str">
        <f t="shared" ref="W60:Y60" si="575">IF(V60="","",AND(V60&gt;=V$88,V60&lt;=V$87))</f>
        <v/>
      </c>
      <c r="X60" s="464" t="str" cm="1">
        <f t="array" ref="X60">IFERROR(INDEX('Contratações Governo'!$I$1:$I$1000,SMALL(IF(X$1='Contratações Governo'!$G$1:$G$1000,ROW('Contratações Governo'!$G$1:$G$1000)-ROW('Contratações Governo'!$G$1)+1),ROW(16:16))),"")</f>
        <v/>
      </c>
      <c r="Y60" s="474" t="str">
        <f t="shared" si="575"/>
        <v/>
      </c>
      <c r="Z60" s="463" t="str" cm="1">
        <f t="array" ref="Z60">IFERROR(INDEX('Contratações Governo'!$I$1:$I$1000,SMALL(IF(Z$1='Contratações Governo'!$G$1:$G$1000,ROW('Contratações Governo'!$G$1:$G$1000)-ROW('Contratações Governo'!$G$1)+1),ROW(16:16))),"")</f>
        <v/>
      </c>
      <c r="AA60" s="474" t="str">
        <f t="shared" ref="AA60:AC60" si="576">IF(Z60="","",AND(Z60&gt;=Z$88,Z60&lt;=Z$87))</f>
        <v/>
      </c>
      <c r="AB60" s="464" t="str" cm="1">
        <f t="array" ref="AB60">IFERROR(INDEX('Contratações Governo'!$I$1:$I$1000,SMALL(IF(AB$1='Contratações Governo'!$G$1:$G$1000,ROW('Contratações Governo'!$G$1:$G$1000)-ROW('Contratações Governo'!$G$1)+1),ROW(16:16))),"")</f>
        <v/>
      </c>
      <c r="AC60" s="474" t="str">
        <f t="shared" si="576"/>
        <v/>
      </c>
      <c r="AD60" s="463" t="str" cm="1">
        <f t="array" ref="AD60">IFERROR(INDEX('Contratações Governo'!$I$1:$I$1000,SMALL(IF(AD$1='Contratações Governo'!$G$1:$G$1000,ROW('Contratações Governo'!$G$1:$G$1000)-ROW('Contratações Governo'!$G$1)+1),ROW(16:16))),"")</f>
        <v/>
      </c>
      <c r="AE60" s="474" t="str">
        <f t="shared" ref="AE60:AG60" si="577">IF(AD60="","",AND(AD60&gt;=AD$88,AD60&lt;=AD$87))</f>
        <v/>
      </c>
      <c r="AF60" s="464" t="str" cm="1">
        <f t="array" ref="AF60">IFERROR(INDEX('Contratações Governo'!$I$1:$I$1000,SMALL(IF(AF$1='Contratações Governo'!$G$1:$G$1000,ROW('Contratações Governo'!$G$1:$G$1000)-ROW('Contratações Governo'!$G$1)+1),ROW(16:16))),"")</f>
        <v/>
      </c>
      <c r="AG60" s="474" t="str">
        <f t="shared" si="577"/>
        <v/>
      </c>
      <c r="AH60" s="463" t="str" cm="1">
        <f t="array" ref="AH60">IFERROR(INDEX('Contratações Governo'!$I$1:$I$1000,SMALL(IF(AH$1='Contratações Governo'!$G$1:$G$1000,ROW('Contratações Governo'!$G$1:$G$1000)-ROW('Contratações Governo'!$G$1)+1),ROW(16:16))),"")</f>
        <v/>
      </c>
      <c r="AI60" s="474" t="str">
        <f t="shared" ref="AI60:AK60" si="578">IF(AH60="","",AND(AH60&gt;=AH$88,AH60&lt;=AH$87))</f>
        <v/>
      </c>
      <c r="AJ60" s="464" t="str" cm="1">
        <f t="array" ref="AJ60">IFERROR(INDEX('Contratações Governo'!$I$1:$I$1000,SMALL(IF(AJ$1='Contratações Governo'!$G$1:$G$1000,ROW('Contratações Governo'!$G$1:$G$1000)-ROW('Contratações Governo'!$G$1)+1),ROW(16:16))),"")</f>
        <v/>
      </c>
      <c r="AK60" s="474" t="str">
        <f t="shared" si="578"/>
        <v/>
      </c>
      <c r="AL60" s="463" t="str" cm="1">
        <f t="array" ref="AL60">IFERROR(INDEX('Contratações Governo'!$I$1:$I$1000,SMALL(IF(AL$1='Contratações Governo'!$G$1:$G$1000,ROW('Contratações Governo'!$G$1:$G$1000)-ROW('Contratações Governo'!$G$1)+1),ROW(16:16))),"")</f>
        <v/>
      </c>
      <c r="AM60" s="474" t="str">
        <f t="shared" ref="AM60:AO60" si="579">IF(AL60="","",AND(AL60&gt;=AL$88,AL60&lt;=AL$87))</f>
        <v/>
      </c>
      <c r="AN60" s="464" t="str" cm="1">
        <f t="array" ref="AN60">IFERROR(INDEX('Contratações Governo'!$I$1:$I$1000,SMALL(IF(AN$1='Contratações Governo'!$G$1:$G$1000,ROW('Contratações Governo'!$G$1:$G$1000)-ROW('Contratações Governo'!$G$1)+1),ROW(16:16))),"")</f>
        <v/>
      </c>
      <c r="AO60" s="474" t="str">
        <f t="shared" si="579"/>
        <v/>
      </c>
      <c r="AP60" s="463" t="str" cm="1">
        <f t="array" ref="AP60">IFERROR(INDEX('Contratações Governo'!$I$1:$I$1000,SMALL(IF(AP$1='Contratações Governo'!$G$1:$G$1000,ROW('Contratações Governo'!$G$1:$G$1000)-ROW('Contratações Governo'!$G$1)+1),ROW(16:16))),"")</f>
        <v/>
      </c>
      <c r="AQ60" s="486" t="str">
        <f t="shared" ref="AQ60" si="580">IF(AP60="","",AND(AP60&gt;=AP$88,AP60&lt;=AP$87))</f>
        <v/>
      </c>
    </row>
    <row r="61" spans="1:43" x14ac:dyDescent="0.25">
      <c r="A61" s="514"/>
      <c r="B61" s="326" t="str" cm="1">
        <f t="array" ref="B61">IFERROR(INDEX('Contratações Governo'!$I$1:$I$1000,SMALL(IF(B$1='Contratações Governo'!$G$1:$G$1000,ROW('Contratações Governo'!$G$1:$G$1000)-ROW('Contratações Governo'!$G$1)+1),ROW(17:17))),"")</f>
        <v/>
      </c>
      <c r="C61" s="474" t="str">
        <f t="shared" si="0"/>
        <v/>
      </c>
      <c r="D61" s="464" t="str" cm="1">
        <f t="array" ref="D61">IFERROR(INDEX('Contratações Governo'!$I$1:$I$1000,SMALL(IF(D$1='Contratações Governo'!$G$1:$G$1000,ROW('Contratações Governo'!$G$1:$G$1000)-ROW('Contratações Governo'!$G$1)+1),ROW(17:17))),"")</f>
        <v/>
      </c>
      <c r="E61" s="474" t="str">
        <f t="shared" si="0"/>
        <v/>
      </c>
      <c r="F61" s="463" t="str" cm="1">
        <f t="array" ref="F61">IFERROR(INDEX('Contratações Governo'!$I$1:$I$1000,SMALL(IF(F$1='Contratações Governo'!$G$1:$G$1000,ROW('Contratações Governo'!$G$1:$G$1000)-ROW('Contratações Governo'!$G$1)+1),ROW(17:17))),"")</f>
        <v/>
      </c>
      <c r="G61" s="474" t="str">
        <f t="shared" ref="G61:I61" si="581">IF(F61="","",AND(F61&gt;=F$88,F61&lt;=F$87))</f>
        <v/>
      </c>
      <c r="H61" s="464" t="str" cm="1">
        <f t="array" ref="H61">IFERROR(INDEX('Contratações Governo'!$I$1:$I$1000,SMALL(IF(H$1='Contratações Governo'!$G$1:$G$1000,ROW('Contratações Governo'!$G$1:$G$1000)-ROW('Contratações Governo'!$G$1)+1),ROW(17:17))),"")</f>
        <v/>
      </c>
      <c r="I61" s="474" t="str">
        <f t="shared" si="581"/>
        <v/>
      </c>
      <c r="J61" s="463" t="str" cm="1">
        <f t="array" ref="J61">IFERROR(INDEX('Contratações Governo'!$I$1:$I$1000,SMALL(IF(J$1='Contratações Governo'!$G$1:$G$1000,ROW('Contratações Governo'!$G$1:$G$1000)-ROW('Contratações Governo'!$G$1)+1),ROW(17:17))),"")</f>
        <v/>
      </c>
      <c r="K61" s="474" t="str">
        <f t="shared" ref="K61:M61" si="582">IF(J61="","",AND(J61&gt;=J$88,J61&lt;=J$87))</f>
        <v/>
      </c>
      <c r="L61" s="464" t="str" cm="1">
        <f t="array" ref="L61">IFERROR(INDEX('Contratações Governo'!$I$1:$I$1000,SMALL(IF(L$1='Contratações Governo'!$G$1:$G$1000,ROW('Contratações Governo'!$G$1:$G$1000)-ROW('Contratações Governo'!$G$1)+1),ROW(17:17))),"")</f>
        <v/>
      </c>
      <c r="M61" s="474" t="str">
        <f t="shared" si="582"/>
        <v/>
      </c>
      <c r="N61" s="463" t="str" cm="1">
        <f t="array" ref="N61">IFERROR(INDEX('Contratações Governo'!$I$1:$I$1000,SMALL(IF(N$1='Contratações Governo'!$G$1:$G$1000,ROW('Contratações Governo'!$G$1:$G$1000)-ROW('Contratações Governo'!$G$1)+1),ROW(17:17))),"")</f>
        <v/>
      </c>
      <c r="O61" s="474" t="str">
        <f t="shared" ref="O61:Q61" si="583">IF(N61="","",AND(N61&gt;=N$88,N61&lt;=N$87))</f>
        <v/>
      </c>
      <c r="P61" s="464" cm="1">
        <f t="array" ref="P61">IFERROR(INDEX('Contratações Governo'!$I$1:$I$1000,SMALL(IF(P$1='Contratações Governo'!$G$1:$G$1000,ROW('Contratações Governo'!$G$1:$G$1000)-ROW('Contratações Governo'!$G$1)+1),ROW(17:17))),"")</f>
        <v>11115.65</v>
      </c>
      <c r="Q61" s="474" t="b">
        <f t="shared" si="583"/>
        <v>1</v>
      </c>
      <c r="R61" s="463" t="str" cm="1">
        <f t="array" ref="R61">IFERROR(INDEX('Contratações Governo'!$I$1:$I$1000,SMALL(IF(R$1='Contratações Governo'!$G$1:$G$1000,ROW('Contratações Governo'!$G$1:$G$1000)-ROW('Contratações Governo'!$G$1)+1),ROW(17:17))),"")</f>
        <v/>
      </c>
      <c r="S61" s="474" t="str">
        <f t="shared" ref="S61:U61" si="584">IF(R61="","",AND(R61&gt;=R$88,R61&lt;=R$87))</f>
        <v/>
      </c>
      <c r="T61" s="464" t="str" cm="1">
        <f t="array" ref="T61">IFERROR(INDEX('Contratações Governo'!$I$1:$I$1000,SMALL(IF(T$1='Contratações Governo'!$G$1:$G$1000,ROW('Contratações Governo'!$G$1:$G$1000)-ROW('Contratações Governo'!$G$1)+1),ROW(17:17))),"")</f>
        <v/>
      </c>
      <c r="U61" s="474" t="str">
        <f t="shared" si="584"/>
        <v/>
      </c>
      <c r="V61" s="463" t="str" cm="1">
        <f t="array" ref="V61">IFERROR(INDEX('Contratações Governo'!$I$1:$I$1000,SMALL(IF(V$1='Contratações Governo'!$G$1:$G$1000,ROW('Contratações Governo'!$G$1:$G$1000)-ROW('Contratações Governo'!$G$1)+1),ROW(17:17))),"")</f>
        <v/>
      </c>
      <c r="W61" s="474" t="str">
        <f t="shared" ref="W61:Y61" si="585">IF(V61="","",AND(V61&gt;=V$88,V61&lt;=V$87))</f>
        <v/>
      </c>
      <c r="X61" s="464" t="str" cm="1">
        <f t="array" ref="X61">IFERROR(INDEX('Contratações Governo'!$I$1:$I$1000,SMALL(IF(X$1='Contratações Governo'!$G$1:$G$1000,ROW('Contratações Governo'!$G$1:$G$1000)-ROW('Contratações Governo'!$G$1)+1),ROW(17:17))),"")</f>
        <v/>
      </c>
      <c r="Y61" s="474" t="str">
        <f t="shared" si="585"/>
        <v/>
      </c>
      <c r="Z61" s="463" t="str" cm="1">
        <f t="array" ref="Z61">IFERROR(INDEX('Contratações Governo'!$I$1:$I$1000,SMALL(IF(Z$1='Contratações Governo'!$G$1:$G$1000,ROW('Contratações Governo'!$G$1:$G$1000)-ROW('Contratações Governo'!$G$1)+1),ROW(17:17))),"")</f>
        <v/>
      </c>
      <c r="AA61" s="474" t="str">
        <f t="shared" ref="AA61:AC61" si="586">IF(Z61="","",AND(Z61&gt;=Z$88,Z61&lt;=Z$87))</f>
        <v/>
      </c>
      <c r="AB61" s="464" t="str" cm="1">
        <f t="array" ref="AB61">IFERROR(INDEX('Contratações Governo'!$I$1:$I$1000,SMALL(IF(AB$1='Contratações Governo'!$G$1:$G$1000,ROW('Contratações Governo'!$G$1:$G$1000)-ROW('Contratações Governo'!$G$1)+1),ROW(17:17))),"")</f>
        <v/>
      </c>
      <c r="AC61" s="474" t="str">
        <f t="shared" si="586"/>
        <v/>
      </c>
      <c r="AD61" s="463" t="str" cm="1">
        <f t="array" ref="AD61">IFERROR(INDEX('Contratações Governo'!$I$1:$I$1000,SMALL(IF(AD$1='Contratações Governo'!$G$1:$G$1000,ROW('Contratações Governo'!$G$1:$G$1000)-ROW('Contratações Governo'!$G$1)+1),ROW(17:17))),"")</f>
        <v/>
      </c>
      <c r="AE61" s="474" t="str">
        <f t="shared" ref="AE61:AG61" si="587">IF(AD61="","",AND(AD61&gt;=AD$88,AD61&lt;=AD$87))</f>
        <v/>
      </c>
      <c r="AF61" s="464" t="str" cm="1">
        <f t="array" ref="AF61">IFERROR(INDEX('Contratações Governo'!$I$1:$I$1000,SMALL(IF(AF$1='Contratações Governo'!$G$1:$G$1000,ROW('Contratações Governo'!$G$1:$G$1000)-ROW('Contratações Governo'!$G$1)+1),ROW(17:17))),"")</f>
        <v/>
      </c>
      <c r="AG61" s="474" t="str">
        <f t="shared" si="587"/>
        <v/>
      </c>
      <c r="AH61" s="463" t="str" cm="1">
        <f t="array" ref="AH61">IFERROR(INDEX('Contratações Governo'!$I$1:$I$1000,SMALL(IF(AH$1='Contratações Governo'!$G$1:$G$1000,ROW('Contratações Governo'!$G$1:$G$1000)-ROW('Contratações Governo'!$G$1)+1),ROW(17:17))),"")</f>
        <v/>
      </c>
      <c r="AI61" s="474" t="str">
        <f t="shared" ref="AI61:AK61" si="588">IF(AH61="","",AND(AH61&gt;=AH$88,AH61&lt;=AH$87))</f>
        <v/>
      </c>
      <c r="AJ61" s="464" t="str" cm="1">
        <f t="array" ref="AJ61">IFERROR(INDEX('Contratações Governo'!$I$1:$I$1000,SMALL(IF(AJ$1='Contratações Governo'!$G$1:$G$1000,ROW('Contratações Governo'!$G$1:$G$1000)-ROW('Contratações Governo'!$G$1)+1),ROW(17:17))),"")</f>
        <v/>
      </c>
      <c r="AK61" s="474" t="str">
        <f t="shared" si="588"/>
        <v/>
      </c>
      <c r="AL61" s="463" t="str" cm="1">
        <f t="array" ref="AL61">IFERROR(INDEX('Contratações Governo'!$I$1:$I$1000,SMALL(IF(AL$1='Contratações Governo'!$G$1:$G$1000,ROW('Contratações Governo'!$G$1:$G$1000)-ROW('Contratações Governo'!$G$1)+1),ROW(17:17))),"")</f>
        <v/>
      </c>
      <c r="AM61" s="474" t="str">
        <f t="shared" ref="AM61:AO61" si="589">IF(AL61="","",AND(AL61&gt;=AL$88,AL61&lt;=AL$87))</f>
        <v/>
      </c>
      <c r="AN61" s="464" t="str" cm="1">
        <f t="array" ref="AN61">IFERROR(INDEX('Contratações Governo'!$I$1:$I$1000,SMALL(IF(AN$1='Contratações Governo'!$G$1:$G$1000,ROW('Contratações Governo'!$G$1:$G$1000)-ROW('Contratações Governo'!$G$1)+1),ROW(17:17))),"")</f>
        <v/>
      </c>
      <c r="AO61" s="474" t="str">
        <f t="shared" si="589"/>
        <v/>
      </c>
      <c r="AP61" s="463" t="str" cm="1">
        <f t="array" ref="AP61">IFERROR(INDEX('Contratações Governo'!$I$1:$I$1000,SMALL(IF(AP$1='Contratações Governo'!$G$1:$G$1000,ROW('Contratações Governo'!$G$1:$G$1000)-ROW('Contratações Governo'!$G$1)+1),ROW(17:17))),"")</f>
        <v/>
      </c>
      <c r="AQ61" s="486" t="str">
        <f t="shared" ref="AQ61" si="590">IF(AP61="","",AND(AP61&gt;=AP$88,AP61&lt;=AP$87))</f>
        <v/>
      </c>
    </row>
    <row r="62" spans="1:43" x14ac:dyDescent="0.25">
      <c r="A62" s="514"/>
      <c r="B62" s="326" t="str" cm="1">
        <f t="array" ref="B62">IFERROR(INDEX('Contratações Governo'!$I$1:$I$1000,SMALL(IF(B$1='Contratações Governo'!$G$1:$G$1000,ROW('Contratações Governo'!$G$1:$G$1000)-ROW('Contratações Governo'!$G$1)+1),ROW(18:18))),"")</f>
        <v/>
      </c>
      <c r="C62" s="474" t="str">
        <f t="shared" si="0"/>
        <v/>
      </c>
      <c r="D62" s="464" t="str" cm="1">
        <f t="array" ref="D62">IFERROR(INDEX('Contratações Governo'!$I$1:$I$1000,SMALL(IF(D$1='Contratações Governo'!$G$1:$G$1000,ROW('Contratações Governo'!$G$1:$G$1000)-ROW('Contratações Governo'!$G$1)+1),ROW(18:18))),"")</f>
        <v/>
      </c>
      <c r="E62" s="474" t="str">
        <f t="shared" si="0"/>
        <v/>
      </c>
      <c r="F62" s="463" t="str" cm="1">
        <f t="array" ref="F62">IFERROR(INDEX('Contratações Governo'!$I$1:$I$1000,SMALL(IF(F$1='Contratações Governo'!$G$1:$G$1000,ROW('Contratações Governo'!$G$1:$G$1000)-ROW('Contratações Governo'!$G$1)+1),ROW(18:18))),"")</f>
        <v/>
      </c>
      <c r="G62" s="474" t="str">
        <f t="shared" ref="G62:I62" si="591">IF(F62="","",AND(F62&gt;=F$88,F62&lt;=F$87))</f>
        <v/>
      </c>
      <c r="H62" s="464" t="str" cm="1">
        <f t="array" ref="H62">IFERROR(INDEX('Contratações Governo'!$I$1:$I$1000,SMALL(IF(H$1='Contratações Governo'!$G$1:$G$1000,ROW('Contratações Governo'!$G$1:$G$1000)-ROW('Contratações Governo'!$G$1)+1),ROW(18:18))),"")</f>
        <v/>
      </c>
      <c r="I62" s="474" t="str">
        <f t="shared" si="591"/>
        <v/>
      </c>
      <c r="J62" s="463" t="str" cm="1">
        <f t="array" ref="J62">IFERROR(INDEX('Contratações Governo'!$I$1:$I$1000,SMALL(IF(J$1='Contratações Governo'!$G$1:$G$1000,ROW('Contratações Governo'!$G$1:$G$1000)-ROW('Contratações Governo'!$G$1)+1),ROW(18:18))),"")</f>
        <v/>
      </c>
      <c r="K62" s="474" t="str">
        <f t="shared" ref="K62:M62" si="592">IF(J62="","",AND(J62&gt;=J$88,J62&lt;=J$87))</f>
        <v/>
      </c>
      <c r="L62" s="464" t="str" cm="1">
        <f t="array" ref="L62">IFERROR(INDEX('Contratações Governo'!$I$1:$I$1000,SMALL(IF(L$1='Contratações Governo'!$G$1:$G$1000,ROW('Contratações Governo'!$G$1:$G$1000)-ROW('Contratações Governo'!$G$1)+1),ROW(18:18))),"")</f>
        <v/>
      </c>
      <c r="M62" s="474" t="str">
        <f t="shared" si="592"/>
        <v/>
      </c>
      <c r="N62" s="463" t="str" cm="1">
        <f t="array" ref="N62">IFERROR(INDEX('Contratações Governo'!$I$1:$I$1000,SMALL(IF(N$1='Contratações Governo'!$G$1:$G$1000,ROW('Contratações Governo'!$G$1:$G$1000)-ROW('Contratações Governo'!$G$1)+1),ROW(18:18))),"")</f>
        <v/>
      </c>
      <c r="O62" s="474" t="str">
        <f t="shared" ref="O62:Q62" si="593">IF(N62="","",AND(N62&gt;=N$88,N62&lt;=N$87))</f>
        <v/>
      </c>
      <c r="P62" s="464" cm="1">
        <f t="array" ref="P62">IFERROR(INDEX('Contratações Governo'!$I$1:$I$1000,SMALL(IF(P$1='Contratações Governo'!$G$1:$G$1000,ROW('Contratações Governo'!$G$1:$G$1000)-ROW('Contratações Governo'!$G$1)+1),ROW(18:18))),"")</f>
        <v>9500</v>
      </c>
      <c r="Q62" s="474" t="b">
        <f t="shared" si="593"/>
        <v>1</v>
      </c>
      <c r="R62" s="463" t="str" cm="1">
        <f t="array" ref="R62">IFERROR(INDEX('Contratações Governo'!$I$1:$I$1000,SMALL(IF(R$1='Contratações Governo'!$G$1:$G$1000,ROW('Contratações Governo'!$G$1:$G$1000)-ROW('Contratações Governo'!$G$1)+1),ROW(18:18))),"")</f>
        <v/>
      </c>
      <c r="S62" s="474" t="str">
        <f t="shared" ref="S62:U62" si="594">IF(R62="","",AND(R62&gt;=R$88,R62&lt;=R$87))</f>
        <v/>
      </c>
      <c r="T62" s="464" t="str" cm="1">
        <f t="array" ref="T62">IFERROR(INDEX('Contratações Governo'!$I$1:$I$1000,SMALL(IF(T$1='Contratações Governo'!$G$1:$G$1000,ROW('Contratações Governo'!$G$1:$G$1000)-ROW('Contratações Governo'!$G$1)+1),ROW(18:18))),"")</f>
        <v/>
      </c>
      <c r="U62" s="474" t="str">
        <f t="shared" si="594"/>
        <v/>
      </c>
      <c r="V62" s="463" t="str" cm="1">
        <f t="array" ref="V62">IFERROR(INDEX('Contratações Governo'!$I$1:$I$1000,SMALL(IF(V$1='Contratações Governo'!$G$1:$G$1000,ROW('Contratações Governo'!$G$1:$G$1000)-ROW('Contratações Governo'!$G$1)+1),ROW(18:18))),"")</f>
        <v/>
      </c>
      <c r="W62" s="474" t="str">
        <f t="shared" ref="W62:Y62" si="595">IF(V62="","",AND(V62&gt;=V$88,V62&lt;=V$87))</f>
        <v/>
      </c>
      <c r="X62" s="464" t="str" cm="1">
        <f t="array" ref="X62">IFERROR(INDEX('Contratações Governo'!$I$1:$I$1000,SMALL(IF(X$1='Contratações Governo'!$G$1:$G$1000,ROW('Contratações Governo'!$G$1:$G$1000)-ROW('Contratações Governo'!$G$1)+1),ROW(18:18))),"")</f>
        <v/>
      </c>
      <c r="Y62" s="474" t="str">
        <f t="shared" si="595"/>
        <v/>
      </c>
      <c r="Z62" s="463" t="str" cm="1">
        <f t="array" ref="Z62">IFERROR(INDEX('Contratações Governo'!$I$1:$I$1000,SMALL(IF(Z$1='Contratações Governo'!$G$1:$G$1000,ROW('Contratações Governo'!$G$1:$G$1000)-ROW('Contratações Governo'!$G$1)+1),ROW(18:18))),"")</f>
        <v/>
      </c>
      <c r="AA62" s="474" t="str">
        <f t="shared" ref="AA62:AC62" si="596">IF(Z62="","",AND(Z62&gt;=Z$88,Z62&lt;=Z$87))</f>
        <v/>
      </c>
      <c r="AB62" s="464" t="str" cm="1">
        <f t="array" ref="AB62">IFERROR(INDEX('Contratações Governo'!$I$1:$I$1000,SMALL(IF(AB$1='Contratações Governo'!$G$1:$G$1000,ROW('Contratações Governo'!$G$1:$G$1000)-ROW('Contratações Governo'!$G$1)+1),ROW(18:18))),"")</f>
        <v/>
      </c>
      <c r="AC62" s="474" t="str">
        <f t="shared" si="596"/>
        <v/>
      </c>
      <c r="AD62" s="463" t="str" cm="1">
        <f t="array" ref="AD62">IFERROR(INDEX('Contratações Governo'!$I$1:$I$1000,SMALL(IF(AD$1='Contratações Governo'!$G$1:$G$1000,ROW('Contratações Governo'!$G$1:$G$1000)-ROW('Contratações Governo'!$G$1)+1),ROW(18:18))),"")</f>
        <v/>
      </c>
      <c r="AE62" s="474" t="str">
        <f t="shared" ref="AE62:AG62" si="597">IF(AD62="","",AND(AD62&gt;=AD$88,AD62&lt;=AD$87))</f>
        <v/>
      </c>
      <c r="AF62" s="464" t="str" cm="1">
        <f t="array" ref="AF62">IFERROR(INDEX('Contratações Governo'!$I$1:$I$1000,SMALL(IF(AF$1='Contratações Governo'!$G$1:$G$1000,ROW('Contratações Governo'!$G$1:$G$1000)-ROW('Contratações Governo'!$G$1)+1),ROW(18:18))),"")</f>
        <v/>
      </c>
      <c r="AG62" s="474" t="str">
        <f t="shared" si="597"/>
        <v/>
      </c>
      <c r="AH62" s="463" t="str" cm="1">
        <f t="array" ref="AH62">IFERROR(INDEX('Contratações Governo'!$I$1:$I$1000,SMALL(IF(AH$1='Contratações Governo'!$G$1:$G$1000,ROW('Contratações Governo'!$G$1:$G$1000)-ROW('Contratações Governo'!$G$1)+1),ROW(18:18))),"")</f>
        <v/>
      </c>
      <c r="AI62" s="474" t="str">
        <f t="shared" ref="AI62:AK62" si="598">IF(AH62="","",AND(AH62&gt;=AH$88,AH62&lt;=AH$87))</f>
        <v/>
      </c>
      <c r="AJ62" s="464" t="str" cm="1">
        <f t="array" ref="AJ62">IFERROR(INDEX('Contratações Governo'!$I$1:$I$1000,SMALL(IF(AJ$1='Contratações Governo'!$G$1:$G$1000,ROW('Contratações Governo'!$G$1:$G$1000)-ROW('Contratações Governo'!$G$1)+1),ROW(18:18))),"")</f>
        <v/>
      </c>
      <c r="AK62" s="474" t="str">
        <f t="shared" si="598"/>
        <v/>
      </c>
      <c r="AL62" s="463" t="str" cm="1">
        <f t="array" ref="AL62">IFERROR(INDEX('Contratações Governo'!$I$1:$I$1000,SMALL(IF(AL$1='Contratações Governo'!$G$1:$G$1000,ROW('Contratações Governo'!$G$1:$G$1000)-ROW('Contratações Governo'!$G$1)+1),ROW(18:18))),"")</f>
        <v/>
      </c>
      <c r="AM62" s="474" t="str">
        <f t="shared" ref="AM62:AO62" si="599">IF(AL62="","",AND(AL62&gt;=AL$88,AL62&lt;=AL$87))</f>
        <v/>
      </c>
      <c r="AN62" s="464" t="str" cm="1">
        <f t="array" ref="AN62">IFERROR(INDEX('Contratações Governo'!$I$1:$I$1000,SMALL(IF(AN$1='Contratações Governo'!$G$1:$G$1000,ROW('Contratações Governo'!$G$1:$G$1000)-ROW('Contratações Governo'!$G$1)+1),ROW(18:18))),"")</f>
        <v/>
      </c>
      <c r="AO62" s="474" t="str">
        <f t="shared" si="599"/>
        <v/>
      </c>
      <c r="AP62" s="463" t="str" cm="1">
        <f t="array" ref="AP62">IFERROR(INDEX('Contratações Governo'!$I$1:$I$1000,SMALL(IF(AP$1='Contratações Governo'!$G$1:$G$1000,ROW('Contratações Governo'!$G$1:$G$1000)-ROW('Contratações Governo'!$G$1)+1),ROW(18:18))),"")</f>
        <v/>
      </c>
      <c r="AQ62" s="486" t="str">
        <f t="shared" ref="AQ62" si="600">IF(AP62="","",AND(AP62&gt;=AP$88,AP62&lt;=AP$87))</f>
        <v/>
      </c>
    </row>
    <row r="63" spans="1:43" x14ac:dyDescent="0.25">
      <c r="A63" s="514"/>
      <c r="B63" s="326" t="str" cm="1">
        <f t="array" ref="B63">IFERROR(INDEX('Contratações Governo'!$I$1:$I$1000,SMALL(IF(B$1='Contratações Governo'!$G$1:$G$1000,ROW('Contratações Governo'!$G$1:$G$1000)-ROW('Contratações Governo'!$G$1)+1),ROW(19:19))),"")</f>
        <v/>
      </c>
      <c r="C63" s="474" t="str">
        <f t="shared" si="0"/>
        <v/>
      </c>
      <c r="D63" s="464" t="str" cm="1">
        <f t="array" ref="D63">IFERROR(INDEX('Contratações Governo'!$I$1:$I$1000,SMALL(IF(D$1='Contratações Governo'!$G$1:$G$1000,ROW('Contratações Governo'!$G$1:$G$1000)-ROW('Contratações Governo'!$G$1)+1),ROW(19:19))),"")</f>
        <v/>
      </c>
      <c r="E63" s="474" t="str">
        <f t="shared" si="0"/>
        <v/>
      </c>
      <c r="F63" s="463" t="str" cm="1">
        <f t="array" ref="F63">IFERROR(INDEX('Contratações Governo'!$I$1:$I$1000,SMALL(IF(F$1='Contratações Governo'!$G$1:$G$1000,ROW('Contratações Governo'!$G$1:$G$1000)-ROW('Contratações Governo'!$G$1)+1),ROW(19:19))),"")</f>
        <v/>
      </c>
      <c r="G63" s="474" t="str">
        <f t="shared" ref="G63:I63" si="601">IF(F63="","",AND(F63&gt;=F$88,F63&lt;=F$87))</f>
        <v/>
      </c>
      <c r="H63" s="464" t="str" cm="1">
        <f t="array" ref="H63">IFERROR(INDEX('Contratações Governo'!$I$1:$I$1000,SMALL(IF(H$1='Contratações Governo'!$G$1:$G$1000,ROW('Contratações Governo'!$G$1:$G$1000)-ROW('Contratações Governo'!$G$1)+1),ROW(19:19))),"")</f>
        <v/>
      </c>
      <c r="I63" s="474" t="str">
        <f t="shared" si="601"/>
        <v/>
      </c>
      <c r="J63" s="463" t="str" cm="1">
        <f t="array" ref="J63">IFERROR(INDEX('Contratações Governo'!$I$1:$I$1000,SMALL(IF(J$1='Contratações Governo'!$G$1:$G$1000,ROW('Contratações Governo'!$G$1:$G$1000)-ROW('Contratações Governo'!$G$1)+1),ROW(19:19))),"")</f>
        <v/>
      </c>
      <c r="K63" s="474" t="str">
        <f t="shared" ref="K63:M63" si="602">IF(J63="","",AND(J63&gt;=J$88,J63&lt;=J$87))</f>
        <v/>
      </c>
      <c r="L63" s="464" t="str" cm="1">
        <f t="array" ref="L63">IFERROR(INDEX('Contratações Governo'!$I$1:$I$1000,SMALL(IF(L$1='Contratações Governo'!$G$1:$G$1000,ROW('Contratações Governo'!$G$1:$G$1000)-ROW('Contratações Governo'!$G$1)+1),ROW(19:19))),"")</f>
        <v/>
      </c>
      <c r="M63" s="474" t="str">
        <f t="shared" si="602"/>
        <v/>
      </c>
      <c r="N63" s="463" t="str" cm="1">
        <f t="array" ref="N63">IFERROR(INDEX('Contratações Governo'!$I$1:$I$1000,SMALL(IF(N$1='Contratações Governo'!$G$1:$G$1000,ROW('Contratações Governo'!$G$1:$G$1000)-ROW('Contratações Governo'!$G$1)+1),ROW(19:19))),"")</f>
        <v/>
      </c>
      <c r="O63" s="474" t="str">
        <f t="shared" ref="O63:Q63" si="603">IF(N63="","",AND(N63&gt;=N$88,N63&lt;=N$87))</f>
        <v/>
      </c>
      <c r="P63" s="464" cm="1">
        <f t="array" ref="P63">IFERROR(INDEX('Contratações Governo'!$I$1:$I$1000,SMALL(IF(P$1='Contratações Governo'!$G$1:$G$1000,ROW('Contratações Governo'!$G$1:$G$1000)-ROW('Contratações Governo'!$G$1)+1),ROW(19:19))),"")</f>
        <v>8500</v>
      </c>
      <c r="Q63" s="474" t="b">
        <f t="shared" si="603"/>
        <v>1</v>
      </c>
      <c r="R63" s="463" t="str" cm="1">
        <f t="array" ref="R63">IFERROR(INDEX('Contratações Governo'!$I$1:$I$1000,SMALL(IF(R$1='Contratações Governo'!$G$1:$G$1000,ROW('Contratações Governo'!$G$1:$G$1000)-ROW('Contratações Governo'!$G$1)+1),ROW(19:19))),"")</f>
        <v/>
      </c>
      <c r="S63" s="474" t="str">
        <f t="shared" ref="S63:U63" si="604">IF(R63="","",AND(R63&gt;=R$88,R63&lt;=R$87))</f>
        <v/>
      </c>
      <c r="T63" s="464" t="str" cm="1">
        <f t="array" ref="T63">IFERROR(INDEX('Contratações Governo'!$I$1:$I$1000,SMALL(IF(T$1='Contratações Governo'!$G$1:$G$1000,ROW('Contratações Governo'!$G$1:$G$1000)-ROW('Contratações Governo'!$G$1)+1),ROW(19:19))),"")</f>
        <v/>
      </c>
      <c r="U63" s="474" t="str">
        <f t="shared" si="604"/>
        <v/>
      </c>
      <c r="V63" s="463" t="str" cm="1">
        <f t="array" ref="V63">IFERROR(INDEX('Contratações Governo'!$I$1:$I$1000,SMALL(IF(V$1='Contratações Governo'!$G$1:$G$1000,ROW('Contratações Governo'!$G$1:$G$1000)-ROW('Contratações Governo'!$G$1)+1),ROW(19:19))),"")</f>
        <v/>
      </c>
      <c r="W63" s="474" t="str">
        <f t="shared" ref="W63:Y63" si="605">IF(V63="","",AND(V63&gt;=V$88,V63&lt;=V$87))</f>
        <v/>
      </c>
      <c r="X63" s="464" t="str" cm="1">
        <f t="array" ref="X63">IFERROR(INDEX('Contratações Governo'!$I$1:$I$1000,SMALL(IF(X$1='Contratações Governo'!$G$1:$G$1000,ROW('Contratações Governo'!$G$1:$G$1000)-ROW('Contratações Governo'!$G$1)+1),ROW(19:19))),"")</f>
        <v/>
      </c>
      <c r="Y63" s="474" t="str">
        <f t="shared" si="605"/>
        <v/>
      </c>
      <c r="Z63" s="463" t="str" cm="1">
        <f t="array" ref="Z63">IFERROR(INDEX('Contratações Governo'!$I$1:$I$1000,SMALL(IF(Z$1='Contratações Governo'!$G$1:$G$1000,ROW('Contratações Governo'!$G$1:$G$1000)-ROW('Contratações Governo'!$G$1)+1),ROW(19:19))),"")</f>
        <v/>
      </c>
      <c r="AA63" s="474" t="str">
        <f t="shared" ref="AA63:AC63" si="606">IF(Z63="","",AND(Z63&gt;=Z$88,Z63&lt;=Z$87))</f>
        <v/>
      </c>
      <c r="AB63" s="464" t="str" cm="1">
        <f t="array" ref="AB63">IFERROR(INDEX('Contratações Governo'!$I$1:$I$1000,SMALL(IF(AB$1='Contratações Governo'!$G$1:$G$1000,ROW('Contratações Governo'!$G$1:$G$1000)-ROW('Contratações Governo'!$G$1)+1),ROW(19:19))),"")</f>
        <v/>
      </c>
      <c r="AC63" s="474" t="str">
        <f t="shared" si="606"/>
        <v/>
      </c>
      <c r="AD63" s="463" t="str" cm="1">
        <f t="array" ref="AD63">IFERROR(INDEX('Contratações Governo'!$I$1:$I$1000,SMALL(IF(AD$1='Contratações Governo'!$G$1:$G$1000,ROW('Contratações Governo'!$G$1:$G$1000)-ROW('Contratações Governo'!$G$1)+1),ROW(19:19))),"")</f>
        <v/>
      </c>
      <c r="AE63" s="474" t="str">
        <f t="shared" ref="AE63:AG63" si="607">IF(AD63="","",AND(AD63&gt;=AD$88,AD63&lt;=AD$87))</f>
        <v/>
      </c>
      <c r="AF63" s="464" t="str" cm="1">
        <f t="array" ref="AF63">IFERROR(INDEX('Contratações Governo'!$I$1:$I$1000,SMALL(IF(AF$1='Contratações Governo'!$G$1:$G$1000,ROW('Contratações Governo'!$G$1:$G$1000)-ROW('Contratações Governo'!$G$1)+1),ROW(19:19))),"")</f>
        <v/>
      </c>
      <c r="AG63" s="474" t="str">
        <f t="shared" si="607"/>
        <v/>
      </c>
      <c r="AH63" s="463" t="str" cm="1">
        <f t="array" ref="AH63">IFERROR(INDEX('Contratações Governo'!$I$1:$I$1000,SMALL(IF(AH$1='Contratações Governo'!$G$1:$G$1000,ROW('Contratações Governo'!$G$1:$G$1000)-ROW('Contratações Governo'!$G$1)+1),ROW(19:19))),"")</f>
        <v/>
      </c>
      <c r="AI63" s="474" t="str">
        <f t="shared" ref="AI63:AK63" si="608">IF(AH63="","",AND(AH63&gt;=AH$88,AH63&lt;=AH$87))</f>
        <v/>
      </c>
      <c r="AJ63" s="464" t="str" cm="1">
        <f t="array" ref="AJ63">IFERROR(INDEX('Contratações Governo'!$I$1:$I$1000,SMALL(IF(AJ$1='Contratações Governo'!$G$1:$G$1000,ROW('Contratações Governo'!$G$1:$G$1000)-ROW('Contratações Governo'!$G$1)+1),ROW(19:19))),"")</f>
        <v/>
      </c>
      <c r="AK63" s="474" t="str">
        <f t="shared" si="608"/>
        <v/>
      </c>
      <c r="AL63" s="463" t="str" cm="1">
        <f t="array" ref="AL63">IFERROR(INDEX('Contratações Governo'!$I$1:$I$1000,SMALL(IF(AL$1='Contratações Governo'!$G$1:$G$1000,ROW('Contratações Governo'!$G$1:$G$1000)-ROW('Contratações Governo'!$G$1)+1),ROW(19:19))),"")</f>
        <v/>
      </c>
      <c r="AM63" s="474" t="str">
        <f t="shared" ref="AM63:AO63" si="609">IF(AL63="","",AND(AL63&gt;=AL$88,AL63&lt;=AL$87))</f>
        <v/>
      </c>
      <c r="AN63" s="464" t="str" cm="1">
        <f t="array" ref="AN63">IFERROR(INDEX('Contratações Governo'!$I$1:$I$1000,SMALL(IF(AN$1='Contratações Governo'!$G$1:$G$1000,ROW('Contratações Governo'!$G$1:$G$1000)-ROW('Contratações Governo'!$G$1)+1),ROW(19:19))),"")</f>
        <v/>
      </c>
      <c r="AO63" s="474" t="str">
        <f t="shared" si="609"/>
        <v/>
      </c>
      <c r="AP63" s="463" t="str" cm="1">
        <f t="array" ref="AP63">IFERROR(INDEX('Contratações Governo'!$I$1:$I$1000,SMALL(IF(AP$1='Contratações Governo'!$G$1:$G$1000,ROW('Contratações Governo'!$G$1:$G$1000)-ROW('Contratações Governo'!$G$1)+1),ROW(19:19))),"")</f>
        <v/>
      </c>
      <c r="AQ63" s="486" t="str">
        <f t="shared" ref="AQ63" si="610">IF(AP63="","",AND(AP63&gt;=AP$88,AP63&lt;=AP$87))</f>
        <v/>
      </c>
    </row>
    <row r="64" spans="1:43" x14ac:dyDescent="0.25">
      <c r="A64" s="514"/>
      <c r="B64" s="326" t="str" cm="1">
        <f t="array" ref="B64">IFERROR(INDEX('Contratações Governo'!$I$1:$I$1000,SMALL(IF(B$1='Contratações Governo'!$G$1:$G$1000,ROW('Contratações Governo'!$G$1:$G$1000)-ROW('Contratações Governo'!$G$1)+1),ROW(20:20))),"")</f>
        <v/>
      </c>
      <c r="C64" s="474" t="str">
        <f t="shared" si="0"/>
        <v/>
      </c>
      <c r="D64" s="464" t="str" cm="1">
        <f t="array" ref="D64">IFERROR(INDEX('Contratações Governo'!$I$1:$I$1000,SMALL(IF(D$1='Contratações Governo'!$G$1:$G$1000,ROW('Contratações Governo'!$G$1:$G$1000)-ROW('Contratações Governo'!$G$1)+1),ROW(20:20))),"")</f>
        <v/>
      </c>
      <c r="E64" s="474" t="str">
        <f t="shared" si="0"/>
        <v/>
      </c>
      <c r="F64" s="463" t="str" cm="1">
        <f t="array" ref="F64">IFERROR(INDEX('Contratações Governo'!$I$1:$I$1000,SMALL(IF(F$1='Contratações Governo'!$G$1:$G$1000,ROW('Contratações Governo'!$G$1:$G$1000)-ROW('Contratações Governo'!$G$1)+1),ROW(20:20))),"")</f>
        <v/>
      </c>
      <c r="G64" s="474" t="str">
        <f t="shared" ref="G64:I64" si="611">IF(F64="","",AND(F64&gt;=F$88,F64&lt;=F$87))</f>
        <v/>
      </c>
      <c r="H64" s="464" t="str" cm="1">
        <f t="array" ref="H64">IFERROR(INDEX('Contratações Governo'!$I$1:$I$1000,SMALL(IF(H$1='Contratações Governo'!$G$1:$G$1000,ROW('Contratações Governo'!$G$1:$G$1000)-ROW('Contratações Governo'!$G$1)+1),ROW(20:20))),"")</f>
        <v/>
      </c>
      <c r="I64" s="474" t="str">
        <f t="shared" si="611"/>
        <v/>
      </c>
      <c r="J64" s="463" t="str" cm="1">
        <f t="array" ref="J64">IFERROR(INDEX('Contratações Governo'!$I$1:$I$1000,SMALL(IF(J$1='Contratações Governo'!$G$1:$G$1000,ROW('Contratações Governo'!$G$1:$G$1000)-ROW('Contratações Governo'!$G$1)+1),ROW(20:20))),"")</f>
        <v/>
      </c>
      <c r="K64" s="474" t="str">
        <f t="shared" ref="K64:M64" si="612">IF(J64="","",AND(J64&gt;=J$88,J64&lt;=J$87))</f>
        <v/>
      </c>
      <c r="L64" s="464" t="str" cm="1">
        <f t="array" ref="L64">IFERROR(INDEX('Contratações Governo'!$I$1:$I$1000,SMALL(IF(L$1='Contratações Governo'!$G$1:$G$1000,ROW('Contratações Governo'!$G$1:$G$1000)-ROW('Contratações Governo'!$G$1)+1),ROW(20:20))),"")</f>
        <v/>
      </c>
      <c r="M64" s="474" t="str">
        <f t="shared" si="612"/>
        <v/>
      </c>
      <c r="N64" s="463" t="str" cm="1">
        <f t="array" ref="N64">IFERROR(INDEX('Contratações Governo'!$I$1:$I$1000,SMALL(IF(N$1='Contratações Governo'!$G$1:$G$1000,ROW('Contratações Governo'!$G$1:$G$1000)-ROW('Contratações Governo'!$G$1)+1),ROW(20:20))),"")</f>
        <v/>
      </c>
      <c r="O64" s="474" t="str">
        <f t="shared" ref="O64:Q64" si="613">IF(N64="","",AND(N64&gt;=N$88,N64&lt;=N$87))</f>
        <v/>
      </c>
      <c r="P64" s="464" cm="1">
        <f t="array" ref="P64">IFERROR(INDEX('Contratações Governo'!$I$1:$I$1000,SMALL(IF(P$1='Contratações Governo'!$G$1:$G$1000,ROW('Contratações Governo'!$G$1:$G$1000)-ROW('Contratações Governo'!$G$1)+1),ROW(20:20))),"")</f>
        <v>9800</v>
      </c>
      <c r="Q64" s="474" t="b">
        <f t="shared" si="613"/>
        <v>1</v>
      </c>
      <c r="R64" s="463" t="str" cm="1">
        <f t="array" ref="R64">IFERROR(INDEX('Contratações Governo'!$I$1:$I$1000,SMALL(IF(R$1='Contratações Governo'!$G$1:$G$1000,ROW('Contratações Governo'!$G$1:$G$1000)-ROW('Contratações Governo'!$G$1)+1),ROW(20:20))),"")</f>
        <v/>
      </c>
      <c r="S64" s="474" t="str">
        <f t="shared" ref="S64:U64" si="614">IF(R64="","",AND(R64&gt;=R$88,R64&lt;=R$87))</f>
        <v/>
      </c>
      <c r="T64" s="464" t="str" cm="1">
        <f t="array" ref="T64">IFERROR(INDEX('Contratações Governo'!$I$1:$I$1000,SMALL(IF(T$1='Contratações Governo'!$G$1:$G$1000,ROW('Contratações Governo'!$G$1:$G$1000)-ROW('Contratações Governo'!$G$1)+1),ROW(20:20))),"")</f>
        <v/>
      </c>
      <c r="U64" s="474" t="str">
        <f t="shared" si="614"/>
        <v/>
      </c>
      <c r="V64" s="463" t="str" cm="1">
        <f t="array" ref="V64">IFERROR(INDEX('Contratações Governo'!$I$1:$I$1000,SMALL(IF(V$1='Contratações Governo'!$G$1:$G$1000,ROW('Contratações Governo'!$G$1:$G$1000)-ROW('Contratações Governo'!$G$1)+1),ROW(20:20))),"")</f>
        <v/>
      </c>
      <c r="W64" s="474" t="str">
        <f t="shared" ref="W64:Y64" si="615">IF(V64="","",AND(V64&gt;=V$88,V64&lt;=V$87))</f>
        <v/>
      </c>
      <c r="X64" s="464" t="str" cm="1">
        <f t="array" ref="X64">IFERROR(INDEX('Contratações Governo'!$I$1:$I$1000,SMALL(IF(X$1='Contratações Governo'!$G$1:$G$1000,ROW('Contratações Governo'!$G$1:$G$1000)-ROW('Contratações Governo'!$G$1)+1),ROW(20:20))),"")</f>
        <v/>
      </c>
      <c r="Y64" s="474" t="str">
        <f t="shared" si="615"/>
        <v/>
      </c>
      <c r="Z64" s="463" t="str" cm="1">
        <f t="array" ref="Z64">IFERROR(INDEX('Contratações Governo'!$I$1:$I$1000,SMALL(IF(Z$1='Contratações Governo'!$G$1:$G$1000,ROW('Contratações Governo'!$G$1:$G$1000)-ROW('Contratações Governo'!$G$1)+1),ROW(20:20))),"")</f>
        <v/>
      </c>
      <c r="AA64" s="474" t="str">
        <f t="shared" ref="AA64:AC64" si="616">IF(Z64="","",AND(Z64&gt;=Z$88,Z64&lt;=Z$87))</f>
        <v/>
      </c>
      <c r="AB64" s="464" t="str" cm="1">
        <f t="array" ref="AB64">IFERROR(INDEX('Contratações Governo'!$I$1:$I$1000,SMALL(IF(AB$1='Contratações Governo'!$G$1:$G$1000,ROW('Contratações Governo'!$G$1:$G$1000)-ROW('Contratações Governo'!$G$1)+1),ROW(20:20))),"")</f>
        <v/>
      </c>
      <c r="AC64" s="474" t="str">
        <f t="shared" si="616"/>
        <v/>
      </c>
      <c r="AD64" s="463" t="str" cm="1">
        <f t="array" ref="AD64">IFERROR(INDEX('Contratações Governo'!$I$1:$I$1000,SMALL(IF(AD$1='Contratações Governo'!$G$1:$G$1000,ROW('Contratações Governo'!$G$1:$G$1000)-ROW('Contratações Governo'!$G$1)+1),ROW(20:20))),"")</f>
        <v/>
      </c>
      <c r="AE64" s="474" t="str">
        <f t="shared" ref="AE64:AG64" si="617">IF(AD64="","",AND(AD64&gt;=AD$88,AD64&lt;=AD$87))</f>
        <v/>
      </c>
      <c r="AF64" s="464" t="str" cm="1">
        <f t="array" ref="AF64">IFERROR(INDEX('Contratações Governo'!$I$1:$I$1000,SMALL(IF(AF$1='Contratações Governo'!$G$1:$G$1000,ROW('Contratações Governo'!$G$1:$G$1000)-ROW('Contratações Governo'!$G$1)+1),ROW(20:20))),"")</f>
        <v/>
      </c>
      <c r="AG64" s="474" t="str">
        <f t="shared" si="617"/>
        <v/>
      </c>
      <c r="AH64" s="463" t="str" cm="1">
        <f t="array" ref="AH64">IFERROR(INDEX('Contratações Governo'!$I$1:$I$1000,SMALL(IF(AH$1='Contratações Governo'!$G$1:$G$1000,ROW('Contratações Governo'!$G$1:$G$1000)-ROW('Contratações Governo'!$G$1)+1),ROW(20:20))),"")</f>
        <v/>
      </c>
      <c r="AI64" s="474" t="str">
        <f t="shared" ref="AI64:AK64" si="618">IF(AH64="","",AND(AH64&gt;=AH$88,AH64&lt;=AH$87))</f>
        <v/>
      </c>
      <c r="AJ64" s="464" t="str" cm="1">
        <f t="array" ref="AJ64">IFERROR(INDEX('Contratações Governo'!$I$1:$I$1000,SMALL(IF(AJ$1='Contratações Governo'!$G$1:$G$1000,ROW('Contratações Governo'!$G$1:$G$1000)-ROW('Contratações Governo'!$G$1)+1),ROW(20:20))),"")</f>
        <v/>
      </c>
      <c r="AK64" s="474" t="str">
        <f t="shared" si="618"/>
        <v/>
      </c>
      <c r="AL64" s="463" t="str" cm="1">
        <f t="array" ref="AL64">IFERROR(INDEX('Contratações Governo'!$I$1:$I$1000,SMALL(IF(AL$1='Contratações Governo'!$G$1:$G$1000,ROW('Contratações Governo'!$G$1:$G$1000)-ROW('Contratações Governo'!$G$1)+1),ROW(20:20))),"")</f>
        <v/>
      </c>
      <c r="AM64" s="474" t="str">
        <f t="shared" ref="AM64:AO64" si="619">IF(AL64="","",AND(AL64&gt;=AL$88,AL64&lt;=AL$87))</f>
        <v/>
      </c>
      <c r="AN64" s="464" t="str" cm="1">
        <f t="array" ref="AN64">IFERROR(INDEX('Contratações Governo'!$I$1:$I$1000,SMALL(IF(AN$1='Contratações Governo'!$G$1:$G$1000,ROW('Contratações Governo'!$G$1:$G$1000)-ROW('Contratações Governo'!$G$1)+1),ROW(20:20))),"")</f>
        <v/>
      </c>
      <c r="AO64" s="474" t="str">
        <f t="shared" si="619"/>
        <v/>
      </c>
      <c r="AP64" s="463" t="str" cm="1">
        <f t="array" ref="AP64">IFERROR(INDEX('Contratações Governo'!$I$1:$I$1000,SMALL(IF(AP$1='Contratações Governo'!$G$1:$G$1000,ROW('Contratações Governo'!$G$1:$G$1000)-ROW('Contratações Governo'!$G$1)+1),ROW(20:20))),"")</f>
        <v/>
      </c>
      <c r="AQ64" s="486" t="str">
        <f t="shared" ref="AQ64" si="620">IF(AP64="","",AND(AP64&gt;=AP$88,AP64&lt;=AP$87))</f>
        <v/>
      </c>
    </row>
    <row r="65" spans="1:43" x14ac:dyDescent="0.25">
      <c r="A65" s="514"/>
      <c r="B65" s="326" t="str" cm="1">
        <f t="array" ref="B65">IFERROR(INDEX('Contratações Governo'!$I$1:$I$1000,SMALL(IF(B$1='Contratações Governo'!$G$1:$G$1000,ROW('Contratações Governo'!$G$1:$G$1000)-ROW('Contratações Governo'!$G$1)+1),ROW(21:21))),"")</f>
        <v/>
      </c>
      <c r="C65" s="474" t="str">
        <f t="shared" si="0"/>
        <v/>
      </c>
      <c r="D65" s="464" t="str" cm="1">
        <f t="array" ref="D65">IFERROR(INDEX('Contratações Governo'!$I$1:$I$1000,SMALL(IF(D$1='Contratações Governo'!$G$1:$G$1000,ROW('Contratações Governo'!$G$1:$G$1000)-ROW('Contratações Governo'!$G$1)+1),ROW(21:21))),"")</f>
        <v/>
      </c>
      <c r="E65" s="474" t="str">
        <f t="shared" si="0"/>
        <v/>
      </c>
      <c r="F65" s="463" t="str" cm="1">
        <f t="array" ref="F65">IFERROR(INDEX('Contratações Governo'!$I$1:$I$1000,SMALL(IF(F$1='Contratações Governo'!$G$1:$G$1000,ROW('Contratações Governo'!$G$1:$G$1000)-ROW('Contratações Governo'!$G$1)+1),ROW(21:21))),"")</f>
        <v/>
      </c>
      <c r="G65" s="474" t="str">
        <f t="shared" ref="G65:I65" si="621">IF(F65="","",AND(F65&gt;=F$88,F65&lt;=F$87))</f>
        <v/>
      </c>
      <c r="H65" s="464" t="str" cm="1">
        <f t="array" ref="H65">IFERROR(INDEX('Contratações Governo'!$I$1:$I$1000,SMALL(IF(H$1='Contratações Governo'!$G$1:$G$1000,ROW('Contratações Governo'!$G$1:$G$1000)-ROW('Contratações Governo'!$G$1)+1),ROW(21:21))),"")</f>
        <v/>
      </c>
      <c r="I65" s="474" t="str">
        <f t="shared" si="621"/>
        <v/>
      </c>
      <c r="J65" s="463" t="str" cm="1">
        <f t="array" ref="J65">IFERROR(INDEX('Contratações Governo'!$I$1:$I$1000,SMALL(IF(J$1='Contratações Governo'!$G$1:$G$1000,ROW('Contratações Governo'!$G$1:$G$1000)-ROW('Contratações Governo'!$G$1)+1),ROW(21:21))),"")</f>
        <v/>
      </c>
      <c r="K65" s="474" t="str">
        <f t="shared" ref="K65:M65" si="622">IF(J65="","",AND(J65&gt;=J$88,J65&lt;=J$87))</f>
        <v/>
      </c>
      <c r="L65" s="464" t="str" cm="1">
        <f t="array" ref="L65">IFERROR(INDEX('Contratações Governo'!$I$1:$I$1000,SMALL(IF(L$1='Contratações Governo'!$G$1:$G$1000,ROW('Contratações Governo'!$G$1:$G$1000)-ROW('Contratações Governo'!$G$1)+1),ROW(21:21))),"")</f>
        <v/>
      </c>
      <c r="M65" s="474" t="str">
        <f t="shared" si="622"/>
        <v/>
      </c>
      <c r="N65" s="463" t="str" cm="1">
        <f t="array" ref="N65">IFERROR(INDEX('Contratações Governo'!$I$1:$I$1000,SMALL(IF(N$1='Contratações Governo'!$G$1:$G$1000,ROW('Contratações Governo'!$G$1:$G$1000)-ROW('Contratações Governo'!$G$1)+1),ROW(21:21))),"")</f>
        <v/>
      </c>
      <c r="O65" s="474" t="str">
        <f t="shared" ref="O65:Q65" si="623">IF(N65="","",AND(N65&gt;=N$88,N65&lt;=N$87))</f>
        <v/>
      </c>
      <c r="P65" s="464" cm="1">
        <f t="array" ref="P65">IFERROR(INDEX('Contratações Governo'!$I$1:$I$1000,SMALL(IF(P$1='Contratações Governo'!$G$1:$G$1000,ROW('Contratações Governo'!$G$1:$G$1000)-ROW('Contratações Governo'!$G$1)+1),ROW(21:21))),"")</f>
        <v>11669.09</v>
      </c>
      <c r="Q65" s="474" t="b">
        <f t="shared" si="623"/>
        <v>1</v>
      </c>
      <c r="R65" s="463" t="str" cm="1">
        <f t="array" ref="R65">IFERROR(INDEX('Contratações Governo'!$I$1:$I$1000,SMALL(IF(R$1='Contratações Governo'!$G$1:$G$1000,ROW('Contratações Governo'!$G$1:$G$1000)-ROW('Contratações Governo'!$G$1)+1),ROW(21:21))),"")</f>
        <v/>
      </c>
      <c r="S65" s="474" t="str">
        <f t="shared" ref="S65:U65" si="624">IF(R65="","",AND(R65&gt;=R$88,R65&lt;=R$87))</f>
        <v/>
      </c>
      <c r="T65" s="464" t="str" cm="1">
        <f t="array" ref="T65">IFERROR(INDEX('Contratações Governo'!$I$1:$I$1000,SMALL(IF(T$1='Contratações Governo'!$G$1:$G$1000,ROW('Contratações Governo'!$G$1:$G$1000)-ROW('Contratações Governo'!$G$1)+1),ROW(21:21))),"")</f>
        <v/>
      </c>
      <c r="U65" s="474" t="str">
        <f t="shared" si="624"/>
        <v/>
      </c>
      <c r="V65" s="463" t="str" cm="1">
        <f t="array" ref="V65">IFERROR(INDEX('Contratações Governo'!$I$1:$I$1000,SMALL(IF(V$1='Contratações Governo'!$G$1:$G$1000,ROW('Contratações Governo'!$G$1:$G$1000)-ROW('Contratações Governo'!$G$1)+1),ROW(21:21))),"")</f>
        <v/>
      </c>
      <c r="W65" s="474" t="str">
        <f t="shared" ref="W65:Y65" si="625">IF(V65="","",AND(V65&gt;=V$88,V65&lt;=V$87))</f>
        <v/>
      </c>
      <c r="X65" s="464" t="str" cm="1">
        <f t="array" ref="X65">IFERROR(INDEX('Contratações Governo'!$I$1:$I$1000,SMALL(IF(X$1='Contratações Governo'!$G$1:$G$1000,ROW('Contratações Governo'!$G$1:$G$1000)-ROW('Contratações Governo'!$G$1)+1),ROW(21:21))),"")</f>
        <v/>
      </c>
      <c r="Y65" s="474" t="str">
        <f t="shared" si="625"/>
        <v/>
      </c>
      <c r="Z65" s="463" t="str" cm="1">
        <f t="array" ref="Z65">IFERROR(INDEX('Contratações Governo'!$I$1:$I$1000,SMALL(IF(Z$1='Contratações Governo'!$G$1:$G$1000,ROW('Contratações Governo'!$G$1:$G$1000)-ROW('Contratações Governo'!$G$1)+1),ROW(21:21))),"")</f>
        <v/>
      </c>
      <c r="AA65" s="474" t="str">
        <f t="shared" ref="AA65:AC65" si="626">IF(Z65="","",AND(Z65&gt;=Z$88,Z65&lt;=Z$87))</f>
        <v/>
      </c>
      <c r="AB65" s="464" t="str" cm="1">
        <f t="array" ref="AB65">IFERROR(INDEX('Contratações Governo'!$I$1:$I$1000,SMALL(IF(AB$1='Contratações Governo'!$G$1:$G$1000,ROW('Contratações Governo'!$G$1:$G$1000)-ROW('Contratações Governo'!$G$1)+1),ROW(21:21))),"")</f>
        <v/>
      </c>
      <c r="AC65" s="474" t="str">
        <f t="shared" si="626"/>
        <v/>
      </c>
      <c r="AD65" s="463" t="str" cm="1">
        <f t="array" ref="AD65">IFERROR(INDEX('Contratações Governo'!$I$1:$I$1000,SMALL(IF(AD$1='Contratações Governo'!$G$1:$G$1000,ROW('Contratações Governo'!$G$1:$G$1000)-ROW('Contratações Governo'!$G$1)+1),ROW(21:21))),"")</f>
        <v/>
      </c>
      <c r="AE65" s="474" t="str">
        <f t="shared" ref="AE65:AG65" si="627">IF(AD65="","",AND(AD65&gt;=AD$88,AD65&lt;=AD$87))</f>
        <v/>
      </c>
      <c r="AF65" s="464" t="str" cm="1">
        <f t="array" ref="AF65">IFERROR(INDEX('Contratações Governo'!$I$1:$I$1000,SMALL(IF(AF$1='Contratações Governo'!$G$1:$G$1000,ROW('Contratações Governo'!$G$1:$G$1000)-ROW('Contratações Governo'!$G$1)+1),ROW(21:21))),"")</f>
        <v/>
      </c>
      <c r="AG65" s="474" t="str">
        <f t="shared" si="627"/>
        <v/>
      </c>
      <c r="AH65" s="463" t="str" cm="1">
        <f t="array" ref="AH65">IFERROR(INDEX('Contratações Governo'!$I$1:$I$1000,SMALL(IF(AH$1='Contratações Governo'!$G$1:$G$1000,ROW('Contratações Governo'!$G$1:$G$1000)-ROW('Contratações Governo'!$G$1)+1),ROW(21:21))),"")</f>
        <v/>
      </c>
      <c r="AI65" s="474" t="str">
        <f t="shared" ref="AI65:AK65" si="628">IF(AH65="","",AND(AH65&gt;=AH$88,AH65&lt;=AH$87))</f>
        <v/>
      </c>
      <c r="AJ65" s="464" t="str" cm="1">
        <f t="array" ref="AJ65">IFERROR(INDEX('Contratações Governo'!$I$1:$I$1000,SMALL(IF(AJ$1='Contratações Governo'!$G$1:$G$1000,ROW('Contratações Governo'!$G$1:$G$1000)-ROW('Contratações Governo'!$G$1)+1),ROW(21:21))),"")</f>
        <v/>
      </c>
      <c r="AK65" s="474" t="str">
        <f t="shared" si="628"/>
        <v/>
      </c>
      <c r="AL65" s="463" t="str" cm="1">
        <f t="array" ref="AL65">IFERROR(INDEX('Contratações Governo'!$I$1:$I$1000,SMALL(IF(AL$1='Contratações Governo'!$G$1:$G$1000,ROW('Contratações Governo'!$G$1:$G$1000)-ROW('Contratações Governo'!$G$1)+1),ROW(21:21))),"")</f>
        <v/>
      </c>
      <c r="AM65" s="474" t="str">
        <f t="shared" ref="AM65:AO65" si="629">IF(AL65="","",AND(AL65&gt;=AL$88,AL65&lt;=AL$87))</f>
        <v/>
      </c>
      <c r="AN65" s="464" t="str" cm="1">
        <f t="array" ref="AN65">IFERROR(INDEX('Contratações Governo'!$I$1:$I$1000,SMALL(IF(AN$1='Contratações Governo'!$G$1:$G$1000,ROW('Contratações Governo'!$G$1:$G$1000)-ROW('Contratações Governo'!$G$1)+1),ROW(21:21))),"")</f>
        <v/>
      </c>
      <c r="AO65" s="474" t="str">
        <f t="shared" si="629"/>
        <v/>
      </c>
      <c r="AP65" s="463" t="str" cm="1">
        <f t="array" ref="AP65">IFERROR(INDEX('Contratações Governo'!$I$1:$I$1000,SMALL(IF(AP$1='Contratações Governo'!$G$1:$G$1000,ROW('Contratações Governo'!$G$1:$G$1000)-ROW('Contratações Governo'!$G$1)+1),ROW(21:21))),"")</f>
        <v/>
      </c>
      <c r="AQ65" s="486" t="str">
        <f t="shared" ref="AQ65" si="630">IF(AP65="","",AND(AP65&gt;=AP$88,AP65&lt;=AP$87))</f>
        <v/>
      </c>
    </row>
    <row r="66" spans="1:43" x14ac:dyDescent="0.25">
      <c r="A66" s="514"/>
      <c r="B66" s="326" t="str" cm="1">
        <f t="array" ref="B66">IFERROR(INDEX('Contratações Governo'!$I$1:$I$1000,SMALL(IF(B$1='Contratações Governo'!$G$1:$G$1000,ROW('Contratações Governo'!$G$1:$G$1000)-ROW('Contratações Governo'!$G$1)+1),ROW(22:22))),"")</f>
        <v/>
      </c>
      <c r="C66" s="474" t="str">
        <f t="shared" si="0"/>
        <v/>
      </c>
      <c r="D66" s="464" t="str" cm="1">
        <f t="array" ref="D66">IFERROR(INDEX('Contratações Governo'!$I$1:$I$1000,SMALL(IF(D$1='Contratações Governo'!$G$1:$G$1000,ROW('Contratações Governo'!$G$1:$G$1000)-ROW('Contratações Governo'!$G$1)+1),ROW(22:22))),"")</f>
        <v/>
      </c>
      <c r="E66" s="474" t="str">
        <f t="shared" si="0"/>
        <v/>
      </c>
      <c r="F66" s="463" t="str" cm="1">
        <f t="array" ref="F66">IFERROR(INDEX('Contratações Governo'!$I$1:$I$1000,SMALL(IF(F$1='Contratações Governo'!$G$1:$G$1000,ROW('Contratações Governo'!$G$1:$G$1000)-ROW('Contratações Governo'!$G$1)+1),ROW(22:22))),"")</f>
        <v/>
      </c>
      <c r="G66" s="474" t="str">
        <f t="shared" ref="G66:I66" si="631">IF(F66="","",AND(F66&gt;=F$88,F66&lt;=F$87))</f>
        <v/>
      </c>
      <c r="H66" s="464" t="str" cm="1">
        <f t="array" ref="H66">IFERROR(INDEX('Contratações Governo'!$I$1:$I$1000,SMALL(IF(H$1='Contratações Governo'!$G$1:$G$1000,ROW('Contratações Governo'!$G$1:$G$1000)-ROW('Contratações Governo'!$G$1)+1),ROW(22:22))),"")</f>
        <v/>
      </c>
      <c r="I66" s="474" t="str">
        <f t="shared" si="631"/>
        <v/>
      </c>
      <c r="J66" s="463" t="str" cm="1">
        <f t="array" ref="J66">IFERROR(INDEX('Contratações Governo'!$I$1:$I$1000,SMALL(IF(J$1='Contratações Governo'!$G$1:$G$1000,ROW('Contratações Governo'!$G$1:$G$1000)-ROW('Contratações Governo'!$G$1)+1),ROW(22:22))),"")</f>
        <v/>
      </c>
      <c r="K66" s="474" t="str">
        <f t="shared" ref="K66:M66" si="632">IF(J66="","",AND(J66&gt;=J$88,J66&lt;=J$87))</f>
        <v/>
      </c>
      <c r="L66" s="464" t="str" cm="1">
        <f t="array" ref="L66">IFERROR(INDEX('Contratações Governo'!$I$1:$I$1000,SMALL(IF(L$1='Contratações Governo'!$G$1:$G$1000,ROW('Contratações Governo'!$G$1:$G$1000)-ROW('Contratações Governo'!$G$1)+1),ROW(22:22))),"")</f>
        <v/>
      </c>
      <c r="M66" s="474" t="str">
        <f t="shared" si="632"/>
        <v/>
      </c>
      <c r="N66" s="463" t="str" cm="1">
        <f t="array" ref="N66">IFERROR(INDEX('Contratações Governo'!$I$1:$I$1000,SMALL(IF(N$1='Contratações Governo'!$G$1:$G$1000,ROW('Contratações Governo'!$G$1:$G$1000)-ROW('Contratações Governo'!$G$1)+1),ROW(22:22))),"")</f>
        <v/>
      </c>
      <c r="O66" s="474" t="str">
        <f t="shared" ref="O66:Q66" si="633">IF(N66="","",AND(N66&gt;=N$88,N66&lt;=N$87))</f>
        <v/>
      </c>
      <c r="P66" s="464" cm="1">
        <f t="array" ref="P66">IFERROR(INDEX('Contratações Governo'!$I$1:$I$1000,SMALL(IF(P$1='Contratações Governo'!$G$1:$G$1000,ROW('Contratações Governo'!$G$1:$G$1000)-ROW('Contratações Governo'!$G$1)+1),ROW(22:22))),"")</f>
        <v>12500</v>
      </c>
      <c r="Q66" s="474" t="b">
        <f t="shared" si="633"/>
        <v>1</v>
      </c>
      <c r="R66" s="463" t="str" cm="1">
        <f t="array" ref="R66">IFERROR(INDEX('Contratações Governo'!$I$1:$I$1000,SMALL(IF(R$1='Contratações Governo'!$G$1:$G$1000,ROW('Contratações Governo'!$G$1:$G$1000)-ROW('Contratações Governo'!$G$1)+1),ROW(22:22))),"")</f>
        <v/>
      </c>
      <c r="S66" s="474" t="str">
        <f t="shared" ref="S66:U66" si="634">IF(R66="","",AND(R66&gt;=R$88,R66&lt;=R$87))</f>
        <v/>
      </c>
      <c r="T66" s="464" t="str" cm="1">
        <f t="array" ref="T66">IFERROR(INDEX('Contratações Governo'!$I$1:$I$1000,SMALL(IF(T$1='Contratações Governo'!$G$1:$G$1000,ROW('Contratações Governo'!$G$1:$G$1000)-ROW('Contratações Governo'!$G$1)+1),ROW(22:22))),"")</f>
        <v/>
      </c>
      <c r="U66" s="474" t="str">
        <f t="shared" si="634"/>
        <v/>
      </c>
      <c r="V66" s="463" t="str" cm="1">
        <f t="array" ref="V66">IFERROR(INDEX('Contratações Governo'!$I$1:$I$1000,SMALL(IF(V$1='Contratações Governo'!$G$1:$G$1000,ROW('Contratações Governo'!$G$1:$G$1000)-ROW('Contratações Governo'!$G$1)+1),ROW(22:22))),"")</f>
        <v/>
      </c>
      <c r="W66" s="474" t="str">
        <f t="shared" ref="W66:Y66" si="635">IF(V66="","",AND(V66&gt;=V$88,V66&lt;=V$87))</f>
        <v/>
      </c>
      <c r="X66" s="464" t="str" cm="1">
        <f t="array" ref="X66">IFERROR(INDEX('Contratações Governo'!$I$1:$I$1000,SMALL(IF(X$1='Contratações Governo'!$G$1:$G$1000,ROW('Contratações Governo'!$G$1:$G$1000)-ROW('Contratações Governo'!$G$1)+1),ROW(22:22))),"")</f>
        <v/>
      </c>
      <c r="Y66" s="474" t="str">
        <f t="shared" si="635"/>
        <v/>
      </c>
      <c r="Z66" s="463" t="str" cm="1">
        <f t="array" ref="Z66">IFERROR(INDEX('Contratações Governo'!$I$1:$I$1000,SMALL(IF(Z$1='Contratações Governo'!$G$1:$G$1000,ROW('Contratações Governo'!$G$1:$G$1000)-ROW('Contratações Governo'!$G$1)+1),ROW(22:22))),"")</f>
        <v/>
      </c>
      <c r="AA66" s="474" t="str">
        <f t="shared" ref="AA66:AC66" si="636">IF(Z66="","",AND(Z66&gt;=Z$88,Z66&lt;=Z$87))</f>
        <v/>
      </c>
      <c r="AB66" s="464" t="str" cm="1">
        <f t="array" ref="AB66">IFERROR(INDEX('Contratações Governo'!$I$1:$I$1000,SMALL(IF(AB$1='Contratações Governo'!$G$1:$G$1000,ROW('Contratações Governo'!$G$1:$G$1000)-ROW('Contratações Governo'!$G$1)+1),ROW(22:22))),"")</f>
        <v/>
      </c>
      <c r="AC66" s="474" t="str">
        <f t="shared" si="636"/>
        <v/>
      </c>
      <c r="AD66" s="463" t="str" cm="1">
        <f t="array" ref="AD66">IFERROR(INDEX('Contratações Governo'!$I$1:$I$1000,SMALL(IF(AD$1='Contratações Governo'!$G$1:$G$1000,ROW('Contratações Governo'!$G$1:$G$1000)-ROW('Contratações Governo'!$G$1)+1),ROW(22:22))),"")</f>
        <v/>
      </c>
      <c r="AE66" s="474" t="str">
        <f t="shared" ref="AE66:AG66" si="637">IF(AD66="","",AND(AD66&gt;=AD$88,AD66&lt;=AD$87))</f>
        <v/>
      </c>
      <c r="AF66" s="464" t="str" cm="1">
        <f t="array" ref="AF66">IFERROR(INDEX('Contratações Governo'!$I$1:$I$1000,SMALL(IF(AF$1='Contratações Governo'!$G$1:$G$1000,ROW('Contratações Governo'!$G$1:$G$1000)-ROW('Contratações Governo'!$G$1)+1),ROW(22:22))),"")</f>
        <v/>
      </c>
      <c r="AG66" s="474" t="str">
        <f t="shared" si="637"/>
        <v/>
      </c>
      <c r="AH66" s="463" t="str" cm="1">
        <f t="array" ref="AH66">IFERROR(INDEX('Contratações Governo'!$I$1:$I$1000,SMALL(IF(AH$1='Contratações Governo'!$G$1:$G$1000,ROW('Contratações Governo'!$G$1:$G$1000)-ROW('Contratações Governo'!$G$1)+1),ROW(22:22))),"")</f>
        <v/>
      </c>
      <c r="AI66" s="474" t="str">
        <f t="shared" ref="AI66:AK66" si="638">IF(AH66="","",AND(AH66&gt;=AH$88,AH66&lt;=AH$87))</f>
        <v/>
      </c>
      <c r="AJ66" s="464" t="str" cm="1">
        <f t="array" ref="AJ66">IFERROR(INDEX('Contratações Governo'!$I$1:$I$1000,SMALL(IF(AJ$1='Contratações Governo'!$G$1:$G$1000,ROW('Contratações Governo'!$G$1:$G$1000)-ROW('Contratações Governo'!$G$1)+1),ROW(22:22))),"")</f>
        <v/>
      </c>
      <c r="AK66" s="474" t="str">
        <f t="shared" si="638"/>
        <v/>
      </c>
      <c r="AL66" s="463" t="str" cm="1">
        <f t="array" ref="AL66">IFERROR(INDEX('Contratações Governo'!$I$1:$I$1000,SMALL(IF(AL$1='Contratações Governo'!$G$1:$G$1000,ROW('Contratações Governo'!$G$1:$G$1000)-ROW('Contratações Governo'!$G$1)+1),ROW(22:22))),"")</f>
        <v/>
      </c>
      <c r="AM66" s="474" t="str">
        <f t="shared" ref="AM66:AO66" si="639">IF(AL66="","",AND(AL66&gt;=AL$88,AL66&lt;=AL$87))</f>
        <v/>
      </c>
      <c r="AN66" s="464" t="str" cm="1">
        <f t="array" ref="AN66">IFERROR(INDEX('Contratações Governo'!$I$1:$I$1000,SMALL(IF(AN$1='Contratações Governo'!$G$1:$G$1000,ROW('Contratações Governo'!$G$1:$G$1000)-ROW('Contratações Governo'!$G$1)+1),ROW(22:22))),"")</f>
        <v/>
      </c>
      <c r="AO66" s="474" t="str">
        <f t="shared" si="639"/>
        <v/>
      </c>
      <c r="AP66" s="463" t="str" cm="1">
        <f t="array" ref="AP66">IFERROR(INDEX('Contratações Governo'!$I$1:$I$1000,SMALL(IF(AP$1='Contratações Governo'!$G$1:$G$1000,ROW('Contratações Governo'!$G$1:$G$1000)-ROW('Contratações Governo'!$G$1)+1),ROW(22:22))),"")</f>
        <v/>
      </c>
      <c r="AQ66" s="486" t="str">
        <f t="shared" ref="AQ66" si="640">IF(AP66="","",AND(AP66&gt;=AP$88,AP66&lt;=AP$87))</f>
        <v/>
      </c>
    </row>
    <row r="67" spans="1:43" x14ac:dyDescent="0.25">
      <c r="A67" s="514"/>
      <c r="B67" s="326" t="str" cm="1">
        <f t="array" ref="B67">IFERROR(INDEX('Contratações Governo'!$I$1:$I$1000,SMALL(IF(B$1='Contratações Governo'!$G$1:$G$1000,ROW('Contratações Governo'!$G$1:$G$1000)-ROW('Contratações Governo'!$G$1)+1),ROW(23:23))),"")</f>
        <v/>
      </c>
      <c r="C67" s="474" t="str">
        <f t="shared" ref="C67:E78" si="641">IF(B67="","",AND(B67&gt;=B$88,B67&lt;=B$87))</f>
        <v/>
      </c>
      <c r="D67" s="464" t="str" cm="1">
        <f t="array" ref="D67">IFERROR(INDEX('Contratações Governo'!$I$1:$I$1000,SMALL(IF(D$1='Contratações Governo'!$G$1:$G$1000,ROW('Contratações Governo'!$G$1:$G$1000)-ROW('Contratações Governo'!$G$1)+1),ROW(23:23))),"")</f>
        <v/>
      </c>
      <c r="E67" s="474" t="str">
        <f t="shared" si="641"/>
        <v/>
      </c>
      <c r="F67" s="463" t="str" cm="1">
        <f t="array" ref="F67">IFERROR(INDEX('Contratações Governo'!$I$1:$I$1000,SMALL(IF(F$1='Contratações Governo'!$G$1:$G$1000,ROW('Contratações Governo'!$G$1:$G$1000)-ROW('Contratações Governo'!$G$1)+1),ROW(23:23))),"")</f>
        <v/>
      </c>
      <c r="G67" s="474" t="str">
        <f t="shared" ref="G67:I67" si="642">IF(F67="","",AND(F67&gt;=F$88,F67&lt;=F$87))</f>
        <v/>
      </c>
      <c r="H67" s="464" t="str" cm="1">
        <f t="array" ref="H67">IFERROR(INDEX('Contratações Governo'!$I$1:$I$1000,SMALL(IF(H$1='Contratações Governo'!$G$1:$G$1000,ROW('Contratações Governo'!$G$1:$G$1000)-ROW('Contratações Governo'!$G$1)+1),ROW(23:23))),"")</f>
        <v/>
      </c>
      <c r="I67" s="474" t="str">
        <f t="shared" si="642"/>
        <v/>
      </c>
      <c r="J67" s="463" t="str" cm="1">
        <f t="array" ref="J67">IFERROR(INDEX('Contratações Governo'!$I$1:$I$1000,SMALL(IF(J$1='Contratações Governo'!$G$1:$G$1000,ROW('Contratações Governo'!$G$1:$G$1000)-ROW('Contratações Governo'!$G$1)+1),ROW(23:23))),"")</f>
        <v/>
      </c>
      <c r="K67" s="474" t="str">
        <f t="shared" ref="K67:M67" si="643">IF(J67="","",AND(J67&gt;=J$88,J67&lt;=J$87))</f>
        <v/>
      </c>
      <c r="L67" s="464" t="str" cm="1">
        <f t="array" ref="L67">IFERROR(INDEX('Contratações Governo'!$I$1:$I$1000,SMALL(IF(L$1='Contratações Governo'!$G$1:$G$1000,ROW('Contratações Governo'!$G$1:$G$1000)-ROW('Contratações Governo'!$G$1)+1),ROW(23:23))),"")</f>
        <v/>
      </c>
      <c r="M67" s="474" t="str">
        <f t="shared" si="643"/>
        <v/>
      </c>
      <c r="N67" s="463" t="str" cm="1">
        <f t="array" ref="N67">IFERROR(INDEX('Contratações Governo'!$I$1:$I$1000,SMALL(IF(N$1='Contratações Governo'!$G$1:$G$1000,ROW('Contratações Governo'!$G$1:$G$1000)-ROW('Contratações Governo'!$G$1)+1),ROW(23:23))),"")</f>
        <v/>
      </c>
      <c r="O67" s="474" t="str">
        <f t="shared" ref="O67:Q67" si="644">IF(N67="","",AND(N67&gt;=N$88,N67&lt;=N$87))</f>
        <v/>
      </c>
      <c r="P67" s="464" cm="1">
        <f t="array" ref="P67">IFERROR(INDEX('Contratações Governo'!$I$1:$I$1000,SMALL(IF(P$1='Contratações Governo'!$G$1:$G$1000,ROW('Contratações Governo'!$G$1:$G$1000)-ROW('Contratações Governo'!$G$1)+1),ROW(23:23))),"")</f>
        <v>11669.09</v>
      </c>
      <c r="Q67" s="474" t="b">
        <f t="shared" si="644"/>
        <v>1</v>
      </c>
      <c r="R67" s="463" t="str" cm="1">
        <f t="array" ref="R67">IFERROR(INDEX('Contratações Governo'!$I$1:$I$1000,SMALL(IF(R$1='Contratações Governo'!$G$1:$G$1000,ROW('Contratações Governo'!$G$1:$G$1000)-ROW('Contratações Governo'!$G$1)+1),ROW(23:23))),"")</f>
        <v/>
      </c>
      <c r="S67" s="474" t="str">
        <f t="shared" ref="S67:U67" si="645">IF(R67="","",AND(R67&gt;=R$88,R67&lt;=R$87))</f>
        <v/>
      </c>
      <c r="T67" s="464" t="str" cm="1">
        <f t="array" ref="T67">IFERROR(INDEX('Contratações Governo'!$I$1:$I$1000,SMALL(IF(T$1='Contratações Governo'!$G$1:$G$1000,ROW('Contratações Governo'!$G$1:$G$1000)-ROW('Contratações Governo'!$G$1)+1),ROW(23:23))),"")</f>
        <v/>
      </c>
      <c r="U67" s="474" t="str">
        <f t="shared" si="645"/>
        <v/>
      </c>
      <c r="V67" s="463" t="str" cm="1">
        <f t="array" ref="V67">IFERROR(INDEX('Contratações Governo'!$I$1:$I$1000,SMALL(IF(V$1='Contratações Governo'!$G$1:$G$1000,ROW('Contratações Governo'!$G$1:$G$1000)-ROW('Contratações Governo'!$G$1)+1),ROW(23:23))),"")</f>
        <v/>
      </c>
      <c r="W67" s="474" t="str">
        <f t="shared" ref="W67:Y67" si="646">IF(V67="","",AND(V67&gt;=V$88,V67&lt;=V$87))</f>
        <v/>
      </c>
      <c r="X67" s="464" t="str" cm="1">
        <f t="array" ref="X67">IFERROR(INDEX('Contratações Governo'!$I$1:$I$1000,SMALL(IF(X$1='Contratações Governo'!$G$1:$G$1000,ROW('Contratações Governo'!$G$1:$G$1000)-ROW('Contratações Governo'!$G$1)+1),ROW(23:23))),"")</f>
        <v/>
      </c>
      <c r="Y67" s="474" t="str">
        <f t="shared" si="646"/>
        <v/>
      </c>
      <c r="Z67" s="463" t="str" cm="1">
        <f t="array" ref="Z67">IFERROR(INDEX('Contratações Governo'!$I$1:$I$1000,SMALL(IF(Z$1='Contratações Governo'!$G$1:$G$1000,ROW('Contratações Governo'!$G$1:$G$1000)-ROW('Contratações Governo'!$G$1)+1),ROW(23:23))),"")</f>
        <v/>
      </c>
      <c r="AA67" s="474" t="str">
        <f t="shared" ref="AA67:AC67" si="647">IF(Z67="","",AND(Z67&gt;=Z$88,Z67&lt;=Z$87))</f>
        <v/>
      </c>
      <c r="AB67" s="464" t="str" cm="1">
        <f t="array" ref="AB67">IFERROR(INDEX('Contratações Governo'!$I$1:$I$1000,SMALL(IF(AB$1='Contratações Governo'!$G$1:$G$1000,ROW('Contratações Governo'!$G$1:$G$1000)-ROW('Contratações Governo'!$G$1)+1),ROW(23:23))),"")</f>
        <v/>
      </c>
      <c r="AC67" s="474" t="str">
        <f t="shared" si="647"/>
        <v/>
      </c>
      <c r="AD67" s="463" t="str" cm="1">
        <f t="array" ref="AD67">IFERROR(INDEX('Contratações Governo'!$I$1:$I$1000,SMALL(IF(AD$1='Contratações Governo'!$G$1:$G$1000,ROW('Contratações Governo'!$G$1:$G$1000)-ROW('Contratações Governo'!$G$1)+1),ROW(23:23))),"")</f>
        <v/>
      </c>
      <c r="AE67" s="474" t="str">
        <f t="shared" ref="AE67:AG67" si="648">IF(AD67="","",AND(AD67&gt;=AD$88,AD67&lt;=AD$87))</f>
        <v/>
      </c>
      <c r="AF67" s="464" t="str" cm="1">
        <f t="array" ref="AF67">IFERROR(INDEX('Contratações Governo'!$I$1:$I$1000,SMALL(IF(AF$1='Contratações Governo'!$G$1:$G$1000,ROW('Contratações Governo'!$G$1:$G$1000)-ROW('Contratações Governo'!$G$1)+1),ROW(23:23))),"")</f>
        <v/>
      </c>
      <c r="AG67" s="474" t="str">
        <f t="shared" si="648"/>
        <v/>
      </c>
      <c r="AH67" s="463" t="str" cm="1">
        <f t="array" ref="AH67">IFERROR(INDEX('Contratações Governo'!$I$1:$I$1000,SMALL(IF(AH$1='Contratações Governo'!$G$1:$G$1000,ROW('Contratações Governo'!$G$1:$G$1000)-ROW('Contratações Governo'!$G$1)+1),ROW(23:23))),"")</f>
        <v/>
      </c>
      <c r="AI67" s="474" t="str">
        <f t="shared" ref="AI67:AK67" si="649">IF(AH67="","",AND(AH67&gt;=AH$88,AH67&lt;=AH$87))</f>
        <v/>
      </c>
      <c r="AJ67" s="464" t="str" cm="1">
        <f t="array" ref="AJ67">IFERROR(INDEX('Contratações Governo'!$I$1:$I$1000,SMALL(IF(AJ$1='Contratações Governo'!$G$1:$G$1000,ROW('Contratações Governo'!$G$1:$G$1000)-ROW('Contratações Governo'!$G$1)+1),ROW(23:23))),"")</f>
        <v/>
      </c>
      <c r="AK67" s="474" t="str">
        <f t="shared" si="649"/>
        <v/>
      </c>
      <c r="AL67" s="463" t="str" cm="1">
        <f t="array" ref="AL67">IFERROR(INDEX('Contratações Governo'!$I$1:$I$1000,SMALL(IF(AL$1='Contratações Governo'!$G$1:$G$1000,ROW('Contratações Governo'!$G$1:$G$1000)-ROW('Contratações Governo'!$G$1)+1),ROW(23:23))),"")</f>
        <v/>
      </c>
      <c r="AM67" s="474" t="str">
        <f t="shared" ref="AM67:AO67" si="650">IF(AL67="","",AND(AL67&gt;=AL$88,AL67&lt;=AL$87))</f>
        <v/>
      </c>
      <c r="AN67" s="464" t="str" cm="1">
        <f t="array" ref="AN67">IFERROR(INDEX('Contratações Governo'!$I$1:$I$1000,SMALL(IF(AN$1='Contratações Governo'!$G$1:$G$1000,ROW('Contratações Governo'!$G$1:$G$1000)-ROW('Contratações Governo'!$G$1)+1),ROW(23:23))),"")</f>
        <v/>
      </c>
      <c r="AO67" s="474" t="str">
        <f t="shared" si="650"/>
        <v/>
      </c>
      <c r="AP67" s="463" t="str" cm="1">
        <f t="array" ref="AP67">IFERROR(INDEX('Contratações Governo'!$I$1:$I$1000,SMALL(IF(AP$1='Contratações Governo'!$G$1:$G$1000,ROW('Contratações Governo'!$G$1:$G$1000)-ROW('Contratações Governo'!$G$1)+1),ROW(23:23))),"")</f>
        <v/>
      </c>
      <c r="AQ67" s="486" t="str">
        <f t="shared" ref="AQ67" si="651">IF(AP67="","",AND(AP67&gt;=AP$88,AP67&lt;=AP$87))</f>
        <v/>
      </c>
    </row>
    <row r="68" spans="1:43" x14ac:dyDescent="0.25">
      <c r="A68" s="514"/>
      <c r="B68" s="326" t="str" cm="1">
        <f t="array" ref="B68">IFERROR(INDEX('Contratações Governo'!$I$1:$I$1000,SMALL(IF(B$1='Contratações Governo'!$G$1:$G$1000,ROW('Contratações Governo'!$G$1:$G$1000)-ROW('Contratações Governo'!$G$1)+1),ROW(24:24))),"")</f>
        <v/>
      </c>
      <c r="C68" s="474" t="str">
        <f t="shared" si="641"/>
        <v/>
      </c>
      <c r="D68" s="464" t="str" cm="1">
        <f t="array" ref="D68">IFERROR(INDEX('Contratações Governo'!$I$1:$I$1000,SMALL(IF(D$1='Contratações Governo'!$G$1:$G$1000,ROW('Contratações Governo'!$G$1:$G$1000)-ROW('Contratações Governo'!$G$1)+1),ROW(24:24))),"")</f>
        <v/>
      </c>
      <c r="E68" s="474" t="str">
        <f t="shared" si="641"/>
        <v/>
      </c>
      <c r="F68" s="463" t="str" cm="1">
        <f t="array" ref="F68">IFERROR(INDEX('Contratações Governo'!$I$1:$I$1000,SMALL(IF(F$1='Contratações Governo'!$G$1:$G$1000,ROW('Contratações Governo'!$G$1:$G$1000)-ROW('Contratações Governo'!$G$1)+1),ROW(24:24))),"")</f>
        <v/>
      </c>
      <c r="G68" s="474" t="str">
        <f t="shared" ref="G68:I68" si="652">IF(F68="","",AND(F68&gt;=F$88,F68&lt;=F$87))</f>
        <v/>
      </c>
      <c r="H68" s="464" t="str" cm="1">
        <f t="array" ref="H68">IFERROR(INDEX('Contratações Governo'!$I$1:$I$1000,SMALL(IF(H$1='Contratações Governo'!$G$1:$G$1000,ROW('Contratações Governo'!$G$1:$G$1000)-ROW('Contratações Governo'!$G$1)+1),ROW(24:24))),"")</f>
        <v/>
      </c>
      <c r="I68" s="474" t="str">
        <f t="shared" si="652"/>
        <v/>
      </c>
      <c r="J68" s="463" t="str" cm="1">
        <f t="array" ref="J68">IFERROR(INDEX('Contratações Governo'!$I$1:$I$1000,SMALL(IF(J$1='Contratações Governo'!$G$1:$G$1000,ROW('Contratações Governo'!$G$1:$G$1000)-ROW('Contratações Governo'!$G$1)+1),ROW(24:24))),"")</f>
        <v/>
      </c>
      <c r="K68" s="474" t="str">
        <f t="shared" ref="K68:M68" si="653">IF(J68="","",AND(J68&gt;=J$88,J68&lt;=J$87))</f>
        <v/>
      </c>
      <c r="L68" s="464" t="str" cm="1">
        <f t="array" ref="L68">IFERROR(INDEX('Contratações Governo'!$I$1:$I$1000,SMALL(IF(L$1='Contratações Governo'!$G$1:$G$1000,ROW('Contratações Governo'!$G$1:$G$1000)-ROW('Contratações Governo'!$G$1)+1),ROW(24:24))),"")</f>
        <v/>
      </c>
      <c r="M68" s="474" t="str">
        <f t="shared" si="653"/>
        <v/>
      </c>
      <c r="N68" s="463" t="str" cm="1">
        <f t="array" ref="N68">IFERROR(INDEX('Contratações Governo'!$I$1:$I$1000,SMALL(IF(N$1='Contratações Governo'!$G$1:$G$1000,ROW('Contratações Governo'!$G$1:$G$1000)-ROW('Contratações Governo'!$G$1)+1),ROW(24:24))),"")</f>
        <v/>
      </c>
      <c r="O68" s="474" t="str">
        <f t="shared" ref="O68:Q68" si="654">IF(N68="","",AND(N68&gt;=N$88,N68&lt;=N$87))</f>
        <v/>
      </c>
      <c r="P68" s="464" cm="1">
        <f t="array" ref="P68">IFERROR(INDEX('Contratações Governo'!$I$1:$I$1000,SMALL(IF(P$1='Contratações Governo'!$G$1:$G$1000,ROW('Contratações Governo'!$G$1:$G$1000)-ROW('Contratações Governo'!$G$1)+1),ROW(24:24))),"")</f>
        <v>11669.09</v>
      </c>
      <c r="Q68" s="474" t="b">
        <f t="shared" si="654"/>
        <v>1</v>
      </c>
      <c r="R68" s="463" t="str" cm="1">
        <f t="array" ref="R68">IFERROR(INDEX('Contratações Governo'!$I$1:$I$1000,SMALL(IF(R$1='Contratações Governo'!$G$1:$G$1000,ROW('Contratações Governo'!$G$1:$G$1000)-ROW('Contratações Governo'!$G$1)+1),ROW(24:24))),"")</f>
        <v/>
      </c>
      <c r="S68" s="474" t="str">
        <f t="shared" ref="S68:U68" si="655">IF(R68="","",AND(R68&gt;=R$88,R68&lt;=R$87))</f>
        <v/>
      </c>
      <c r="T68" s="464" t="str" cm="1">
        <f t="array" ref="T68">IFERROR(INDEX('Contratações Governo'!$I$1:$I$1000,SMALL(IF(T$1='Contratações Governo'!$G$1:$G$1000,ROW('Contratações Governo'!$G$1:$G$1000)-ROW('Contratações Governo'!$G$1)+1),ROW(24:24))),"")</f>
        <v/>
      </c>
      <c r="U68" s="474" t="str">
        <f t="shared" si="655"/>
        <v/>
      </c>
      <c r="V68" s="463" t="str" cm="1">
        <f t="array" ref="V68">IFERROR(INDEX('Contratações Governo'!$I$1:$I$1000,SMALL(IF(V$1='Contratações Governo'!$G$1:$G$1000,ROW('Contratações Governo'!$G$1:$G$1000)-ROW('Contratações Governo'!$G$1)+1),ROW(24:24))),"")</f>
        <v/>
      </c>
      <c r="W68" s="474" t="str">
        <f t="shared" ref="W68:Y68" si="656">IF(V68="","",AND(V68&gt;=V$88,V68&lt;=V$87))</f>
        <v/>
      </c>
      <c r="X68" s="464" t="str" cm="1">
        <f t="array" ref="X68">IFERROR(INDEX('Contratações Governo'!$I$1:$I$1000,SMALL(IF(X$1='Contratações Governo'!$G$1:$G$1000,ROW('Contratações Governo'!$G$1:$G$1000)-ROW('Contratações Governo'!$G$1)+1),ROW(24:24))),"")</f>
        <v/>
      </c>
      <c r="Y68" s="474" t="str">
        <f t="shared" si="656"/>
        <v/>
      </c>
      <c r="Z68" s="463" t="str" cm="1">
        <f t="array" ref="Z68">IFERROR(INDEX('Contratações Governo'!$I$1:$I$1000,SMALL(IF(Z$1='Contratações Governo'!$G$1:$G$1000,ROW('Contratações Governo'!$G$1:$G$1000)-ROW('Contratações Governo'!$G$1)+1),ROW(24:24))),"")</f>
        <v/>
      </c>
      <c r="AA68" s="474" t="str">
        <f t="shared" ref="AA68:AC68" si="657">IF(Z68="","",AND(Z68&gt;=Z$88,Z68&lt;=Z$87))</f>
        <v/>
      </c>
      <c r="AB68" s="464" t="str" cm="1">
        <f t="array" ref="AB68">IFERROR(INDEX('Contratações Governo'!$I$1:$I$1000,SMALL(IF(AB$1='Contratações Governo'!$G$1:$G$1000,ROW('Contratações Governo'!$G$1:$G$1000)-ROW('Contratações Governo'!$G$1)+1),ROW(24:24))),"")</f>
        <v/>
      </c>
      <c r="AC68" s="474" t="str">
        <f t="shared" si="657"/>
        <v/>
      </c>
      <c r="AD68" s="463" t="str" cm="1">
        <f t="array" ref="AD68">IFERROR(INDEX('Contratações Governo'!$I$1:$I$1000,SMALL(IF(AD$1='Contratações Governo'!$G$1:$G$1000,ROW('Contratações Governo'!$G$1:$G$1000)-ROW('Contratações Governo'!$G$1)+1),ROW(24:24))),"")</f>
        <v/>
      </c>
      <c r="AE68" s="474" t="str">
        <f t="shared" ref="AE68:AG68" si="658">IF(AD68="","",AND(AD68&gt;=AD$88,AD68&lt;=AD$87))</f>
        <v/>
      </c>
      <c r="AF68" s="464" t="str" cm="1">
        <f t="array" ref="AF68">IFERROR(INDEX('Contratações Governo'!$I$1:$I$1000,SMALL(IF(AF$1='Contratações Governo'!$G$1:$G$1000,ROW('Contratações Governo'!$G$1:$G$1000)-ROW('Contratações Governo'!$G$1)+1),ROW(24:24))),"")</f>
        <v/>
      </c>
      <c r="AG68" s="474" t="str">
        <f t="shared" si="658"/>
        <v/>
      </c>
      <c r="AH68" s="463" t="str" cm="1">
        <f t="array" ref="AH68">IFERROR(INDEX('Contratações Governo'!$I$1:$I$1000,SMALL(IF(AH$1='Contratações Governo'!$G$1:$G$1000,ROW('Contratações Governo'!$G$1:$G$1000)-ROW('Contratações Governo'!$G$1)+1),ROW(24:24))),"")</f>
        <v/>
      </c>
      <c r="AI68" s="474" t="str">
        <f t="shared" ref="AI68:AK68" si="659">IF(AH68="","",AND(AH68&gt;=AH$88,AH68&lt;=AH$87))</f>
        <v/>
      </c>
      <c r="AJ68" s="464" t="str" cm="1">
        <f t="array" ref="AJ68">IFERROR(INDEX('Contratações Governo'!$I$1:$I$1000,SMALL(IF(AJ$1='Contratações Governo'!$G$1:$G$1000,ROW('Contratações Governo'!$G$1:$G$1000)-ROW('Contratações Governo'!$G$1)+1),ROW(24:24))),"")</f>
        <v/>
      </c>
      <c r="AK68" s="474" t="str">
        <f t="shared" si="659"/>
        <v/>
      </c>
      <c r="AL68" s="463" t="str" cm="1">
        <f t="array" ref="AL68">IFERROR(INDEX('Contratações Governo'!$I$1:$I$1000,SMALL(IF(AL$1='Contratações Governo'!$G$1:$G$1000,ROW('Contratações Governo'!$G$1:$G$1000)-ROW('Contratações Governo'!$G$1)+1),ROW(24:24))),"")</f>
        <v/>
      </c>
      <c r="AM68" s="474" t="str">
        <f t="shared" ref="AM68:AO68" si="660">IF(AL68="","",AND(AL68&gt;=AL$88,AL68&lt;=AL$87))</f>
        <v/>
      </c>
      <c r="AN68" s="464" t="str" cm="1">
        <f t="array" ref="AN68">IFERROR(INDEX('Contratações Governo'!$I$1:$I$1000,SMALL(IF(AN$1='Contratações Governo'!$G$1:$G$1000,ROW('Contratações Governo'!$G$1:$G$1000)-ROW('Contratações Governo'!$G$1)+1),ROW(24:24))),"")</f>
        <v/>
      </c>
      <c r="AO68" s="474" t="str">
        <f t="shared" si="660"/>
        <v/>
      </c>
      <c r="AP68" s="463" t="str" cm="1">
        <f t="array" ref="AP68">IFERROR(INDEX('Contratações Governo'!$I$1:$I$1000,SMALL(IF(AP$1='Contratações Governo'!$G$1:$G$1000,ROW('Contratações Governo'!$G$1:$G$1000)-ROW('Contratações Governo'!$G$1)+1),ROW(24:24))),"")</f>
        <v/>
      </c>
      <c r="AQ68" s="486" t="str">
        <f t="shared" ref="AQ68" si="661">IF(AP68="","",AND(AP68&gt;=AP$88,AP68&lt;=AP$87))</f>
        <v/>
      </c>
    </row>
    <row r="69" spans="1:43" x14ac:dyDescent="0.25">
      <c r="A69" s="514"/>
      <c r="B69" s="326" t="str" cm="1">
        <f t="array" ref="B69">IFERROR(INDEX('Contratações Governo'!$I$1:$I$1000,SMALL(IF(B$1='Contratações Governo'!$G$1:$G$1000,ROW('Contratações Governo'!$G$1:$G$1000)-ROW('Contratações Governo'!$G$1)+1),ROW(25:25))),"")</f>
        <v/>
      </c>
      <c r="C69" s="474" t="str">
        <f t="shared" si="641"/>
        <v/>
      </c>
      <c r="D69" s="464" t="str" cm="1">
        <f t="array" ref="D69">IFERROR(INDEX('Contratações Governo'!$I$1:$I$1000,SMALL(IF(D$1='Contratações Governo'!$G$1:$G$1000,ROW('Contratações Governo'!$G$1:$G$1000)-ROW('Contratações Governo'!$G$1)+1),ROW(25:25))),"")</f>
        <v/>
      </c>
      <c r="E69" s="474" t="str">
        <f t="shared" si="641"/>
        <v/>
      </c>
      <c r="F69" s="463" t="str" cm="1">
        <f t="array" ref="F69">IFERROR(INDEX('Contratações Governo'!$I$1:$I$1000,SMALL(IF(F$1='Contratações Governo'!$G$1:$G$1000,ROW('Contratações Governo'!$G$1:$G$1000)-ROW('Contratações Governo'!$G$1)+1),ROW(25:25))),"")</f>
        <v/>
      </c>
      <c r="G69" s="474" t="str">
        <f t="shared" ref="G69:I69" si="662">IF(F69="","",AND(F69&gt;=F$88,F69&lt;=F$87))</f>
        <v/>
      </c>
      <c r="H69" s="464" t="str" cm="1">
        <f t="array" ref="H69">IFERROR(INDEX('Contratações Governo'!$I$1:$I$1000,SMALL(IF(H$1='Contratações Governo'!$G$1:$G$1000,ROW('Contratações Governo'!$G$1:$G$1000)-ROW('Contratações Governo'!$G$1)+1),ROW(25:25))),"")</f>
        <v/>
      </c>
      <c r="I69" s="474" t="str">
        <f t="shared" si="662"/>
        <v/>
      </c>
      <c r="J69" s="463" t="str" cm="1">
        <f t="array" ref="J69">IFERROR(INDEX('Contratações Governo'!$I$1:$I$1000,SMALL(IF(J$1='Contratações Governo'!$G$1:$G$1000,ROW('Contratações Governo'!$G$1:$G$1000)-ROW('Contratações Governo'!$G$1)+1),ROW(25:25))),"")</f>
        <v/>
      </c>
      <c r="K69" s="474" t="str">
        <f t="shared" ref="K69:M69" si="663">IF(J69="","",AND(J69&gt;=J$88,J69&lt;=J$87))</f>
        <v/>
      </c>
      <c r="L69" s="464" t="str" cm="1">
        <f t="array" ref="L69">IFERROR(INDEX('Contratações Governo'!$I$1:$I$1000,SMALL(IF(L$1='Contratações Governo'!$G$1:$G$1000,ROW('Contratações Governo'!$G$1:$G$1000)-ROW('Contratações Governo'!$G$1)+1),ROW(25:25))),"")</f>
        <v/>
      </c>
      <c r="M69" s="474" t="str">
        <f t="shared" si="663"/>
        <v/>
      </c>
      <c r="N69" s="463" t="str" cm="1">
        <f t="array" ref="N69">IFERROR(INDEX('Contratações Governo'!$I$1:$I$1000,SMALL(IF(N$1='Contratações Governo'!$G$1:$G$1000,ROW('Contratações Governo'!$G$1:$G$1000)-ROW('Contratações Governo'!$G$1)+1),ROW(25:25))),"")</f>
        <v/>
      </c>
      <c r="O69" s="474" t="str">
        <f t="shared" ref="O69:Q69" si="664">IF(N69="","",AND(N69&gt;=N$88,N69&lt;=N$87))</f>
        <v/>
      </c>
      <c r="P69" s="464" cm="1">
        <f t="array" ref="P69">IFERROR(INDEX('Contratações Governo'!$I$1:$I$1000,SMALL(IF(P$1='Contratações Governo'!$G$1:$G$1000,ROW('Contratações Governo'!$G$1:$G$1000)-ROW('Contratações Governo'!$G$1)+1),ROW(25:25))),"")</f>
        <v>11669.09</v>
      </c>
      <c r="Q69" s="474" t="b">
        <f t="shared" si="664"/>
        <v>1</v>
      </c>
      <c r="R69" s="463" t="str" cm="1">
        <f t="array" ref="R69">IFERROR(INDEX('Contratações Governo'!$I$1:$I$1000,SMALL(IF(R$1='Contratações Governo'!$G$1:$G$1000,ROW('Contratações Governo'!$G$1:$G$1000)-ROW('Contratações Governo'!$G$1)+1),ROW(25:25))),"")</f>
        <v/>
      </c>
      <c r="S69" s="474" t="str">
        <f t="shared" ref="S69:U69" si="665">IF(R69="","",AND(R69&gt;=R$88,R69&lt;=R$87))</f>
        <v/>
      </c>
      <c r="T69" s="464" t="str" cm="1">
        <f t="array" ref="T69">IFERROR(INDEX('Contratações Governo'!$I$1:$I$1000,SMALL(IF(T$1='Contratações Governo'!$G$1:$G$1000,ROW('Contratações Governo'!$G$1:$G$1000)-ROW('Contratações Governo'!$G$1)+1),ROW(25:25))),"")</f>
        <v/>
      </c>
      <c r="U69" s="474" t="str">
        <f t="shared" si="665"/>
        <v/>
      </c>
      <c r="V69" s="463" t="str" cm="1">
        <f t="array" ref="V69">IFERROR(INDEX('Contratações Governo'!$I$1:$I$1000,SMALL(IF(V$1='Contratações Governo'!$G$1:$G$1000,ROW('Contratações Governo'!$G$1:$G$1000)-ROW('Contratações Governo'!$G$1)+1),ROW(25:25))),"")</f>
        <v/>
      </c>
      <c r="W69" s="474" t="str">
        <f t="shared" ref="W69:Y69" si="666">IF(V69="","",AND(V69&gt;=V$88,V69&lt;=V$87))</f>
        <v/>
      </c>
      <c r="X69" s="464" t="str" cm="1">
        <f t="array" ref="X69">IFERROR(INDEX('Contratações Governo'!$I$1:$I$1000,SMALL(IF(X$1='Contratações Governo'!$G$1:$G$1000,ROW('Contratações Governo'!$G$1:$G$1000)-ROW('Contratações Governo'!$G$1)+1),ROW(25:25))),"")</f>
        <v/>
      </c>
      <c r="Y69" s="474" t="str">
        <f t="shared" si="666"/>
        <v/>
      </c>
      <c r="Z69" s="463" t="str" cm="1">
        <f t="array" ref="Z69">IFERROR(INDEX('Contratações Governo'!$I$1:$I$1000,SMALL(IF(Z$1='Contratações Governo'!$G$1:$G$1000,ROW('Contratações Governo'!$G$1:$G$1000)-ROW('Contratações Governo'!$G$1)+1),ROW(25:25))),"")</f>
        <v/>
      </c>
      <c r="AA69" s="474" t="str">
        <f t="shared" ref="AA69:AC69" si="667">IF(Z69="","",AND(Z69&gt;=Z$88,Z69&lt;=Z$87))</f>
        <v/>
      </c>
      <c r="AB69" s="464" t="str" cm="1">
        <f t="array" ref="AB69">IFERROR(INDEX('Contratações Governo'!$I$1:$I$1000,SMALL(IF(AB$1='Contratações Governo'!$G$1:$G$1000,ROW('Contratações Governo'!$G$1:$G$1000)-ROW('Contratações Governo'!$G$1)+1),ROW(25:25))),"")</f>
        <v/>
      </c>
      <c r="AC69" s="474" t="str">
        <f t="shared" si="667"/>
        <v/>
      </c>
      <c r="AD69" s="463" t="str" cm="1">
        <f t="array" ref="AD69">IFERROR(INDEX('Contratações Governo'!$I$1:$I$1000,SMALL(IF(AD$1='Contratações Governo'!$G$1:$G$1000,ROW('Contratações Governo'!$G$1:$G$1000)-ROW('Contratações Governo'!$G$1)+1),ROW(25:25))),"")</f>
        <v/>
      </c>
      <c r="AE69" s="474" t="str">
        <f t="shared" ref="AE69:AG69" si="668">IF(AD69="","",AND(AD69&gt;=AD$88,AD69&lt;=AD$87))</f>
        <v/>
      </c>
      <c r="AF69" s="464" t="str" cm="1">
        <f t="array" ref="AF69">IFERROR(INDEX('Contratações Governo'!$I$1:$I$1000,SMALL(IF(AF$1='Contratações Governo'!$G$1:$G$1000,ROW('Contratações Governo'!$G$1:$G$1000)-ROW('Contratações Governo'!$G$1)+1),ROW(25:25))),"")</f>
        <v/>
      </c>
      <c r="AG69" s="474" t="str">
        <f t="shared" si="668"/>
        <v/>
      </c>
      <c r="AH69" s="463" t="str" cm="1">
        <f t="array" ref="AH69">IFERROR(INDEX('Contratações Governo'!$I$1:$I$1000,SMALL(IF(AH$1='Contratações Governo'!$G$1:$G$1000,ROW('Contratações Governo'!$G$1:$G$1000)-ROW('Contratações Governo'!$G$1)+1),ROW(25:25))),"")</f>
        <v/>
      </c>
      <c r="AI69" s="474" t="str">
        <f t="shared" ref="AI69:AK69" si="669">IF(AH69="","",AND(AH69&gt;=AH$88,AH69&lt;=AH$87))</f>
        <v/>
      </c>
      <c r="AJ69" s="464" t="str" cm="1">
        <f t="array" ref="AJ69">IFERROR(INDEX('Contratações Governo'!$I$1:$I$1000,SMALL(IF(AJ$1='Contratações Governo'!$G$1:$G$1000,ROW('Contratações Governo'!$G$1:$G$1000)-ROW('Contratações Governo'!$G$1)+1),ROW(25:25))),"")</f>
        <v/>
      </c>
      <c r="AK69" s="474" t="str">
        <f t="shared" si="669"/>
        <v/>
      </c>
      <c r="AL69" s="463" t="str" cm="1">
        <f t="array" ref="AL69">IFERROR(INDEX('Contratações Governo'!$I$1:$I$1000,SMALL(IF(AL$1='Contratações Governo'!$G$1:$G$1000,ROW('Contratações Governo'!$G$1:$G$1000)-ROW('Contratações Governo'!$G$1)+1),ROW(25:25))),"")</f>
        <v/>
      </c>
      <c r="AM69" s="474" t="str">
        <f t="shared" ref="AM69:AO69" si="670">IF(AL69="","",AND(AL69&gt;=AL$88,AL69&lt;=AL$87))</f>
        <v/>
      </c>
      <c r="AN69" s="464" t="str" cm="1">
        <f t="array" ref="AN69">IFERROR(INDEX('Contratações Governo'!$I$1:$I$1000,SMALL(IF(AN$1='Contratações Governo'!$G$1:$G$1000,ROW('Contratações Governo'!$G$1:$G$1000)-ROW('Contratações Governo'!$G$1)+1),ROW(25:25))),"")</f>
        <v/>
      </c>
      <c r="AO69" s="474" t="str">
        <f t="shared" si="670"/>
        <v/>
      </c>
      <c r="AP69" s="463" t="str" cm="1">
        <f t="array" ref="AP69">IFERROR(INDEX('Contratações Governo'!$I$1:$I$1000,SMALL(IF(AP$1='Contratações Governo'!$G$1:$G$1000,ROW('Contratações Governo'!$G$1:$G$1000)-ROW('Contratações Governo'!$G$1)+1),ROW(25:25))),"")</f>
        <v/>
      </c>
      <c r="AQ69" s="486" t="str">
        <f t="shared" ref="AQ69" si="671">IF(AP69="","",AND(AP69&gt;=AP$88,AP69&lt;=AP$87))</f>
        <v/>
      </c>
    </row>
    <row r="70" spans="1:43" x14ac:dyDescent="0.25">
      <c r="A70" s="514"/>
      <c r="B70" s="326" t="str" cm="1">
        <f t="array" ref="B70">IFERROR(INDEX('Contratações Governo'!$I$1:$I$1000,SMALL(IF(B$1='Contratações Governo'!$G$1:$G$1000,ROW('Contratações Governo'!$G$1:$G$1000)-ROW('Contratações Governo'!$G$1)+1),ROW(26:26))),"")</f>
        <v/>
      </c>
      <c r="C70" s="474" t="str">
        <f t="shared" si="641"/>
        <v/>
      </c>
      <c r="D70" s="464" t="str" cm="1">
        <f t="array" ref="D70">IFERROR(INDEX('Contratações Governo'!$I$1:$I$1000,SMALL(IF(D$1='Contratações Governo'!$G$1:$G$1000,ROW('Contratações Governo'!$G$1:$G$1000)-ROW('Contratações Governo'!$G$1)+1),ROW(26:26))),"")</f>
        <v/>
      </c>
      <c r="E70" s="474" t="str">
        <f t="shared" si="641"/>
        <v/>
      </c>
      <c r="F70" s="463" t="str" cm="1">
        <f t="array" ref="F70">IFERROR(INDEX('Contratações Governo'!$I$1:$I$1000,SMALL(IF(F$1='Contratações Governo'!$G$1:$G$1000,ROW('Contratações Governo'!$G$1:$G$1000)-ROW('Contratações Governo'!$G$1)+1),ROW(26:26))),"")</f>
        <v/>
      </c>
      <c r="G70" s="474" t="str">
        <f t="shared" ref="G70:I70" si="672">IF(F70="","",AND(F70&gt;=F$88,F70&lt;=F$87))</f>
        <v/>
      </c>
      <c r="H70" s="464" t="str" cm="1">
        <f t="array" ref="H70">IFERROR(INDEX('Contratações Governo'!$I$1:$I$1000,SMALL(IF(H$1='Contratações Governo'!$G$1:$G$1000,ROW('Contratações Governo'!$G$1:$G$1000)-ROW('Contratações Governo'!$G$1)+1),ROW(26:26))),"")</f>
        <v/>
      </c>
      <c r="I70" s="474" t="str">
        <f t="shared" si="672"/>
        <v/>
      </c>
      <c r="J70" s="463" t="str" cm="1">
        <f t="array" ref="J70">IFERROR(INDEX('Contratações Governo'!$I$1:$I$1000,SMALL(IF(J$1='Contratações Governo'!$G$1:$G$1000,ROW('Contratações Governo'!$G$1:$G$1000)-ROW('Contratações Governo'!$G$1)+1),ROW(26:26))),"")</f>
        <v/>
      </c>
      <c r="K70" s="474" t="str">
        <f t="shared" ref="K70:M70" si="673">IF(J70="","",AND(J70&gt;=J$88,J70&lt;=J$87))</f>
        <v/>
      </c>
      <c r="L70" s="464" t="str" cm="1">
        <f t="array" ref="L70">IFERROR(INDEX('Contratações Governo'!$I$1:$I$1000,SMALL(IF(L$1='Contratações Governo'!$G$1:$G$1000,ROW('Contratações Governo'!$G$1:$G$1000)-ROW('Contratações Governo'!$G$1)+1),ROW(26:26))),"")</f>
        <v/>
      </c>
      <c r="M70" s="474" t="str">
        <f t="shared" si="673"/>
        <v/>
      </c>
      <c r="N70" s="463" t="str" cm="1">
        <f t="array" ref="N70">IFERROR(INDEX('Contratações Governo'!$I$1:$I$1000,SMALL(IF(N$1='Contratações Governo'!$G$1:$G$1000,ROW('Contratações Governo'!$G$1:$G$1000)-ROW('Contratações Governo'!$G$1)+1),ROW(26:26))),"")</f>
        <v/>
      </c>
      <c r="O70" s="474" t="str">
        <f t="shared" ref="O70:Q70" si="674">IF(N70="","",AND(N70&gt;=N$88,N70&lt;=N$87))</f>
        <v/>
      </c>
      <c r="P70" s="464" cm="1">
        <f t="array" ref="P70">IFERROR(INDEX('Contratações Governo'!$I$1:$I$1000,SMALL(IF(P$1='Contratações Governo'!$G$1:$G$1000,ROW('Contratações Governo'!$G$1:$G$1000)-ROW('Contratações Governo'!$G$1)+1),ROW(26:26))),"")</f>
        <v>11669.09</v>
      </c>
      <c r="Q70" s="474" t="b">
        <f t="shared" si="674"/>
        <v>1</v>
      </c>
      <c r="R70" s="463" t="str" cm="1">
        <f t="array" ref="R70">IFERROR(INDEX('Contratações Governo'!$I$1:$I$1000,SMALL(IF(R$1='Contratações Governo'!$G$1:$G$1000,ROW('Contratações Governo'!$G$1:$G$1000)-ROW('Contratações Governo'!$G$1)+1),ROW(26:26))),"")</f>
        <v/>
      </c>
      <c r="S70" s="474" t="str">
        <f t="shared" ref="S70:U70" si="675">IF(R70="","",AND(R70&gt;=R$88,R70&lt;=R$87))</f>
        <v/>
      </c>
      <c r="T70" s="464" t="str" cm="1">
        <f t="array" ref="T70">IFERROR(INDEX('Contratações Governo'!$I$1:$I$1000,SMALL(IF(T$1='Contratações Governo'!$G$1:$G$1000,ROW('Contratações Governo'!$G$1:$G$1000)-ROW('Contratações Governo'!$G$1)+1),ROW(26:26))),"")</f>
        <v/>
      </c>
      <c r="U70" s="474" t="str">
        <f t="shared" si="675"/>
        <v/>
      </c>
      <c r="V70" s="463" t="str" cm="1">
        <f t="array" ref="V70">IFERROR(INDEX('Contratações Governo'!$I$1:$I$1000,SMALL(IF(V$1='Contratações Governo'!$G$1:$G$1000,ROW('Contratações Governo'!$G$1:$G$1000)-ROW('Contratações Governo'!$G$1)+1),ROW(26:26))),"")</f>
        <v/>
      </c>
      <c r="W70" s="474" t="str">
        <f t="shared" ref="W70:Y70" si="676">IF(V70="","",AND(V70&gt;=V$88,V70&lt;=V$87))</f>
        <v/>
      </c>
      <c r="X70" s="464" t="str" cm="1">
        <f t="array" ref="X70">IFERROR(INDEX('Contratações Governo'!$I$1:$I$1000,SMALL(IF(X$1='Contratações Governo'!$G$1:$G$1000,ROW('Contratações Governo'!$G$1:$G$1000)-ROW('Contratações Governo'!$G$1)+1),ROW(26:26))),"")</f>
        <v/>
      </c>
      <c r="Y70" s="474" t="str">
        <f t="shared" si="676"/>
        <v/>
      </c>
      <c r="Z70" s="463" t="str" cm="1">
        <f t="array" ref="Z70">IFERROR(INDEX('Contratações Governo'!$I$1:$I$1000,SMALL(IF(Z$1='Contratações Governo'!$G$1:$G$1000,ROW('Contratações Governo'!$G$1:$G$1000)-ROW('Contratações Governo'!$G$1)+1),ROW(26:26))),"")</f>
        <v/>
      </c>
      <c r="AA70" s="474" t="str">
        <f t="shared" ref="AA70:AC70" si="677">IF(Z70="","",AND(Z70&gt;=Z$88,Z70&lt;=Z$87))</f>
        <v/>
      </c>
      <c r="AB70" s="464" t="str" cm="1">
        <f t="array" ref="AB70">IFERROR(INDEX('Contratações Governo'!$I$1:$I$1000,SMALL(IF(AB$1='Contratações Governo'!$G$1:$G$1000,ROW('Contratações Governo'!$G$1:$G$1000)-ROW('Contratações Governo'!$G$1)+1),ROW(26:26))),"")</f>
        <v/>
      </c>
      <c r="AC70" s="474" t="str">
        <f t="shared" si="677"/>
        <v/>
      </c>
      <c r="AD70" s="463" t="str" cm="1">
        <f t="array" ref="AD70">IFERROR(INDEX('Contratações Governo'!$I$1:$I$1000,SMALL(IF(AD$1='Contratações Governo'!$G$1:$G$1000,ROW('Contratações Governo'!$G$1:$G$1000)-ROW('Contratações Governo'!$G$1)+1),ROW(26:26))),"")</f>
        <v/>
      </c>
      <c r="AE70" s="474" t="str">
        <f t="shared" ref="AE70:AG70" si="678">IF(AD70="","",AND(AD70&gt;=AD$88,AD70&lt;=AD$87))</f>
        <v/>
      </c>
      <c r="AF70" s="464" t="str" cm="1">
        <f t="array" ref="AF70">IFERROR(INDEX('Contratações Governo'!$I$1:$I$1000,SMALL(IF(AF$1='Contratações Governo'!$G$1:$G$1000,ROW('Contratações Governo'!$G$1:$G$1000)-ROW('Contratações Governo'!$G$1)+1),ROW(26:26))),"")</f>
        <v/>
      </c>
      <c r="AG70" s="474" t="str">
        <f t="shared" si="678"/>
        <v/>
      </c>
      <c r="AH70" s="463" t="str" cm="1">
        <f t="array" ref="AH70">IFERROR(INDEX('Contratações Governo'!$I$1:$I$1000,SMALL(IF(AH$1='Contratações Governo'!$G$1:$G$1000,ROW('Contratações Governo'!$G$1:$G$1000)-ROW('Contratações Governo'!$G$1)+1),ROW(26:26))),"")</f>
        <v/>
      </c>
      <c r="AI70" s="474" t="str">
        <f t="shared" ref="AI70:AK70" si="679">IF(AH70="","",AND(AH70&gt;=AH$88,AH70&lt;=AH$87))</f>
        <v/>
      </c>
      <c r="AJ70" s="464" t="str" cm="1">
        <f t="array" ref="AJ70">IFERROR(INDEX('Contratações Governo'!$I$1:$I$1000,SMALL(IF(AJ$1='Contratações Governo'!$G$1:$G$1000,ROW('Contratações Governo'!$G$1:$G$1000)-ROW('Contratações Governo'!$G$1)+1),ROW(26:26))),"")</f>
        <v/>
      </c>
      <c r="AK70" s="474" t="str">
        <f t="shared" si="679"/>
        <v/>
      </c>
      <c r="AL70" s="463" t="str" cm="1">
        <f t="array" ref="AL70">IFERROR(INDEX('Contratações Governo'!$I$1:$I$1000,SMALL(IF(AL$1='Contratações Governo'!$G$1:$G$1000,ROW('Contratações Governo'!$G$1:$G$1000)-ROW('Contratações Governo'!$G$1)+1),ROW(26:26))),"")</f>
        <v/>
      </c>
      <c r="AM70" s="474" t="str">
        <f t="shared" ref="AM70:AO70" si="680">IF(AL70="","",AND(AL70&gt;=AL$88,AL70&lt;=AL$87))</f>
        <v/>
      </c>
      <c r="AN70" s="464" t="str" cm="1">
        <f t="array" ref="AN70">IFERROR(INDEX('Contratações Governo'!$I$1:$I$1000,SMALL(IF(AN$1='Contratações Governo'!$G$1:$G$1000,ROW('Contratações Governo'!$G$1:$G$1000)-ROW('Contratações Governo'!$G$1)+1),ROW(26:26))),"")</f>
        <v/>
      </c>
      <c r="AO70" s="474" t="str">
        <f t="shared" si="680"/>
        <v/>
      </c>
      <c r="AP70" s="463" t="str" cm="1">
        <f t="array" ref="AP70">IFERROR(INDEX('Contratações Governo'!$I$1:$I$1000,SMALL(IF(AP$1='Contratações Governo'!$G$1:$G$1000,ROW('Contratações Governo'!$G$1:$G$1000)-ROW('Contratações Governo'!$G$1)+1),ROW(26:26))),"")</f>
        <v/>
      </c>
      <c r="AQ70" s="486" t="str">
        <f t="shared" ref="AQ70" si="681">IF(AP70="","",AND(AP70&gt;=AP$88,AP70&lt;=AP$87))</f>
        <v/>
      </c>
    </row>
    <row r="71" spans="1:43" x14ac:dyDescent="0.25">
      <c r="A71" s="514"/>
      <c r="B71" s="326" t="str" cm="1">
        <f t="array" ref="B71">IFERROR(INDEX('Contratações Governo'!$I$1:$I$1000,SMALL(IF(B$1='Contratações Governo'!$G$1:$G$1000,ROW('Contratações Governo'!$G$1:$G$1000)-ROW('Contratações Governo'!$G$1)+1),ROW(27:27))),"")</f>
        <v/>
      </c>
      <c r="C71" s="474" t="str">
        <f t="shared" si="641"/>
        <v/>
      </c>
      <c r="D71" s="464" t="str" cm="1">
        <f t="array" ref="D71">IFERROR(INDEX('Contratações Governo'!$I$1:$I$1000,SMALL(IF(D$1='Contratações Governo'!$G$1:$G$1000,ROW('Contratações Governo'!$G$1:$G$1000)-ROW('Contratações Governo'!$G$1)+1),ROW(27:27))),"")</f>
        <v/>
      </c>
      <c r="E71" s="474" t="str">
        <f t="shared" si="641"/>
        <v/>
      </c>
      <c r="F71" s="463" t="str" cm="1">
        <f t="array" ref="F71">IFERROR(INDEX('Contratações Governo'!$I$1:$I$1000,SMALL(IF(F$1='Contratações Governo'!$G$1:$G$1000,ROW('Contratações Governo'!$G$1:$G$1000)-ROW('Contratações Governo'!$G$1)+1),ROW(27:27))),"")</f>
        <v/>
      </c>
      <c r="G71" s="474" t="str">
        <f t="shared" ref="G71:I71" si="682">IF(F71="","",AND(F71&gt;=F$88,F71&lt;=F$87))</f>
        <v/>
      </c>
      <c r="H71" s="464" t="str" cm="1">
        <f t="array" ref="H71">IFERROR(INDEX('Contratações Governo'!$I$1:$I$1000,SMALL(IF(H$1='Contratações Governo'!$G$1:$G$1000,ROW('Contratações Governo'!$G$1:$G$1000)-ROW('Contratações Governo'!$G$1)+1),ROW(27:27))),"")</f>
        <v/>
      </c>
      <c r="I71" s="474" t="str">
        <f t="shared" si="682"/>
        <v/>
      </c>
      <c r="J71" s="463" t="str" cm="1">
        <f t="array" ref="J71">IFERROR(INDEX('Contratações Governo'!$I$1:$I$1000,SMALL(IF(J$1='Contratações Governo'!$G$1:$G$1000,ROW('Contratações Governo'!$G$1:$G$1000)-ROW('Contratações Governo'!$G$1)+1),ROW(27:27))),"")</f>
        <v/>
      </c>
      <c r="K71" s="474" t="str">
        <f t="shared" ref="K71:M71" si="683">IF(J71="","",AND(J71&gt;=J$88,J71&lt;=J$87))</f>
        <v/>
      </c>
      <c r="L71" s="464" t="str" cm="1">
        <f t="array" ref="L71">IFERROR(INDEX('Contratações Governo'!$I$1:$I$1000,SMALL(IF(L$1='Contratações Governo'!$G$1:$G$1000,ROW('Contratações Governo'!$G$1:$G$1000)-ROW('Contratações Governo'!$G$1)+1),ROW(27:27))),"")</f>
        <v/>
      </c>
      <c r="M71" s="474" t="str">
        <f t="shared" si="683"/>
        <v/>
      </c>
      <c r="N71" s="463" t="str" cm="1">
        <f t="array" ref="N71">IFERROR(INDEX('Contratações Governo'!$I$1:$I$1000,SMALL(IF(N$1='Contratações Governo'!$G$1:$G$1000,ROW('Contratações Governo'!$G$1:$G$1000)-ROW('Contratações Governo'!$G$1)+1),ROW(27:27))),"")</f>
        <v/>
      </c>
      <c r="O71" s="474" t="str">
        <f t="shared" ref="O71:Q71" si="684">IF(N71="","",AND(N71&gt;=N$88,N71&lt;=N$87))</f>
        <v/>
      </c>
      <c r="P71" s="464" t="str" cm="1">
        <f t="array" ref="P71">IFERROR(INDEX('Contratações Governo'!$I$1:$I$1000,SMALL(IF(P$1='Contratações Governo'!$G$1:$G$1000,ROW('Contratações Governo'!$G$1:$G$1000)-ROW('Contratações Governo'!$G$1)+1),ROW(27:27))),"")</f>
        <v/>
      </c>
      <c r="Q71" s="474" t="str">
        <f t="shared" si="684"/>
        <v/>
      </c>
      <c r="R71" s="463" t="str" cm="1">
        <f t="array" ref="R71">IFERROR(INDEX('Contratações Governo'!$I$1:$I$1000,SMALL(IF(R$1='Contratações Governo'!$G$1:$G$1000,ROW('Contratações Governo'!$G$1:$G$1000)-ROW('Contratações Governo'!$G$1)+1),ROW(27:27))),"")</f>
        <v/>
      </c>
      <c r="S71" s="474" t="str">
        <f t="shared" ref="S71:U71" si="685">IF(R71="","",AND(R71&gt;=R$88,R71&lt;=R$87))</f>
        <v/>
      </c>
      <c r="T71" s="464" t="str" cm="1">
        <f t="array" ref="T71">IFERROR(INDEX('Contratações Governo'!$I$1:$I$1000,SMALL(IF(T$1='Contratações Governo'!$G$1:$G$1000,ROW('Contratações Governo'!$G$1:$G$1000)-ROW('Contratações Governo'!$G$1)+1),ROW(27:27))),"")</f>
        <v/>
      </c>
      <c r="U71" s="474" t="str">
        <f t="shared" si="685"/>
        <v/>
      </c>
      <c r="V71" s="463" t="str" cm="1">
        <f t="array" ref="V71">IFERROR(INDEX('Contratações Governo'!$I$1:$I$1000,SMALL(IF(V$1='Contratações Governo'!$G$1:$G$1000,ROW('Contratações Governo'!$G$1:$G$1000)-ROW('Contratações Governo'!$G$1)+1),ROW(27:27))),"")</f>
        <v/>
      </c>
      <c r="W71" s="474" t="str">
        <f t="shared" ref="W71:Y71" si="686">IF(V71="","",AND(V71&gt;=V$88,V71&lt;=V$87))</f>
        <v/>
      </c>
      <c r="X71" s="464" t="str" cm="1">
        <f t="array" ref="X71">IFERROR(INDEX('Contratações Governo'!$I$1:$I$1000,SMALL(IF(X$1='Contratações Governo'!$G$1:$G$1000,ROW('Contratações Governo'!$G$1:$G$1000)-ROW('Contratações Governo'!$G$1)+1),ROW(27:27))),"")</f>
        <v/>
      </c>
      <c r="Y71" s="474" t="str">
        <f t="shared" si="686"/>
        <v/>
      </c>
      <c r="Z71" s="463" t="str" cm="1">
        <f t="array" ref="Z71">IFERROR(INDEX('Contratações Governo'!$I$1:$I$1000,SMALL(IF(Z$1='Contratações Governo'!$G$1:$G$1000,ROW('Contratações Governo'!$G$1:$G$1000)-ROW('Contratações Governo'!$G$1)+1),ROW(27:27))),"")</f>
        <v/>
      </c>
      <c r="AA71" s="474" t="str">
        <f t="shared" ref="AA71:AC71" si="687">IF(Z71="","",AND(Z71&gt;=Z$88,Z71&lt;=Z$87))</f>
        <v/>
      </c>
      <c r="AB71" s="464" t="str" cm="1">
        <f t="array" ref="AB71">IFERROR(INDEX('Contratações Governo'!$I$1:$I$1000,SMALL(IF(AB$1='Contratações Governo'!$G$1:$G$1000,ROW('Contratações Governo'!$G$1:$G$1000)-ROW('Contratações Governo'!$G$1)+1),ROW(27:27))),"")</f>
        <v/>
      </c>
      <c r="AC71" s="474" t="str">
        <f t="shared" si="687"/>
        <v/>
      </c>
      <c r="AD71" s="463" t="str" cm="1">
        <f t="array" ref="AD71">IFERROR(INDEX('Contratações Governo'!$I$1:$I$1000,SMALL(IF(AD$1='Contratações Governo'!$G$1:$G$1000,ROW('Contratações Governo'!$G$1:$G$1000)-ROW('Contratações Governo'!$G$1)+1),ROW(27:27))),"")</f>
        <v/>
      </c>
      <c r="AE71" s="474" t="str">
        <f t="shared" ref="AE71:AG71" si="688">IF(AD71="","",AND(AD71&gt;=AD$88,AD71&lt;=AD$87))</f>
        <v/>
      </c>
      <c r="AF71" s="464" t="str" cm="1">
        <f t="array" ref="AF71">IFERROR(INDEX('Contratações Governo'!$I$1:$I$1000,SMALL(IF(AF$1='Contratações Governo'!$G$1:$G$1000,ROW('Contratações Governo'!$G$1:$G$1000)-ROW('Contratações Governo'!$G$1)+1),ROW(27:27))),"")</f>
        <v/>
      </c>
      <c r="AG71" s="474" t="str">
        <f t="shared" si="688"/>
        <v/>
      </c>
      <c r="AH71" s="463" t="str" cm="1">
        <f t="array" ref="AH71">IFERROR(INDEX('Contratações Governo'!$I$1:$I$1000,SMALL(IF(AH$1='Contratações Governo'!$G$1:$G$1000,ROW('Contratações Governo'!$G$1:$G$1000)-ROW('Contratações Governo'!$G$1)+1),ROW(27:27))),"")</f>
        <v/>
      </c>
      <c r="AI71" s="474" t="str">
        <f t="shared" ref="AI71:AK71" si="689">IF(AH71="","",AND(AH71&gt;=AH$88,AH71&lt;=AH$87))</f>
        <v/>
      </c>
      <c r="AJ71" s="464" t="str" cm="1">
        <f t="array" ref="AJ71">IFERROR(INDEX('Contratações Governo'!$I$1:$I$1000,SMALL(IF(AJ$1='Contratações Governo'!$G$1:$G$1000,ROW('Contratações Governo'!$G$1:$G$1000)-ROW('Contratações Governo'!$G$1)+1),ROW(27:27))),"")</f>
        <v/>
      </c>
      <c r="AK71" s="474" t="str">
        <f t="shared" si="689"/>
        <v/>
      </c>
      <c r="AL71" s="463" t="str" cm="1">
        <f t="array" ref="AL71">IFERROR(INDEX('Contratações Governo'!$I$1:$I$1000,SMALL(IF(AL$1='Contratações Governo'!$G$1:$G$1000,ROW('Contratações Governo'!$G$1:$G$1000)-ROW('Contratações Governo'!$G$1)+1),ROW(27:27))),"")</f>
        <v/>
      </c>
      <c r="AM71" s="474" t="str">
        <f t="shared" ref="AM71:AO71" si="690">IF(AL71="","",AND(AL71&gt;=AL$88,AL71&lt;=AL$87))</f>
        <v/>
      </c>
      <c r="AN71" s="464" t="str" cm="1">
        <f t="array" ref="AN71">IFERROR(INDEX('Contratações Governo'!$I$1:$I$1000,SMALL(IF(AN$1='Contratações Governo'!$G$1:$G$1000,ROW('Contratações Governo'!$G$1:$G$1000)-ROW('Contratações Governo'!$G$1)+1),ROW(27:27))),"")</f>
        <v/>
      </c>
      <c r="AO71" s="474" t="str">
        <f t="shared" si="690"/>
        <v/>
      </c>
      <c r="AP71" s="463" t="str" cm="1">
        <f t="array" ref="AP71">IFERROR(INDEX('Contratações Governo'!$I$1:$I$1000,SMALL(IF(AP$1='Contratações Governo'!$G$1:$G$1000,ROW('Contratações Governo'!$G$1:$G$1000)-ROW('Contratações Governo'!$G$1)+1),ROW(27:27))),"")</f>
        <v/>
      </c>
      <c r="AQ71" s="486" t="str">
        <f t="shared" ref="AQ71" si="691">IF(AP71="","",AND(AP71&gt;=AP$88,AP71&lt;=AP$87))</f>
        <v/>
      </c>
    </row>
    <row r="72" spans="1:43" ht="15.75" thickBot="1" x14ac:dyDescent="0.3">
      <c r="A72" s="515"/>
      <c r="B72" s="326" t="str" cm="1">
        <f t="array" ref="B72">IFERROR(INDEX('Contratações Governo'!$I$1:$I$1000,SMALL(IF(B$1='Contratações Governo'!$G$1:$G$1000,ROW('Contratações Governo'!$G$1:$G$1000)-ROW('Contratações Governo'!$G$1)+1),ROW(28:28))),"")</f>
        <v/>
      </c>
      <c r="C72" s="474" t="str">
        <f t="shared" si="641"/>
        <v/>
      </c>
      <c r="D72" s="464" t="str" cm="1">
        <f t="array" ref="D72">IFERROR(INDEX('Contratações Governo'!$I$1:$I$1000,SMALL(IF(D$1='Contratações Governo'!$G$1:$G$1000,ROW('Contratações Governo'!$G$1:$G$1000)-ROW('Contratações Governo'!$G$1)+1),ROW(28:28))),"")</f>
        <v/>
      </c>
      <c r="E72" s="474" t="str">
        <f t="shared" si="641"/>
        <v/>
      </c>
      <c r="F72" s="463" t="str" cm="1">
        <f t="array" ref="F72">IFERROR(INDEX('Contratações Governo'!$I$1:$I$1000,SMALL(IF(F$1='Contratações Governo'!$G$1:$G$1000,ROW('Contratações Governo'!$G$1:$G$1000)-ROW('Contratações Governo'!$G$1)+1),ROW(28:28))),"")</f>
        <v/>
      </c>
      <c r="G72" s="474" t="str">
        <f t="shared" ref="G72:I72" si="692">IF(F72="","",AND(F72&gt;=F$88,F72&lt;=F$87))</f>
        <v/>
      </c>
      <c r="H72" s="464" t="str" cm="1">
        <f t="array" ref="H72">IFERROR(INDEX('Contratações Governo'!$I$1:$I$1000,SMALL(IF(H$1='Contratações Governo'!$G$1:$G$1000,ROW('Contratações Governo'!$G$1:$G$1000)-ROW('Contratações Governo'!$G$1)+1),ROW(28:28))),"")</f>
        <v/>
      </c>
      <c r="I72" s="474" t="str">
        <f t="shared" si="692"/>
        <v/>
      </c>
      <c r="J72" s="463" t="str" cm="1">
        <f t="array" ref="J72">IFERROR(INDEX('Contratações Governo'!$I$1:$I$1000,SMALL(IF(J$1='Contratações Governo'!$G$1:$G$1000,ROW('Contratações Governo'!$G$1:$G$1000)-ROW('Contratações Governo'!$G$1)+1),ROW(28:28))),"")</f>
        <v/>
      </c>
      <c r="K72" s="474" t="str">
        <f t="shared" ref="K72:M72" si="693">IF(J72="","",AND(J72&gt;=J$88,J72&lt;=J$87))</f>
        <v/>
      </c>
      <c r="L72" s="464" t="str" cm="1">
        <f t="array" ref="L72">IFERROR(INDEX('Contratações Governo'!$I$1:$I$1000,SMALL(IF(L$1='Contratações Governo'!$G$1:$G$1000,ROW('Contratações Governo'!$G$1:$G$1000)-ROW('Contratações Governo'!$G$1)+1),ROW(28:28))),"")</f>
        <v/>
      </c>
      <c r="M72" s="474" t="str">
        <f t="shared" si="693"/>
        <v/>
      </c>
      <c r="N72" s="463" t="str" cm="1">
        <f t="array" ref="N72">IFERROR(INDEX('Contratações Governo'!$I$1:$I$1000,SMALL(IF(N$1='Contratações Governo'!$G$1:$G$1000,ROW('Contratações Governo'!$G$1:$G$1000)-ROW('Contratações Governo'!$G$1)+1),ROW(28:28))),"")</f>
        <v/>
      </c>
      <c r="O72" s="474" t="str">
        <f t="shared" ref="O72:Q72" si="694">IF(N72="","",AND(N72&gt;=N$88,N72&lt;=N$87))</f>
        <v/>
      </c>
      <c r="P72" s="464" t="str" cm="1">
        <f t="array" ref="P72">IFERROR(INDEX('Contratações Governo'!$I$1:$I$1000,SMALL(IF(P$1='Contratações Governo'!$G$1:$G$1000,ROW('Contratações Governo'!$G$1:$G$1000)-ROW('Contratações Governo'!$G$1)+1),ROW(28:28))),"")</f>
        <v/>
      </c>
      <c r="Q72" s="474" t="str">
        <f t="shared" si="694"/>
        <v/>
      </c>
      <c r="R72" s="463" t="str" cm="1">
        <f t="array" ref="R72">IFERROR(INDEX('Contratações Governo'!$I$1:$I$1000,SMALL(IF(R$1='Contratações Governo'!$G$1:$G$1000,ROW('Contratações Governo'!$G$1:$G$1000)-ROW('Contratações Governo'!$G$1)+1),ROW(28:28))),"")</f>
        <v/>
      </c>
      <c r="S72" s="474" t="str">
        <f t="shared" ref="S72:U72" si="695">IF(R72="","",AND(R72&gt;=R$88,R72&lt;=R$87))</f>
        <v/>
      </c>
      <c r="T72" s="464" t="str" cm="1">
        <f t="array" ref="T72">IFERROR(INDEX('Contratações Governo'!$I$1:$I$1000,SMALL(IF(T$1='Contratações Governo'!$G$1:$G$1000,ROW('Contratações Governo'!$G$1:$G$1000)-ROW('Contratações Governo'!$G$1)+1),ROW(28:28))),"")</f>
        <v/>
      </c>
      <c r="U72" s="474" t="str">
        <f t="shared" si="695"/>
        <v/>
      </c>
      <c r="V72" s="463" t="str" cm="1">
        <f t="array" ref="V72">IFERROR(INDEX('Contratações Governo'!$I$1:$I$1000,SMALL(IF(V$1='Contratações Governo'!$G$1:$G$1000,ROW('Contratações Governo'!$G$1:$G$1000)-ROW('Contratações Governo'!$G$1)+1),ROW(28:28))),"")</f>
        <v/>
      </c>
      <c r="W72" s="474" t="str">
        <f t="shared" ref="W72:Y72" si="696">IF(V72="","",AND(V72&gt;=V$88,V72&lt;=V$87))</f>
        <v/>
      </c>
      <c r="X72" s="464" t="str" cm="1">
        <f t="array" ref="X72">IFERROR(INDEX('Contratações Governo'!$I$1:$I$1000,SMALL(IF(X$1='Contratações Governo'!$G$1:$G$1000,ROW('Contratações Governo'!$G$1:$G$1000)-ROW('Contratações Governo'!$G$1)+1),ROW(28:28))),"")</f>
        <v/>
      </c>
      <c r="Y72" s="474" t="str">
        <f t="shared" si="696"/>
        <v/>
      </c>
      <c r="Z72" s="463" t="str" cm="1">
        <f t="array" ref="Z72">IFERROR(INDEX('Contratações Governo'!$I$1:$I$1000,SMALL(IF(Z$1='Contratações Governo'!$G$1:$G$1000,ROW('Contratações Governo'!$G$1:$G$1000)-ROW('Contratações Governo'!$G$1)+1),ROW(28:28))),"")</f>
        <v/>
      </c>
      <c r="AA72" s="474" t="str">
        <f t="shared" ref="AA72:AC72" si="697">IF(Z72="","",AND(Z72&gt;=Z$88,Z72&lt;=Z$87))</f>
        <v/>
      </c>
      <c r="AB72" s="464" t="str" cm="1">
        <f t="array" ref="AB72">IFERROR(INDEX('Contratações Governo'!$I$1:$I$1000,SMALL(IF(AB$1='Contratações Governo'!$G$1:$G$1000,ROW('Contratações Governo'!$G$1:$G$1000)-ROW('Contratações Governo'!$G$1)+1),ROW(28:28))),"")</f>
        <v/>
      </c>
      <c r="AC72" s="474" t="str">
        <f t="shared" si="697"/>
        <v/>
      </c>
      <c r="AD72" s="463" t="str" cm="1">
        <f t="array" ref="AD72">IFERROR(INDEX('Contratações Governo'!$I$1:$I$1000,SMALL(IF(AD$1='Contratações Governo'!$G$1:$G$1000,ROW('Contratações Governo'!$G$1:$G$1000)-ROW('Contratações Governo'!$G$1)+1),ROW(28:28))),"")</f>
        <v/>
      </c>
      <c r="AE72" s="474" t="str">
        <f t="shared" ref="AE72:AG72" si="698">IF(AD72="","",AND(AD72&gt;=AD$88,AD72&lt;=AD$87))</f>
        <v/>
      </c>
      <c r="AF72" s="464" t="str" cm="1">
        <f t="array" ref="AF72">IFERROR(INDEX('Contratações Governo'!$I$1:$I$1000,SMALL(IF(AF$1='Contratações Governo'!$G$1:$G$1000,ROW('Contratações Governo'!$G$1:$G$1000)-ROW('Contratações Governo'!$G$1)+1),ROW(28:28))),"")</f>
        <v/>
      </c>
      <c r="AG72" s="474" t="str">
        <f t="shared" si="698"/>
        <v/>
      </c>
      <c r="AH72" s="463" t="str" cm="1">
        <f t="array" ref="AH72">IFERROR(INDEX('Contratações Governo'!$I$1:$I$1000,SMALL(IF(AH$1='Contratações Governo'!$G$1:$G$1000,ROW('Contratações Governo'!$G$1:$G$1000)-ROW('Contratações Governo'!$G$1)+1),ROW(28:28))),"")</f>
        <v/>
      </c>
      <c r="AI72" s="474" t="str">
        <f t="shared" ref="AI72:AK72" si="699">IF(AH72="","",AND(AH72&gt;=AH$88,AH72&lt;=AH$87))</f>
        <v/>
      </c>
      <c r="AJ72" s="464" t="str" cm="1">
        <f t="array" ref="AJ72">IFERROR(INDEX('Contratações Governo'!$I$1:$I$1000,SMALL(IF(AJ$1='Contratações Governo'!$G$1:$G$1000,ROW('Contratações Governo'!$G$1:$G$1000)-ROW('Contratações Governo'!$G$1)+1),ROW(28:28))),"")</f>
        <v/>
      </c>
      <c r="AK72" s="474" t="str">
        <f t="shared" si="699"/>
        <v/>
      </c>
      <c r="AL72" s="463" t="str" cm="1">
        <f t="array" ref="AL72">IFERROR(INDEX('Contratações Governo'!$I$1:$I$1000,SMALL(IF(AL$1='Contratações Governo'!$G$1:$G$1000,ROW('Contratações Governo'!$G$1:$G$1000)-ROW('Contratações Governo'!$G$1)+1),ROW(28:28))),"")</f>
        <v/>
      </c>
      <c r="AM72" s="474" t="str">
        <f t="shared" ref="AM72:AO72" si="700">IF(AL72="","",AND(AL72&gt;=AL$88,AL72&lt;=AL$87))</f>
        <v/>
      </c>
      <c r="AN72" s="464" t="str" cm="1">
        <f t="array" ref="AN72">IFERROR(INDEX('Contratações Governo'!$I$1:$I$1000,SMALL(IF(AN$1='Contratações Governo'!$G$1:$G$1000,ROW('Contratações Governo'!$G$1:$G$1000)-ROW('Contratações Governo'!$G$1)+1),ROW(28:28))),"")</f>
        <v/>
      </c>
      <c r="AO72" s="474" t="str">
        <f t="shared" si="700"/>
        <v/>
      </c>
      <c r="AP72" s="463" t="str" cm="1">
        <f t="array" ref="AP72">IFERROR(INDEX('Contratações Governo'!$I$1:$I$1000,SMALL(IF(AP$1='Contratações Governo'!$G$1:$G$1000,ROW('Contratações Governo'!$G$1:$G$1000)-ROW('Contratações Governo'!$G$1)+1),ROW(28:28))),"")</f>
        <v/>
      </c>
      <c r="AQ72" s="486" t="str">
        <f t="shared" ref="AQ72" si="701">IF(AP72="","",AND(AP72&gt;=AP$88,AP72&lt;=AP$87))</f>
        <v/>
      </c>
    </row>
    <row r="73" spans="1:43" x14ac:dyDescent="0.25">
      <c r="A73" s="513" t="s">
        <v>49</v>
      </c>
      <c r="B73" s="325"/>
      <c r="C73" s="482" t="str">
        <f t="shared" si="641"/>
        <v/>
      </c>
      <c r="D73" s="324"/>
      <c r="E73" s="482" t="str">
        <f t="shared" si="641"/>
        <v/>
      </c>
      <c r="F73" s="323"/>
      <c r="G73" s="482" t="str">
        <f t="shared" ref="G73:I73" si="702">IF(F73="","",AND(F73&gt;=F$88,F73&lt;=F$87))</f>
        <v/>
      </c>
      <c r="H73" s="324"/>
      <c r="I73" s="482" t="str">
        <f t="shared" si="702"/>
        <v/>
      </c>
      <c r="J73" s="323"/>
      <c r="K73" s="482" t="str">
        <f t="shared" ref="K73:M73" si="703">IF(J73="","",AND(J73&gt;=J$88,J73&lt;=J$87))</f>
        <v/>
      </c>
      <c r="L73" s="324">
        <v>4000</v>
      </c>
      <c r="M73" s="482" t="b">
        <f t="shared" si="703"/>
        <v>1</v>
      </c>
      <c r="N73" s="323">
        <v>6100</v>
      </c>
      <c r="O73" s="482" t="b">
        <f t="shared" ref="O73:Q73" si="704">IF(N73="","",AND(N73&gt;=N$88,N73&lt;=N$87))</f>
        <v>1</v>
      </c>
      <c r="P73" s="324">
        <v>10000</v>
      </c>
      <c r="Q73" s="482" t="b">
        <f t="shared" si="704"/>
        <v>1</v>
      </c>
      <c r="R73" s="338">
        <v>3500</v>
      </c>
      <c r="S73" s="482" t="b">
        <f t="shared" ref="S73:U73" si="705">IF(R73="","",AND(R73&gt;=R$88,R73&lt;=R$87))</f>
        <v>0</v>
      </c>
      <c r="T73" s="292">
        <v>5500</v>
      </c>
      <c r="U73" s="482" t="b">
        <f t="shared" si="705"/>
        <v>0</v>
      </c>
      <c r="V73" s="323">
        <v>9000</v>
      </c>
      <c r="W73" s="482" t="b">
        <f t="shared" ref="W73:Y73" si="706">IF(V73="","",AND(V73&gt;=V$88,V73&lt;=V$87))</f>
        <v>1</v>
      </c>
      <c r="X73" s="324"/>
      <c r="Y73" s="482" t="str">
        <f t="shared" si="706"/>
        <v/>
      </c>
      <c r="Z73" s="323"/>
      <c r="AA73" s="482" t="str">
        <f t="shared" ref="AA73:AC73" si="707">IF(Z73="","",AND(Z73&gt;=Z$88,Z73&lt;=Z$87))</f>
        <v/>
      </c>
      <c r="AB73" s="324"/>
      <c r="AC73" s="482" t="str">
        <f t="shared" si="707"/>
        <v/>
      </c>
      <c r="AD73" s="323"/>
      <c r="AE73" s="482" t="str">
        <f t="shared" ref="AE73:AG73" si="708">IF(AD73="","",AND(AD73&gt;=AD$88,AD73&lt;=AD$87))</f>
        <v/>
      </c>
      <c r="AF73" s="324"/>
      <c r="AG73" s="482" t="str">
        <f t="shared" si="708"/>
        <v/>
      </c>
      <c r="AH73" s="323"/>
      <c r="AI73" s="482" t="str">
        <f t="shared" ref="AI73:AK73" si="709">IF(AH73="","",AND(AH73&gt;=AH$88,AH73&lt;=AH$87))</f>
        <v/>
      </c>
      <c r="AJ73" s="324"/>
      <c r="AK73" s="482" t="str">
        <f t="shared" si="709"/>
        <v/>
      </c>
      <c r="AL73" s="323"/>
      <c r="AM73" s="482" t="str">
        <f t="shared" ref="AM73:AO73" si="710">IF(AL73="","",AND(AL73&gt;=AL$88,AL73&lt;=AL$87))</f>
        <v/>
      </c>
      <c r="AN73" s="324"/>
      <c r="AO73" s="482" t="str">
        <f t="shared" si="710"/>
        <v/>
      </c>
      <c r="AP73" s="323"/>
      <c r="AQ73" s="485" t="str">
        <f t="shared" ref="AQ73" si="711">IF(AP73="","",AND(AP73&gt;=AP$88,AP73&lt;=AP$87))</f>
        <v/>
      </c>
    </row>
    <row r="74" spans="1:43" x14ac:dyDescent="0.25">
      <c r="A74" s="514"/>
      <c r="B74" s="326"/>
      <c r="C74" s="474" t="str">
        <f t="shared" si="641"/>
        <v/>
      </c>
      <c r="D74" s="464"/>
      <c r="E74" s="474" t="str">
        <f t="shared" si="641"/>
        <v/>
      </c>
      <c r="F74" s="463"/>
      <c r="G74" s="474" t="str">
        <f t="shared" ref="G74:I74" si="712">IF(F74="","",AND(F74&gt;=F$88,F74&lt;=F$87))</f>
        <v/>
      </c>
      <c r="H74" s="464"/>
      <c r="I74" s="474" t="str">
        <f t="shared" si="712"/>
        <v/>
      </c>
      <c r="J74" s="463"/>
      <c r="K74" s="474" t="str">
        <f t="shared" ref="K74:M74" si="713">IF(J74="","",AND(J74&gt;=J$88,J74&lt;=J$87))</f>
        <v/>
      </c>
      <c r="L74" s="464">
        <v>3000</v>
      </c>
      <c r="M74" s="474" t="b">
        <f t="shared" si="713"/>
        <v>1</v>
      </c>
      <c r="N74" s="472">
        <v>4700</v>
      </c>
      <c r="O74" s="474" t="b">
        <f t="shared" ref="O74:Q74" si="714">IF(N74="","",AND(N74&gt;=N$88,N74&lt;=N$87))</f>
        <v>0</v>
      </c>
      <c r="P74" s="473">
        <v>6000</v>
      </c>
      <c r="Q74" s="474" t="b">
        <f t="shared" si="714"/>
        <v>0</v>
      </c>
      <c r="R74" s="463"/>
      <c r="S74" s="474" t="str">
        <f t="shared" ref="S74:U74" si="715">IF(R74="","",AND(R74&gt;=R$88,R74&lt;=R$87))</f>
        <v/>
      </c>
      <c r="T74" s="464"/>
      <c r="U74" s="474" t="str">
        <f t="shared" si="715"/>
        <v/>
      </c>
      <c r="V74" s="463"/>
      <c r="W74" s="474" t="str">
        <f t="shared" ref="W74:Y74" si="716">IF(V74="","",AND(V74&gt;=V$88,V74&lt;=V$87))</f>
        <v/>
      </c>
      <c r="X74" s="464"/>
      <c r="Y74" s="474" t="str">
        <f t="shared" si="716"/>
        <v/>
      </c>
      <c r="Z74" s="463"/>
      <c r="AA74" s="474" t="str">
        <f t="shared" ref="AA74:AC74" si="717">IF(Z74="","",AND(Z74&gt;=Z$88,Z74&lt;=Z$87))</f>
        <v/>
      </c>
      <c r="AB74" s="464"/>
      <c r="AC74" s="474" t="str">
        <f t="shared" si="717"/>
        <v/>
      </c>
      <c r="AD74" s="463"/>
      <c r="AE74" s="474" t="str">
        <f t="shared" ref="AE74:AG74" si="718">IF(AD74="","",AND(AD74&gt;=AD$88,AD74&lt;=AD$87))</f>
        <v/>
      </c>
      <c r="AF74" s="464"/>
      <c r="AG74" s="474" t="str">
        <f t="shared" si="718"/>
        <v/>
      </c>
      <c r="AH74" s="463"/>
      <c r="AI74" s="474" t="str">
        <f t="shared" ref="AI74:AK74" si="719">IF(AH74="","",AND(AH74&gt;=AH$88,AH74&lt;=AH$87))</f>
        <v/>
      </c>
      <c r="AJ74" s="464"/>
      <c r="AK74" s="474" t="str">
        <f t="shared" si="719"/>
        <v/>
      </c>
      <c r="AL74" s="463"/>
      <c r="AM74" s="474" t="str">
        <f t="shared" ref="AM74:AO74" si="720">IF(AL74="","",AND(AL74&gt;=AL$88,AL74&lt;=AL$87))</f>
        <v/>
      </c>
      <c r="AN74" s="464"/>
      <c r="AO74" s="474" t="str">
        <f t="shared" si="720"/>
        <v/>
      </c>
      <c r="AP74" s="463"/>
      <c r="AQ74" s="486" t="str">
        <f t="shared" ref="AQ74" si="721">IF(AP74="","",AND(AP74&gt;=AP$88,AP74&lt;=AP$87))</f>
        <v/>
      </c>
    </row>
    <row r="75" spans="1:43" ht="15.75" thickBot="1" x14ac:dyDescent="0.3">
      <c r="A75" s="515"/>
      <c r="B75" s="327"/>
      <c r="C75" s="480" t="str">
        <f t="shared" si="641"/>
        <v/>
      </c>
      <c r="D75" s="328"/>
      <c r="E75" s="480" t="str">
        <f t="shared" si="641"/>
        <v/>
      </c>
      <c r="F75" s="329"/>
      <c r="G75" s="480" t="str">
        <f t="shared" ref="G75:I75" si="722">IF(F75="","",AND(F75&gt;=F$88,F75&lt;=F$87))</f>
        <v/>
      </c>
      <c r="H75" s="328"/>
      <c r="I75" s="480" t="str">
        <f t="shared" si="722"/>
        <v/>
      </c>
      <c r="J75" s="329"/>
      <c r="K75" s="480" t="str">
        <f t="shared" ref="K75:M75" si="723">IF(J75="","",AND(J75&gt;=J$88,J75&lt;=J$87))</f>
        <v/>
      </c>
      <c r="L75" s="328"/>
      <c r="M75" s="480" t="str">
        <f t="shared" si="723"/>
        <v/>
      </c>
      <c r="N75" s="329"/>
      <c r="O75" s="480" t="str">
        <f t="shared" ref="O75:Q75" si="724">IF(N75="","",AND(N75&gt;=N$88,N75&lt;=N$87))</f>
        <v/>
      </c>
      <c r="P75" s="328"/>
      <c r="Q75" s="480" t="str">
        <f t="shared" si="724"/>
        <v/>
      </c>
      <c r="R75" s="329"/>
      <c r="S75" s="480" t="str">
        <f t="shared" ref="S75:U75" si="725">IF(R75="","",AND(R75&gt;=R$88,R75&lt;=R$87))</f>
        <v/>
      </c>
      <c r="T75" s="328"/>
      <c r="U75" s="480" t="str">
        <f t="shared" si="725"/>
        <v/>
      </c>
      <c r="V75" s="329"/>
      <c r="W75" s="480" t="str">
        <f t="shared" ref="W75:Y75" si="726">IF(V75="","",AND(V75&gt;=V$88,V75&lt;=V$87))</f>
        <v/>
      </c>
      <c r="X75" s="328"/>
      <c r="Y75" s="480" t="str">
        <f t="shared" si="726"/>
        <v/>
      </c>
      <c r="Z75" s="329"/>
      <c r="AA75" s="480" t="str">
        <f t="shared" ref="AA75:AC75" si="727">IF(Z75="","",AND(Z75&gt;=Z$88,Z75&lt;=Z$87))</f>
        <v/>
      </c>
      <c r="AB75" s="328"/>
      <c r="AC75" s="480" t="str">
        <f t="shared" si="727"/>
        <v/>
      </c>
      <c r="AD75" s="329"/>
      <c r="AE75" s="480" t="str">
        <f t="shared" ref="AE75:AG75" si="728">IF(AD75="","",AND(AD75&gt;=AD$88,AD75&lt;=AD$87))</f>
        <v/>
      </c>
      <c r="AF75" s="328"/>
      <c r="AG75" s="480" t="str">
        <f t="shared" si="728"/>
        <v/>
      </c>
      <c r="AH75" s="329"/>
      <c r="AI75" s="480" t="str">
        <f t="shared" ref="AI75:AK75" si="729">IF(AH75="","",AND(AH75&gt;=AH$88,AH75&lt;=AH$87))</f>
        <v/>
      </c>
      <c r="AJ75" s="328"/>
      <c r="AK75" s="480" t="str">
        <f t="shared" si="729"/>
        <v/>
      </c>
      <c r="AL75" s="329"/>
      <c r="AM75" s="480" t="str">
        <f t="shared" ref="AM75:AO75" si="730">IF(AL75="","",AND(AL75&gt;=AL$88,AL75&lt;=AL$87))</f>
        <v/>
      </c>
      <c r="AN75" s="328"/>
      <c r="AO75" s="480" t="str">
        <f t="shared" si="730"/>
        <v/>
      </c>
      <c r="AP75" s="329"/>
      <c r="AQ75" s="487" t="str">
        <f t="shared" ref="AQ75" si="731">IF(AP75="","",AND(AP75&gt;=AP$88,AP75&lt;=AP$87))</f>
        <v/>
      </c>
    </row>
    <row r="76" spans="1:43" x14ac:dyDescent="0.25">
      <c r="A76" s="513" t="s">
        <v>50</v>
      </c>
      <c r="B76" s="326"/>
      <c r="C76" s="474" t="str">
        <f t="shared" si="641"/>
        <v/>
      </c>
      <c r="D76" s="464"/>
      <c r="E76" s="474" t="str">
        <f t="shared" si="641"/>
        <v/>
      </c>
      <c r="F76" s="463"/>
      <c r="G76" s="474" t="str">
        <f t="shared" ref="G76:I76" si="732">IF(F76="","",AND(F76&gt;=F$88,F76&lt;=F$87))</f>
        <v/>
      </c>
      <c r="H76" s="464"/>
      <c r="I76" s="474" t="str">
        <f t="shared" si="732"/>
        <v/>
      </c>
      <c r="J76" s="463"/>
      <c r="K76" s="474" t="str">
        <f t="shared" ref="K76:M76" si="733">IF(J76="","",AND(J76&gt;=J$88,J76&lt;=J$87))</f>
        <v/>
      </c>
      <c r="L76" s="464">
        <v>3600</v>
      </c>
      <c r="M76" s="474" t="b">
        <f t="shared" si="733"/>
        <v>1</v>
      </c>
      <c r="N76" s="463">
        <v>6428.33</v>
      </c>
      <c r="O76" s="474" t="b">
        <f t="shared" ref="O76:Q76" si="734">IF(N76="","",AND(N76&gt;=N$88,N76&lt;=N$87))</f>
        <v>1</v>
      </c>
      <c r="P76" s="464">
        <v>9741.2999999999993</v>
      </c>
      <c r="Q76" s="474" t="b">
        <f t="shared" si="734"/>
        <v>1</v>
      </c>
      <c r="R76" s="463"/>
      <c r="S76" s="474" t="str">
        <f t="shared" ref="S76:U76" si="735">IF(R76="","",AND(R76&gt;=R$88,R76&lt;=R$87))</f>
        <v/>
      </c>
      <c r="T76" s="464"/>
      <c r="U76" s="474" t="str">
        <f t="shared" si="735"/>
        <v/>
      </c>
      <c r="V76" s="463"/>
      <c r="W76" s="474" t="str">
        <f t="shared" ref="W76:Y76" si="736">IF(V76="","",AND(V76&gt;=V$88,V76&lt;=V$87))</f>
        <v/>
      </c>
      <c r="X76" s="464"/>
      <c r="Y76" s="474" t="str">
        <f t="shared" si="736"/>
        <v/>
      </c>
      <c r="Z76" s="463"/>
      <c r="AA76" s="474" t="str">
        <f t="shared" ref="AA76:AC76" si="737">IF(Z76="","",AND(Z76&gt;=Z$88,Z76&lt;=Z$87))</f>
        <v/>
      </c>
      <c r="AB76" s="464"/>
      <c r="AC76" s="474" t="str">
        <f t="shared" si="737"/>
        <v/>
      </c>
      <c r="AD76" s="463"/>
      <c r="AE76" s="474" t="str">
        <f t="shared" ref="AE76:AG76" si="738">IF(AD76="","",AND(AD76&gt;=AD$88,AD76&lt;=AD$87))</f>
        <v/>
      </c>
      <c r="AF76" s="464"/>
      <c r="AG76" s="474" t="str">
        <f t="shared" si="738"/>
        <v/>
      </c>
      <c r="AH76" s="463">
        <v>20000</v>
      </c>
      <c r="AI76" s="474" t="b">
        <f t="shared" ref="AI76:AK76" si="739">IF(AH76="","",AND(AH76&gt;=AH$88,AH76&lt;=AH$87))</f>
        <v>1</v>
      </c>
      <c r="AJ76" s="464"/>
      <c r="AK76" s="474" t="str">
        <f t="shared" si="739"/>
        <v/>
      </c>
      <c r="AL76" s="463">
        <v>15000</v>
      </c>
      <c r="AM76" s="474" t="b">
        <f t="shared" ref="AM76:AO76" si="740">IF(AL76="","",AND(AL76&gt;=AL$88,AL76&lt;=AL$87))</f>
        <v>1</v>
      </c>
      <c r="AN76" s="464"/>
      <c r="AO76" s="474" t="str">
        <f t="shared" si="740"/>
        <v/>
      </c>
      <c r="AP76" s="463"/>
      <c r="AQ76" s="486" t="str">
        <f t="shared" ref="AQ76" si="741">IF(AP76="","",AND(AP76&gt;=AP$88,AP76&lt;=AP$87))</f>
        <v/>
      </c>
    </row>
    <row r="77" spans="1:43" x14ac:dyDescent="0.25">
      <c r="A77" s="514"/>
      <c r="B77" s="326"/>
      <c r="C77" s="474" t="str">
        <f t="shared" si="641"/>
        <v/>
      </c>
      <c r="D77" s="464"/>
      <c r="E77" s="474" t="str">
        <f t="shared" si="641"/>
        <v/>
      </c>
      <c r="F77" s="463"/>
      <c r="G77" s="474" t="str">
        <f t="shared" ref="G77:I77" si="742">IF(F77="","",AND(F77&gt;=F$88,F77&lt;=F$87))</f>
        <v/>
      </c>
      <c r="H77" s="464"/>
      <c r="I77" s="474" t="str">
        <f t="shared" si="742"/>
        <v/>
      </c>
      <c r="J77" s="463"/>
      <c r="K77" s="474" t="str">
        <f t="shared" ref="K77:M77" si="743">IF(J77="","",AND(J77&gt;=J$88,J77&lt;=J$87))</f>
        <v/>
      </c>
      <c r="L77" s="464">
        <v>7001.31</v>
      </c>
      <c r="M77" s="474" t="b">
        <f t="shared" si="743"/>
        <v>1</v>
      </c>
      <c r="N77" s="463">
        <v>11000</v>
      </c>
      <c r="O77" s="474" t="b">
        <f t="shared" ref="O77:Q77" si="744">IF(N77="","",AND(N77&gt;=N$88,N77&lt;=N$87))</f>
        <v>1</v>
      </c>
      <c r="P77" s="464">
        <v>15421</v>
      </c>
      <c r="Q77" s="474" t="b">
        <f t="shared" si="744"/>
        <v>1</v>
      </c>
      <c r="R77" s="463"/>
      <c r="S77" s="474" t="str">
        <f t="shared" ref="S77:U77" si="745">IF(R77="","",AND(R77&gt;=R$88,R77&lt;=R$87))</f>
        <v/>
      </c>
      <c r="T77" s="464"/>
      <c r="U77" s="474" t="str">
        <f t="shared" si="745"/>
        <v/>
      </c>
      <c r="V77" s="463"/>
      <c r="W77" s="474" t="str">
        <f t="shared" ref="W77:Y77" si="746">IF(V77="","",AND(V77&gt;=V$88,V77&lt;=V$87))</f>
        <v/>
      </c>
      <c r="X77" s="464"/>
      <c r="Y77" s="474" t="str">
        <f t="shared" si="746"/>
        <v/>
      </c>
      <c r="Z77" s="463"/>
      <c r="AA77" s="474" t="str">
        <f t="shared" ref="AA77:AC77" si="747">IF(Z77="","",AND(Z77&gt;=Z$88,Z77&lt;=Z$87))</f>
        <v/>
      </c>
      <c r="AB77" s="464"/>
      <c r="AC77" s="474" t="str">
        <f t="shared" si="747"/>
        <v/>
      </c>
      <c r="AD77" s="463"/>
      <c r="AE77" s="474" t="str">
        <f t="shared" ref="AE77:AG77" si="748">IF(AD77="","",AND(AD77&gt;=AD$88,AD77&lt;=AD$87))</f>
        <v/>
      </c>
      <c r="AF77" s="464"/>
      <c r="AG77" s="474" t="str">
        <f t="shared" si="748"/>
        <v/>
      </c>
      <c r="AH77" s="463"/>
      <c r="AI77" s="474" t="str">
        <f t="shared" ref="AI77:AK77" si="749">IF(AH77="","",AND(AH77&gt;=AH$88,AH77&lt;=AH$87))</f>
        <v/>
      </c>
      <c r="AJ77" s="464"/>
      <c r="AK77" s="474" t="str">
        <f t="shared" si="749"/>
        <v/>
      </c>
      <c r="AL77" s="463"/>
      <c r="AM77" s="474" t="str">
        <f t="shared" ref="AM77:AO77" si="750">IF(AL77="","",AND(AL77&gt;=AL$88,AL77&lt;=AL$87))</f>
        <v/>
      </c>
      <c r="AN77" s="464"/>
      <c r="AO77" s="474" t="str">
        <f t="shared" si="750"/>
        <v/>
      </c>
      <c r="AP77" s="463"/>
      <c r="AQ77" s="486" t="str">
        <f t="shared" ref="AQ77" si="751">IF(AP77="","",AND(AP77&gt;=AP$88,AP77&lt;=AP$87))</f>
        <v/>
      </c>
    </row>
    <row r="78" spans="1:43" ht="15.75" thickBot="1" x14ac:dyDescent="0.3">
      <c r="A78" s="515"/>
      <c r="B78" s="327"/>
      <c r="C78" s="480" t="str">
        <f t="shared" si="641"/>
        <v/>
      </c>
      <c r="D78" s="328"/>
      <c r="E78" s="480" t="str">
        <f t="shared" si="641"/>
        <v/>
      </c>
      <c r="F78" s="329"/>
      <c r="G78" s="480" t="str">
        <f t="shared" ref="G78:I78" si="752">IF(F78="","",AND(F78&gt;=F$88,F78&lt;=F$87))</f>
        <v/>
      </c>
      <c r="H78" s="328"/>
      <c r="I78" s="480" t="str">
        <f t="shared" si="752"/>
        <v/>
      </c>
      <c r="J78" s="329"/>
      <c r="K78" s="480" t="str">
        <f t="shared" ref="K78:M78" si="753">IF(J78="","",AND(J78&gt;=J$88,J78&lt;=J$87))</f>
        <v/>
      </c>
      <c r="L78" s="328"/>
      <c r="M78" s="480" t="str">
        <f t="shared" si="753"/>
        <v/>
      </c>
      <c r="N78" s="329"/>
      <c r="O78" s="480" t="str">
        <f t="shared" ref="O78:Q78" si="754">IF(N78="","",AND(N78&gt;=N$88,N78&lt;=N$87))</f>
        <v/>
      </c>
      <c r="P78" s="328"/>
      <c r="Q78" s="480" t="str">
        <f t="shared" si="754"/>
        <v/>
      </c>
      <c r="R78" s="329"/>
      <c r="S78" s="480" t="str">
        <f t="shared" ref="S78:U78" si="755">IF(R78="","",AND(R78&gt;=R$88,R78&lt;=R$87))</f>
        <v/>
      </c>
      <c r="T78" s="328"/>
      <c r="U78" s="480" t="str">
        <f t="shared" si="755"/>
        <v/>
      </c>
      <c r="V78" s="329"/>
      <c r="W78" s="480" t="str">
        <f t="shared" ref="W78:Y78" si="756">IF(V78="","",AND(V78&gt;=V$88,V78&lt;=V$87))</f>
        <v/>
      </c>
      <c r="X78" s="328"/>
      <c r="Y78" s="480" t="str">
        <f t="shared" si="756"/>
        <v/>
      </c>
      <c r="Z78" s="329"/>
      <c r="AA78" s="480" t="str">
        <f t="shared" ref="AA78:AC78" si="757">IF(Z78="","",AND(Z78&gt;=Z$88,Z78&lt;=Z$87))</f>
        <v/>
      </c>
      <c r="AB78" s="328"/>
      <c r="AC78" s="480" t="str">
        <f t="shared" si="757"/>
        <v/>
      </c>
      <c r="AD78" s="329"/>
      <c r="AE78" s="480" t="str">
        <f t="shared" ref="AE78:AG78" si="758">IF(AD78="","",AND(AD78&gt;=AD$88,AD78&lt;=AD$87))</f>
        <v/>
      </c>
      <c r="AF78" s="328"/>
      <c r="AG78" s="480" t="str">
        <f t="shared" si="758"/>
        <v/>
      </c>
      <c r="AH78" s="329"/>
      <c r="AI78" s="480" t="str">
        <f t="shared" ref="AI78:AK78" si="759">IF(AH78="","",AND(AH78&gt;=AH$88,AH78&lt;=AH$87))</f>
        <v/>
      </c>
      <c r="AJ78" s="328"/>
      <c r="AK78" s="480" t="str">
        <f t="shared" si="759"/>
        <v/>
      </c>
      <c r="AL78" s="329"/>
      <c r="AM78" s="480" t="str">
        <f t="shared" ref="AM78:AO78" si="760">IF(AL78="","",AND(AL78&gt;=AL$88,AL78&lt;=AL$87))</f>
        <v/>
      </c>
      <c r="AN78" s="328"/>
      <c r="AO78" s="480" t="str">
        <f t="shared" si="760"/>
        <v/>
      </c>
      <c r="AP78" s="329"/>
      <c r="AQ78" s="487" t="str">
        <f t="shared" ref="AQ78" si="761">IF(AP78="","",AND(AP78&gt;=AP$88,AP78&lt;=AP$87))</f>
        <v/>
      </c>
    </row>
    <row r="79" spans="1:43" ht="15.75" thickBot="1" x14ac:dyDescent="0.3">
      <c r="A79" s="286"/>
      <c r="B79" s="285"/>
      <c r="C79" s="285"/>
      <c r="D79" s="285"/>
      <c r="E79" s="285"/>
      <c r="F79" s="285"/>
      <c r="G79" s="285"/>
      <c r="H79" s="285"/>
      <c r="I79" s="285"/>
      <c r="J79" s="285"/>
      <c r="K79" s="285"/>
      <c r="L79" s="285"/>
      <c r="M79" s="285"/>
      <c r="N79" s="285"/>
      <c r="O79" s="285"/>
      <c r="P79" s="285"/>
      <c r="Q79" s="285"/>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row>
    <row r="80" spans="1:43" x14ac:dyDescent="0.25">
      <c r="A80" s="390" t="s">
        <v>51</v>
      </c>
      <c r="B80" s="468">
        <f>AVERAGE(B2:B78)</f>
        <v>11867.471666666666</v>
      </c>
      <c r="C80" s="475"/>
      <c r="D80" s="469">
        <f>AVERAGE(D2:D78)</f>
        <v>18612.231428571427</v>
      </c>
      <c r="E80" s="475"/>
      <c r="F80" s="468">
        <f>AVERAGE(F2:F78)</f>
        <v>5412.3214285714284</v>
      </c>
      <c r="G80" s="475"/>
      <c r="H80" s="469">
        <f>AVERAGE(H2:H78)</f>
        <v>7795.7493877551024</v>
      </c>
      <c r="I80" s="475"/>
      <c r="J80" s="468">
        <f>AVERAGE(J2:J78)</f>
        <v>11352.735408163264</v>
      </c>
      <c r="K80" s="475"/>
      <c r="L80" s="469">
        <f>AVERAGE(L2:L78)</f>
        <v>7519.4760606060599</v>
      </c>
      <c r="M80" s="475"/>
      <c r="N80" s="468">
        <f>AVERAGE(N2:N78)</f>
        <v>10978.946081871345</v>
      </c>
      <c r="O80" s="475"/>
      <c r="P80" s="469">
        <f>AVERAGE(P2:P78)</f>
        <v>14638.482226562501</v>
      </c>
      <c r="Q80" s="475"/>
      <c r="R80" s="468">
        <f>AVERAGE(R2:R78)</f>
        <v>6183.8249999999998</v>
      </c>
      <c r="S80" s="475"/>
      <c r="T80" s="469">
        <f>AVERAGE(T2:T78)</f>
        <v>8420.4791111111117</v>
      </c>
      <c r="U80" s="475"/>
      <c r="V80" s="468">
        <f>AVERAGE(V2:V78)</f>
        <v>11434.152762345677</v>
      </c>
      <c r="W80" s="475"/>
      <c r="X80" s="469">
        <f>AVERAGE(X2:X78)</f>
        <v>6750.6363888888882</v>
      </c>
      <c r="Y80" s="475"/>
      <c r="Z80" s="468">
        <f>AVERAGE(Z2:Z78)</f>
        <v>9771.4827160493824</v>
      </c>
      <c r="AA80" s="475"/>
      <c r="AB80" s="469">
        <f>AVERAGE(AB2:AB78)</f>
        <v>13497.18837037037</v>
      </c>
      <c r="AC80" s="475"/>
      <c r="AD80" s="468">
        <f>AVERAGE(AD2:AD78)</f>
        <v>8242.639000000001</v>
      </c>
      <c r="AE80" s="475"/>
      <c r="AF80" s="469">
        <f>AVERAGE(AF2:AF78)</f>
        <v>12949.608333333332</v>
      </c>
      <c r="AG80" s="475"/>
      <c r="AH80" s="468">
        <f>AVERAGE(AH2:AH78)</f>
        <v>15901.679047619047</v>
      </c>
      <c r="AI80" s="475"/>
      <c r="AJ80" s="469">
        <f>AVERAGE(AJ2:AJ78)</f>
        <v>11932.850588235293</v>
      </c>
      <c r="AK80" s="475"/>
      <c r="AL80" s="468">
        <f>AVERAGE(AL2:AL78)</f>
        <v>13981.239068825909</v>
      </c>
      <c r="AM80" s="475"/>
      <c r="AN80" s="469">
        <f>AVERAGE(AN2:AN78)</f>
        <v>7351.4883333333337</v>
      </c>
      <c r="AO80" s="475"/>
      <c r="AP80" s="468">
        <f>AVERAGE(AP2:AP78)</f>
        <v>11182.634285714286</v>
      </c>
      <c r="AQ80" s="488"/>
    </row>
    <row r="81" spans="1:43" ht="15.75" thickBot="1" x14ac:dyDescent="0.3">
      <c r="A81" s="391" t="s">
        <v>52</v>
      </c>
      <c r="B81" s="288">
        <f>COUNT(B2:B78)</f>
        <v>12</v>
      </c>
      <c r="C81" s="476"/>
      <c r="D81" s="258">
        <f>COUNT(D2:D78)</f>
        <v>15</v>
      </c>
      <c r="E81" s="476"/>
      <c r="F81" s="288">
        <f>COUNT(F2:F78)</f>
        <v>8</v>
      </c>
      <c r="G81" s="476"/>
      <c r="H81" s="258">
        <f>COUNT(H2:H78)</f>
        <v>7</v>
      </c>
      <c r="I81" s="476"/>
      <c r="J81" s="288">
        <f>COUNT(J2:J78)</f>
        <v>14</v>
      </c>
      <c r="K81" s="476"/>
      <c r="L81" s="258">
        <f>COUNT(L2:L78)</f>
        <v>44</v>
      </c>
      <c r="M81" s="476"/>
      <c r="N81" s="288">
        <f>COUNT(N2:N78)</f>
        <v>57</v>
      </c>
      <c r="O81" s="476"/>
      <c r="P81" s="258">
        <f>COUNT(P2:P78)</f>
        <v>64</v>
      </c>
      <c r="Q81" s="476"/>
      <c r="R81" s="288">
        <f>COUNT(R2:R78)</f>
        <v>8</v>
      </c>
      <c r="S81" s="476"/>
      <c r="T81" s="258">
        <f>COUNT(T2:T78)</f>
        <v>10</v>
      </c>
      <c r="U81" s="476"/>
      <c r="V81" s="288">
        <f>COUNT(V2:V78)</f>
        <v>18</v>
      </c>
      <c r="W81" s="476"/>
      <c r="X81" s="258">
        <f>COUNT(X2:X78)</f>
        <v>4</v>
      </c>
      <c r="Y81" s="476"/>
      <c r="Z81" s="288">
        <f>COUNT(Z2:Z78)</f>
        <v>9</v>
      </c>
      <c r="AA81" s="476"/>
      <c r="AB81" s="258">
        <f>COUNT(AB2:AB78)</f>
        <v>15</v>
      </c>
      <c r="AC81" s="476"/>
      <c r="AD81" s="288">
        <f>COUNT(AD2:AD78)</f>
        <v>10</v>
      </c>
      <c r="AE81" s="476"/>
      <c r="AF81" s="258">
        <f>COUNT(AF2:AF78)</f>
        <v>12</v>
      </c>
      <c r="AG81" s="476"/>
      <c r="AH81" s="288">
        <f>COUNT(AH2:AH78)</f>
        <v>7</v>
      </c>
      <c r="AI81" s="476"/>
      <c r="AJ81" s="258">
        <f>COUNT(AJ2:AJ78)</f>
        <v>17</v>
      </c>
      <c r="AK81" s="476"/>
      <c r="AL81" s="288">
        <f>COUNT(AL2:AL78)</f>
        <v>19</v>
      </c>
      <c r="AM81" s="476"/>
      <c r="AN81" s="258">
        <f>COUNT(AN2:AN78)</f>
        <v>6</v>
      </c>
      <c r="AO81" s="476"/>
      <c r="AP81" s="288">
        <f>COUNT(AP2:AP78)</f>
        <v>7</v>
      </c>
      <c r="AQ81" s="489"/>
    </row>
    <row r="82" spans="1:43" ht="15.75" thickBot="1" x14ac:dyDescent="0.3">
      <c r="A82" s="284"/>
      <c r="B82" s="285"/>
      <c r="C82" s="285"/>
      <c r="D82" s="285"/>
      <c r="E82" s="285"/>
      <c r="F82" s="285"/>
      <c r="G82" s="285"/>
      <c r="H82" s="285"/>
      <c r="I82" s="285"/>
      <c r="J82" s="285"/>
      <c r="K82" s="285"/>
      <c r="L82" s="285"/>
      <c r="M82" s="285"/>
      <c r="N82" s="285"/>
      <c r="O82" s="285"/>
      <c r="P82" s="285"/>
      <c r="Q82" s="285"/>
      <c r="R82" s="285"/>
      <c r="S82" s="285"/>
      <c r="T82" s="285"/>
      <c r="U82" s="285"/>
      <c r="V82" s="285"/>
      <c r="W82" s="285"/>
      <c r="X82" s="285"/>
      <c r="Y82" s="285"/>
      <c r="Z82" s="285"/>
      <c r="AA82" s="285"/>
      <c r="AB82" s="285"/>
      <c r="AC82" s="285"/>
      <c r="AD82" s="285"/>
      <c r="AE82" s="285"/>
      <c r="AF82" s="285"/>
      <c r="AG82" s="285"/>
      <c r="AH82" s="285"/>
      <c r="AI82" s="285"/>
      <c r="AJ82" s="285"/>
      <c r="AK82" s="285"/>
      <c r="AL82" s="285"/>
      <c r="AM82" s="285"/>
      <c r="AN82" s="285"/>
      <c r="AO82" s="285"/>
      <c r="AP82" s="285"/>
      <c r="AQ82" s="490"/>
    </row>
    <row r="83" spans="1:43" x14ac:dyDescent="0.25">
      <c r="A83" s="390" t="s">
        <v>53</v>
      </c>
      <c r="B83" s="470">
        <f>STDEVP(B2:B78)/B80</f>
        <v>9.0962077600118749E-2</v>
      </c>
      <c r="C83" s="477"/>
      <c r="D83" s="471">
        <f>STDEVP(D2:D78)/D80</f>
        <v>0.17735860137637144</v>
      </c>
      <c r="E83" s="477"/>
      <c r="F83" s="470">
        <f>STDEVP(F2:F78)/F80</f>
        <v>0.17562179249312454</v>
      </c>
      <c r="G83" s="477"/>
      <c r="H83" s="471">
        <f>STDEVP(H2:H78)/H80</f>
        <v>0.13214240606652106</v>
      </c>
      <c r="I83" s="477"/>
      <c r="J83" s="470">
        <f>STDEVP(J2:J78)/J80</f>
        <v>0.20444231885407901</v>
      </c>
      <c r="K83" s="477"/>
      <c r="L83" s="471">
        <f>STDEVP(L2:L78)/L80</f>
        <v>0.30164006816372724</v>
      </c>
      <c r="M83" s="477"/>
      <c r="N83" s="470">
        <f>STDEVP(N2:N78)/N80</f>
        <v>0.29384164123084278</v>
      </c>
      <c r="O83" s="477"/>
      <c r="P83" s="471">
        <f>STDEVP(P2:P78)/P80</f>
        <v>0.34533426315522142</v>
      </c>
      <c r="Q83" s="477"/>
      <c r="R83" s="470">
        <f>STDEVP(R2:R78)/R80</f>
        <v>0.22561468055614992</v>
      </c>
      <c r="S83" s="477"/>
      <c r="T83" s="471">
        <f>STDEVP(T2:T78)/T80</f>
        <v>0.15738545817473398</v>
      </c>
      <c r="U83" s="477"/>
      <c r="V83" s="470">
        <f>STDEVP(V2:V78)/V80</f>
        <v>0.15564893480937686</v>
      </c>
      <c r="W83" s="477"/>
      <c r="X83" s="471">
        <f>STDEVP(X2:X78)/X80</f>
        <v>5.8140032326988063E-2</v>
      </c>
      <c r="Y83" s="477"/>
      <c r="Z83" s="470">
        <f>STDEVP(Z2:Z78)/Z80</f>
        <v>0.12375035884387348</v>
      </c>
      <c r="AA83" s="477"/>
      <c r="AB83" s="471">
        <f>STDEVP(AB2:AB78)/AB80</f>
        <v>0.17082088149075622</v>
      </c>
      <c r="AC83" s="477"/>
      <c r="AD83" s="470">
        <f>STDEVP(AD2:AD78)/AD80</f>
        <v>0.21763249745003252</v>
      </c>
      <c r="AE83" s="477"/>
      <c r="AF83" s="471">
        <f>STDEVP(AF2:AF78)/AF80</f>
        <v>0.29813445476183359</v>
      </c>
      <c r="AG83" s="477"/>
      <c r="AH83" s="470">
        <f>STDEVP(AH2:AH78)/AH80</f>
        <v>0.22509299971206681</v>
      </c>
      <c r="AI83" s="477"/>
      <c r="AJ83" s="471">
        <f>STDEVP(AJ2:AJ78)/AJ80</f>
        <v>0.30533632150734802</v>
      </c>
      <c r="AK83" s="477"/>
      <c r="AL83" s="470">
        <f>STDEVP(AL2:AL78)/AL80</f>
        <v>0.20870598941630725</v>
      </c>
      <c r="AM83" s="477"/>
      <c r="AN83" s="471">
        <f>STDEVP(AN2:AN78)/AN80</f>
        <v>0.27526403747330963</v>
      </c>
      <c r="AO83" s="477"/>
      <c r="AP83" s="470">
        <f>STDEVP(AP2:AP78)/AP80</f>
        <v>0.21630490971167837</v>
      </c>
      <c r="AQ83" s="491"/>
    </row>
    <row r="84" spans="1:43" x14ac:dyDescent="0.25">
      <c r="A84" s="392" t="s">
        <v>54</v>
      </c>
      <c r="B84" s="285">
        <f>PERCENTILE(B2:B78,0.25)</f>
        <v>11282.3575</v>
      </c>
      <c r="C84" s="474"/>
      <c r="D84" s="279">
        <f>PERCENTILE(D2:D78,0.25)</f>
        <v>16919</v>
      </c>
      <c r="E84" s="474"/>
      <c r="F84" s="285">
        <f>PERCENTILE(F2:F78,0.25)</f>
        <v>4500</v>
      </c>
      <c r="G84" s="474"/>
      <c r="H84" s="279">
        <f>PERCENTILE(H2:H78,0.25)</f>
        <v>6790.32</v>
      </c>
      <c r="I84" s="474"/>
      <c r="J84" s="285">
        <f>PERCENTILE(J2:J78,0.25)</f>
        <v>9903.9974999999995</v>
      </c>
      <c r="K84" s="474"/>
      <c r="L84" s="279">
        <f>PERCENTILE(L2:L78,0.25)</f>
        <v>5610.0524999999998</v>
      </c>
      <c r="M84" s="474"/>
      <c r="N84" s="285">
        <f>PERCENTILE(N2:N78,0.25)</f>
        <v>9083.3333333333339</v>
      </c>
      <c r="O84" s="474"/>
      <c r="P84" s="279">
        <f>PERCENTILE(P2:P78,0.25)</f>
        <v>11571.210000000001</v>
      </c>
      <c r="Q84" s="474"/>
      <c r="R84" s="285">
        <f>PERCENTILE(R2:R78,0.25)</f>
        <v>5628.6025</v>
      </c>
      <c r="S84" s="474"/>
      <c r="T84" s="279">
        <f>PERCENTILE(T2:T78,0.25)</f>
        <v>7594.4650000000001</v>
      </c>
      <c r="U84" s="474"/>
      <c r="V84" s="285">
        <f>PERCENTILE(V2:V78,0.25)</f>
        <v>10121.911875</v>
      </c>
      <c r="W84" s="474"/>
      <c r="X84" s="279">
        <f>PERCENTILE(X2:X78,0.25)</f>
        <v>6455.9575000000004</v>
      </c>
      <c r="Y84" s="474"/>
      <c r="Z84" s="285">
        <f>PERCENTILE(Z2:Z78,0.25)</f>
        <v>9500</v>
      </c>
      <c r="AA84" s="474"/>
      <c r="AB84" s="279">
        <f>PERCENTILE(AB2:AB78,0.25)</f>
        <v>11907.775000000001</v>
      </c>
      <c r="AC84" s="474"/>
      <c r="AD84" s="285">
        <f>PERCENTILE(AD2:AD78,0.25)</f>
        <v>6963.1475</v>
      </c>
      <c r="AE84" s="474"/>
      <c r="AF84" s="279">
        <f>PERCENTILE(AF2:AF78,0.25)</f>
        <v>9866.3050000000003</v>
      </c>
      <c r="AG84" s="474"/>
      <c r="AH84" s="285">
        <f>PERCENTILE(AH2:AH78,0.25)</f>
        <v>13389.21</v>
      </c>
      <c r="AI84" s="474"/>
      <c r="AJ84" s="279">
        <f>PERCENTILE(AJ2:AJ78,0.25)</f>
        <v>9800</v>
      </c>
      <c r="AK84" s="474"/>
      <c r="AL84" s="285">
        <f>PERCENTILE(AL2:AL78,0.25)</f>
        <v>12523.135</v>
      </c>
      <c r="AM84" s="474"/>
      <c r="AN84" s="279">
        <f>PERCENTILE(AN2:AN78,0.25)</f>
        <v>6759.1525000000001</v>
      </c>
      <c r="AO84" s="474"/>
      <c r="AP84" s="285">
        <f>PERCENTILE(AP2:AP78,0.25)</f>
        <v>9701.7200000000012</v>
      </c>
      <c r="AQ84" s="486"/>
    </row>
    <row r="85" spans="1:43" x14ac:dyDescent="0.25">
      <c r="A85" s="392" t="s">
        <v>55</v>
      </c>
      <c r="B85" s="289">
        <f>PERCENTILE(B2:B78,0.75)</f>
        <v>12637.61</v>
      </c>
      <c r="C85" s="478"/>
      <c r="D85" s="281">
        <f>PERCENTILE(D2:D78,0.75)</f>
        <v>21145.55</v>
      </c>
      <c r="E85" s="478"/>
      <c r="F85" s="289">
        <f>PERCENTILE(F2:F78,0.75)</f>
        <v>6194.6428571428569</v>
      </c>
      <c r="G85" s="478"/>
      <c r="H85" s="281">
        <f>PERCENTILE(H2:H78,0.75)</f>
        <v>8869.6428571428569</v>
      </c>
      <c r="I85" s="478"/>
      <c r="J85" s="289">
        <f>PERCENTILE(J2:J78,0.75)</f>
        <v>11834.556785714285</v>
      </c>
      <c r="K85" s="478"/>
      <c r="L85" s="281">
        <f>PERCENTILE(L2:L78,0.75)</f>
        <v>9517.5</v>
      </c>
      <c r="M85" s="478"/>
      <c r="N85" s="289">
        <f>PERCENTILE(N2:N78,0.75)</f>
        <v>12675</v>
      </c>
      <c r="O85" s="478"/>
      <c r="P85" s="281">
        <f>PERCENTILE(P2:P78,0.75)</f>
        <v>17300</v>
      </c>
      <c r="Q85" s="478"/>
      <c r="R85" s="289">
        <f>PERCENTILE(R2:R78,0.75)</f>
        <v>7196.99</v>
      </c>
      <c r="S85" s="478"/>
      <c r="T85" s="281">
        <f>PERCENTILE(T2:T78,0.75)</f>
        <v>9262.5</v>
      </c>
      <c r="U85" s="478"/>
      <c r="V85" s="289">
        <f>PERCENTILE(V2:V78,0.75)</f>
        <v>12416.252500000001</v>
      </c>
      <c r="W85" s="478"/>
      <c r="X85" s="281">
        <f>PERCENTILE(X2:X78,0.75)</f>
        <v>6956.2588888888886</v>
      </c>
      <c r="Y85" s="478"/>
      <c r="Z85" s="289">
        <f>PERCENTILE(Z2:Z78,0.75)</f>
        <v>10644.444444444445</v>
      </c>
      <c r="AA85" s="478"/>
      <c r="AB85" s="281">
        <f>PERCENTILE(AB2:AB78,0.75)</f>
        <v>15225.855</v>
      </c>
      <c r="AC85" s="478"/>
      <c r="AD85" s="289">
        <f>PERCENTILE(AD2:AD78,0.75)</f>
        <v>8801.25</v>
      </c>
      <c r="AE85" s="478"/>
      <c r="AF85" s="281">
        <f>PERCENTILE(AF2:AF78,0.75)</f>
        <v>14750</v>
      </c>
      <c r="AG85" s="478"/>
      <c r="AH85" s="289">
        <f>PERCENTILE(AH2:AH78,0.75)</f>
        <v>19416.666666666664</v>
      </c>
      <c r="AI85" s="478"/>
      <c r="AJ85" s="281">
        <f>PERCENTILE(AJ2:AJ78,0.75)</f>
        <v>13518.75</v>
      </c>
      <c r="AK85" s="478"/>
      <c r="AL85" s="289">
        <f>PERCENTILE(AL2:AL78,0.75)</f>
        <v>15869.861153846156</v>
      </c>
      <c r="AM85" s="478"/>
      <c r="AN85" s="281">
        <f>PERCENTILE(AN2:AN78,0.75)</f>
        <v>8533.83</v>
      </c>
      <c r="AO85" s="478"/>
      <c r="AP85" s="289">
        <f>PERCENTILE(AP2:AP78,0.75)</f>
        <v>12187.5</v>
      </c>
      <c r="AQ85" s="492"/>
    </row>
    <row r="86" spans="1:43" x14ac:dyDescent="0.25">
      <c r="A86" s="392" t="s">
        <v>56</v>
      </c>
      <c r="B86" s="290">
        <f>B85-B84</f>
        <v>1355.2525000000005</v>
      </c>
      <c r="C86" s="479"/>
      <c r="D86" s="282">
        <f t="shared" ref="D86:AN86" si="762">D85-D84</f>
        <v>4226.5499999999993</v>
      </c>
      <c r="E86" s="479"/>
      <c r="F86" s="290">
        <f t="shared" si="762"/>
        <v>1694.6428571428569</v>
      </c>
      <c r="G86" s="479"/>
      <c r="H86" s="282">
        <f t="shared" si="762"/>
        <v>2079.3228571428572</v>
      </c>
      <c r="I86" s="479"/>
      <c r="J86" s="290">
        <f t="shared" si="762"/>
        <v>1930.5592857142856</v>
      </c>
      <c r="K86" s="479"/>
      <c r="L86" s="282">
        <f t="shared" si="762"/>
        <v>3907.4475000000002</v>
      </c>
      <c r="M86" s="479"/>
      <c r="N86" s="290">
        <f t="shared" si="762"/>
        <v>3591.6666666666661</v>
      </c>
      <c r="O86" s="479"/>
      <c r="P86" s="282">
        <f t="shared" si="762"/>
        <v>5728.7899999999991</v>
      </c>
      <c r="Q86" s="479"/>
      <c r="R86" s="290">
        <f t="shared" si="762"/>
        <v>1568.3874999999998</v>
      </c>
      <c r="S86" s="479"/>
      <c r="T86" s="282">
        <f t="shared" si="762"/>
        <v>1668.0349999999999</v>
      </c>
      <c r="U86" s="479"/>
      <c r="V86" s="290">
        <f t="shared" si="762"/>
        <v>2294.3406250000007</v>
      </c>
      <c r="W86" s="479"/>
      <c r="X86" s="282">
        <f>X85-X84</f>
        <v>500.30138888888814</v>
      </c>
      <c r="Y86" s="479"/>
      <c r="Z86" s="290">
        <f t="shared" si="762"/>
        <v>1144.4444444444453</v>
      </c>
      <c r="AA86" s="479"/>
      <c r="AB86" s="282">
        <f t="shared" si="762"/>
        <v>3318.0799999999981</v>
      </c>
      <c r="AC86" s="479"/>
      <c r="AD86" s="290">
        <f t="shared" si="762"/>
        <v>1838.1025</v>
      </c>
      <c r="AE86" s="479"/>
      <c r="AF86" s="282">
        <f t="shared" si="762"/>
        <v>4883.6949999999997</v>
      </c>
      <c r="AG86" s="479"/>
      <c r="AH86" s="290">
        <f t="shared" si="762"/>
        <v>6027.4566666666651</v>
      </c>
      <c r="AI86" s="479"/>
      <c r="AJ86" s="282">
        <f t="shared" si="762"/>
        <v>3718.75</v>
      </c>
      <c r="AK86" s="479"/>
      <c r="AL86" s="290">
        <f t="shared" si="762"/>
        <v>3346.7261538461553</v>
      </c>
      <c r="AM86" s="479"/>
      <c r="AN86" s="282">
        <f t="shared" si="762"/>
        <v>1774.6774999999998</v>
      </c>
      <c r="AO86" s="479"/>
      <c r="AP86" s="290">
        <f>AP85-AP84</f>
        <v>2485.7799999999988</v>
      </c>
      <c r="AQ86" s="493"/>
    </row>
    <row r="87" spans="1:43" x14ac:dyDescent="0.25">
      <c r="A87" s="393" t="s">
        <v>57</v>
      </c>
      <c r="B87" s="285">
        <f>B80+1.5*B86</f>
        <v>13900.350416666668</v>
      </c>
      <c r="C87" s="474"/>
      <c r="D87" s="279">
        <f>D80+1.5*D86</f>
        <v>24952.056428571428</v>
      </c>
      <c r="E87" s="474"/>
      <c r="F87" s="285">
        <f>F80+1.5*F86</f>
        <v>7954.2857142857138</v>
      </c>
      <c r="G87" s="474"/>
      <c r="H87" s="279">
        <f>H80+1.5*H86</f>
        <v>10914.733673469389</v>
      </c>
      <c r="I87" s="474"/>
      <c r="J87" s="285">
        <f>J80+1.5*J86</f>
        <v>14248.574336734691</v>
      </c>
      <c r="K87" s="474"/>
      <c r="L87" s="279">
        <f>L80+1.5*L86</f>
        <v>13380.64731060606</v>
      </c>
      <c r="M87" s="474"/>
      <c r="N87" s="285">
        <f>N80+1.5*N86</f>
        <v>16366.446081871345</v>
      </c>
      <c r="O87" s="474"/>
      <c r="P87" s="279">
        <f>P80+1.5*P86</f>
        <v>23231.667226562498</v>
      </c>
      <c r="Q87" s="474"/>
      <c r="R87" s="285">
        <f>R80+1.5*R86</f>
        <v>8536.40625</v>
      </c>
      <c r="S87" s="474"/>
      <c r="T87" s="279">
        <f>T80+1.5*T86</f>
        <v>10922.531611111111</v>
      </c>
      <c r="U87" s="474"/>
      <c r="V87" s="285">
        <f>V80+1.5*V86</f>
        <v>14875.663699845678</v>
      </c>
      <c r="W87" s="474"/>
      <c r="X87" s="279">
        <f>X80+1.5*X86</f>
        <v>7501.0884722222199</v>
      </c>
      <c r="Y87" s="474"/>
      <c r="Z87" s="285">
        <f>Z80+1.5*Z86</f>
        <v>11488.14938271605</v>
      </c>
      <c r="AA87" s="474"/>
      <c r="AB87" s="279">
        <f>AB80+1.5*AB86</f>
        <v>18474.308370370367</v>
      </c>
      <c r="AC87" s="474"/>
      <c r="AD87" s="285">
        <f>AD80+1.5*AD86</f>
        <v>10999.792750000001</v>
      </c>
      <c r="AE87" s="474"/>
      <c r="AF87" s="279">
        <f>AF80+1.5*AF86</f>
        <v>20275.150833333333</v>
      </c>
      <c r="AG87" s="474"/>
      <c r="AH87" s="285">
        <f>AH80+1.5*AH86</f>
        <v>24942.864047619045</v>
      </c>
      <c r="AI87" s="474"/>
      <c r="AJ87" s="279">
        <f>AJ80+1.5*AJ86</f>
        <v>17510.975588235291</v>
      </c>
      <c r="AK87" s="474"/>
      <c r="AL87" s="285">
        <f>AL80+1.5*AL86</f>
        <v>19001.328299595141</v>
      </c>
      <c r="AM87" s="474"/>
      <c r="AN87" s="279">
        <f>AN80+1.5*AN86</f>
        <v>10013.504583333333</v>
      </c>
      <c r="AO87" s="474"/>
      <c r="AP87" s="285">
        <f>AP80+1.5*AP86</f>
        <v>14911.304285714285</v>
      </c>
      <c r="AQ87" s="486"/>
    </row>
    <row r="88" spans="1:43" ht="15.75" thickBot="1" x14ac:dyDescent="0.3">
      <c r="A88" s="394" t="s">
        <v>58</v>
      </c>
      <c r="B88" s="287">
        <f>B80-1.5*B86</f>
        <v>9834.5929166666647</v>
      </c>
      <c r="C88" s="480"/>
      <c r="D88" s="280">
        <f>D80-1.5*D86</f>
        <v>12272.406428571428</v>
      </c>
      <c r="E88" s="480"/>
      <c r="F88" s="287">
        <f>F80-1.5*F86</f>
        <v>2870.3571428571431</v>
      </c>
      <c r="G88" s="480"/>
      <c r="H88" s="280">
        <f>H80-1.5*H86</f>
        <v>4676.7651020408166</v>
      </c>
      <c r="I88" s="480"/>
      <c r="J88" s="287">
        <f>J80-1.5*J86</f>
        <v>8456.8964795918364</v>
      </c>
      <c r="K88" s="480"/>
      <c r="L88" s="280">
        <f>L80-1.5*L86</f>
        <v>1658.3048106060596</v>
      </c>
      <c r="M88" s="480"/>
      <c r="N88" s="287">
        <f>N80-1.5*N86</f>
        <v>5591.446081871346</v>
      </c>
      <c r="O88" s="480"/>
      <c r="P88" s="280">
        <f>P80-1.5*P86</f>
        <v>6045.2972265625031</v>
      </c>
      <c r="Q88" s="480"/>
      <c r="R88" s="287">
        <f>R80-1.5*R86</f>
        <v>3831.2437500000001</v>
      </c>
      <c r="S88" s="480"/>
      <c r="T88" s="280">
        <f>T80-1.5*T86</f>
        <v>5918.4266111111119</v>
      </c>
      <c r="U88" s="480"/>
      <c r="V88" s="287">
        <f>V80-1.5*V86</f>
        <v>7992.6418248456757</v>
      </c>
      <c r="W88" s="480"/>
      <c r="X88" s="280">
        <f>X80-1.5*X86</f>
        <v>6000.1843055555564</v>
      </c>
      <c r="Y88" s="480"/>
      <c r="Z88" s="287">
        <f>Z80-1.5*Z86</f>
        <v>8054.8160493827145</v>
      </c>
      <c r="AA88" s="480"/>
      <c r="AB88" s="280">
        <f>AB80-1.5*AB86</f>
        <v>8520.0683703703726</v>
      </c>
      <c r="AC88" s="480"/>
      <c r="AD88" s="287">
        <f>AD80-1.5*AD86</f>
        <v>5485.4852500000015</v>
      </c>
      <c r="AE88" s="480"/>
      <c r="AF88" s="280">
        <f>AF80-1.5*AF86</f>
        <v>5624.0658333333322</v>
      </c>
      <c r="AG88" s="480"/>
      <c r="AH88" s="287">
        <f>AH80-1.5*AH86</f>
        <v>6860.4940476190495</v>
      </c>
      <c r="AI88" s="480"/>
      <c r="AJ88" s="280">
        <f>AJ80-1.5*AJ86</f>
        <v>6354.7255882352929</v>
      </c>
      <c r="AK88" s="480"/>
      <c r="AL88" s="287">
        <f>AL80-1.5*AL86</f>
        <v>8961.1498380566773</v>
      </c>
      <c r="AM88" s="480"/>
      <c r="AN88" s="280">
        <f>AN80-1.5*AN86</f>
        <v>4689.472083333334</v>
      </c>
      <c r="AO88" s="480"/>
      <c r="AP88" s="287">
        <f>AP80-1.5*AP86</f>
        <v>7453.9642857142881</v>
      </c>
      <c r="AQ88" s="487"/>
    </row>
    <row r="89" spans="1:43" x14ac:dyDescent="0.25">
      <c r="C89" s="291"/>
      <c r="D89" s="291"/>
      <c r="E89" s="291"/>
      <c r="G89" s="291"/>
      <c r="H89" s="291"/>
      <c r="I89" s="291"/>
      <c r="K89" s="291"/>
      <c r="L89" s="291"/>
      <c r="M89" s="291"/>
      <c r="O89" s="291"/>
      <c r="P89" s="291"/>
      <c r="Q89" s="291"/>
      <c r="S89" s="291"/>
      <c r="T89" s="291"/>
      <c r="U89" s="291"/>
      <c r="W89" s="291"/>
      <c r="X89" s="291"/>
      <c r="Y89" s="291"/>
      <c r="AA89" s="291"/>
      <c r="AB89" s="291"/>
      <c r="AC89" s="291"/>
      <c r="AE89" s="291"/>
      <c r="AF89" s="291"/>
      <c r="AG89" s="291"/>
      <c r="AI89" s="291"/>
      <c r="AJ89" s="291"/>
      <c r="AK89" s="291"/>
      <c r="AM89" s="291"/>
      <c r="AN89" s="291"/>
      <c r="AO89" s="291"/>
      <c r="AQ89" s="291"/>
    </row>
    <row r="90" spans="1:43" x14ac:dyDescent="0.25">
      <c r="A90" s="284"/>
      <c r="B90" s="285"/>
      <c r="C90" s="285"/>
      <c r="D90" s="285"/>
      <c r="E90" s="285"/>
      <c r="F90" s="285"/>
      <c r="G90" s="285"/>
      <c r="H90" s="285"/>
      <c r="I90" s="285"/>
      <c r="J90" s="285"/>
      <c r="K90" s="285"/>
      <c r="L90" s="285"/>
      <c r="M90" s="285"/>
      <c r="N90" s="285"/>
      <c r="O90" s="285"/>
      <c r="P90" s="285"/>
      <c r="Q90" s="285"/>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row>
    <row r="91" spans="1:43" hidden="1" x14ac:dyDescent="0.25">
      <c r="A91" s="284"/>
      <c r="B91" s="285"/>
      <c r="C91" s="285"/>
      <c r="D91" s="285"/>
      <c r="E91" s="285"/>
      <c r="F91" s="285"/>
      <c r="G91" s="285"/>
      <c r="H91" s="285"/>
      <c r="I91" s="285"/>
      <c r="J91" s="285"/>
      <c r="K91" s="285"/>
      <c r="L91" s="285"/>
      <c r="M91" s="285"/>
      <c r="N91" s="285"/>
      <c r="O91" s="285"/>
      <c r="P91" s="285"/>
      <c r="Q91" s="285"/>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row>
    <row r="92" spans="1:43" hidden="1" x14ac:dyDescent="0.25">
      <c r="A92" s="284"/>
      <c r="B92" s="285"/>
      <c r="C92" s="285"/>
      <c r="D92" s="285"/>
      <c r="E92" s="285"/>
      <c r="F92" s="285"/>
      <c r="G92" s="285"/>
      <c r="H92" s="285"/>
      <c r="I92" s="285"/>
      <c r="J92" s="285"/>
      <c r="K92" s="285"/>
      <c r="L92" s="285"/>
      <c r="M92" s="285"/>
      <c r="N92" s="285"/>
      <c r="O92" s="285"/>
      <c r="P92" s="285"/>
      <c r="Q92" s="285"/>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row>
    <row r="93" spans="1:43" hidden="1" x14ac:dyDescent="0.25">
      <c r="A93" s="284"/>
      <c r="B93" s="285"/>
      <c r="C93" s="285"/>
      <c r="D93" s="285"/>
      <c r="E93" s="285"/>
      <c r="F93" s="285"/>
      <c r="G93" s="285"/>
      <c r="H93" s="285"/>
      <c r="I93" s="285"/>
      <c r="J93" s="285"/>
      <c r="K93" s="285"/>
      <c r="L93" s="285"/>
      <c r="M93" s="285"/>
      <c r="N93" s="285"/>
      <c r="O93" s="285"/>
      <c r="P93" s="285"/>
      <c r="Q93" s="285"/>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row>
    <row r="94" spans="1:43" hidden="1" x14ac:dyDescent="0.25">
      <c r="A94" s="284"/>
      <c r="B94" s="285"/>
      <c r="C94" s="285"/>
      <c r="D94" s="285"/>
      <c r="E94" s="285"/>
      <c r="F94" s="285"/>
      <c r="G94" s="285"/>
      <c r="H94" s="285"/>
      <c r="I94" s="285"/>
      <c r="J94" s="285"/>
      <c r="K94" s="285"/>
      <c r="L94" s="285"/>
      <c r="M94" s="285"/>
      <c r="N94" s="285"/>
      <c r="O94" s="285"/>
      <c r="P94" s="285"/>
      <c r="Q94" s="285"/>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row>
    <row r="95" spans="1:43" hidden="1" x14ac:dyDescent="0.25">
      <c r="A95" s="284"/>
      <c r="B95" s="285"/>
      <c r="C95" s="285"/>
      <c r="D95" s="285"/>
      <c r="E95" s="285"/>
      <c r="F95" s="285"/>
      <c r="G95" s="285"/>
      <c r="H95" s="285"/>
      <c r="I95" s="285"/>
      <c r="J95" s="285"/>
      <c r="K95" s="285"/>
      <c r="L95" s="285"/>
      <c r="M95" s="285"/>
      <c r="N95" s="285"/>
      <c r="O95" s="285"/>
      <c r="P95" s="285"/>
      <c r="Q95" s="285"/>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row>
    <row r="96" spans="1:43" hidden="1" x14ac:dyDescent="0.25">
      <c r="A96" s="284"/>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row>
    <row r="97" spans="1:43" hidden="1" x14ac:dyDescent="0.25">
      <c r="A97" s="284"/>
      <c r="B97" s="285"/>
      <c r="C97" s="285"/>
      <c r="D97" s="285"/>
      <c r="E97" s="285"/>
      <c r="F97" s="285"/>
      <c r="G97" s="285"/>
      <c r="H97" s="285"/>
      <c r="I97" s="285"/>
      <c r="J97" s="285"/>
      <c r="K97" s="285"/>
      <c r="L97" s="285"/>
      <c r="M97" s="285"/>
      <c r="N97" s="285"/>
      <c r="O97" s="285"/>
      <c r="P97" s="285"/>
      <c r="Q97" s="285"/>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row>
    <row r="98" spans="1:43" hidden="1" x14ac:dyDescent="0.25">
      <c r="A98" s="284"/>
      <c r="B98" s="285"/>
      <c r="C98" s="285"/>
      <c r="D98" s="285"/>
      <c r="E98" s="285"/>
      <c r="F98" s="285"/>
      <c r="G98" s="285"/>
      <c r="H98" s="285"/>
      <c r="I98" s="285"/>
      <c r="J98" s="285"/>
      <c r="K98" s="285"/>
      <c r="L98" s="285"/>
      <c r="M98" s="285"/>
      <c r="N98" s="285"/>
      <c r="O98" s="285"/>
      <c r="P98" s="285"/>
      <c r="Q98" s="285"/>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row>
    <row r="99" spans="1:43" hidden="1" x14ac:dyDescent="0.25">
      <c r="A99" s="284"/>
      <c r="B99" s="285"/>
      <c r="C99" s="285"/>
      <c r="D99" s="285"/>
      <c r="E99" s="285"/>
      <c r="F99" s="285"/>
      <c r="G99" s="285"/>
      <c r="H99" s="285"/>
      <c r="I99" s="285"/>
      <c r="J99" s="285"/>
      <c r="K99" s="285"/>
      <c r="L99" s="285"/>
      <c r="M99" s="285"/>
      <c r="N99" s="285"/>
      <c r="O99" s="285"/>
      <c r="P99" s="285"/>
      <c r="Q99" s="285"/>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row>
    <row r="100" spans="1:43" hidden="1" x14ac:dyDescent="0.25">
      <c r="A100" s="284"/>
      <c r="B100" s="285"/>
      <c r="C100" s="285"/>
      <c r="D100" s="285"/>
      <c r="E100" s="285"/>
      <c r="F100" s="285"/>
      <c r="G100" s="285"/>
      <c r="H100" s="285"/>
      <c r="I100" s="285"/>
      <c r="J100" s="285"/>
      <c r="K100" s="285"/>
      <c r="L100" s="285"/>
      <c r="M100" s="285"/>
      <c r="N100" s="285"/>
      <c r="O100" s="285"/>
      <c r="P100" s="285"/>
      <c r="Q100" s="285"/>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row>
    <row r="101" spans="1:43" hidden="1" x14ac:dyDescent="0.25">
      <c r="A101" s="284"/>
      <c r="B101" s="285"/>
      <c r="C101" s="285"/>
      <c r="D101" s="285"/>
      <c r="E101" s="285"/>
      <c r="F101" s="285"/>
      <c r="G101" s="285"/>
      <c r="H101" s="285"/>
      <c r="I101" s="285"/>
      <c r="J101" s="285"/>
      <c r="K101" s="285"/>
      <c r="L101" s="285"/>
      <c r="M101" s="285"/>
      <c r="N101" s="285"/>
      <c r="O101" s="285"/>
      <c r="P101" s="285"/>
      <c r="Q101" s="285"/>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row>
    <row r="102" spans="1:43" hidden="1" x14ac:dyDescent="0.25">
      <c r="A102" s="284"/>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row>
    <row r="103" spans="1:43" hidden="1" x14ac:dyDescent="0.25">
      <c r="A103" s="284"/>
      <c r="B103" s="285"/>
      <c r="C103" s="285"/>
      <c r="D103" s="285"/>
      <c r="E103" s="285"/>
      <c r="F103" s="285"/>
      <c r="G103" s="285"/>
      <c r="H103" s="285"/>
      <c r="I103" s="285"/>
      <c r="J103" s="285"/>
      <c r="K103" s="285"/>
      <c r="L103" s="285"/>
      <c r="M103" s="285"/>
      <c r="N103" s="285"/>
      <c r="O103" s="285"/>
      <c r="P103" s="285"/>
      <c r="Q103" s="285"/>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row>
    <row r="104" spans="1:43" hidden="1" x14ac:dyDescent="0.25">
      <c r="A104" s="284"/>
      <c r="B104" s="285"/>
      <c r="C104" s="285"/>
      <c r="D104" s="285"/>
      <c r="E104" s="285"/>
      <c r="F104" s="285"/>
      <c r="G104" s="285"/>
      <c r="H104" s="285"/>
      <c r="I104" s="285"/>
      <c r="J104" s="285"/>
      <c r="K104" s="285"/>
      <c r="L104" s="285"/>
      <c r="M104" s="285"/>
      <c r="N104" s="285"/>
      <c r="O104" s="285"/>
      <c r="P104" s="285"/>
      <c r="Q104" s="285"/>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row>
    <row r="105" spans="1:43" hidden="1" x14ac:dyDescent="0.25">
      <c r="A105" s="284"/>
      <c r="B105" s="285"/>
      <c r="C105" s="285"/>
      <c r="D105" s="285"/>
      <c r="E105" s="285"/>
      <c r="F105" s="285"/>
      <c r="G105" s="285"/>
      <c r="H105" s="285"/>
      <c r="I105" s="285"/>
      <c r="J105" s="285"/>
      <c r="K105" s="285"/>
      <c r="L105" s="285"/>
      <c r="M105" s="285"/>
      <c r="N105" s="285"/>
      <c r="O105" s="285"/>
      <c r="P105" s="285"/>
      <c r="Q105" s="285"/>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row>
    <row r="106" spans="1:43" hidden="1" x14ac:dyDescent="0.25">
      <c r="A106" s="284"/>
      <c r="B106" s="285"/>
      <c r="C106" s="285"/>
      <c r="D106" s="285"/>
      <c r="E106" s="285"/>
      <c r="F106" s="285"/>
      <c r="G106" s="285"/>
      <c r="H106" s="285"/>
      <c r="I106" s="285"/>
      <c r="J106" s="285"/>
      <c r="K106" s="285"/>
      <c r="L106" s="285"/>
      <c r="M106" s="285"/>
      <c r="N106" s="285"/>
      <c r="O106" s="285"/>
      <c r="P106" s="285"/>
      <c r="Q106" s="285"/>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row>
    <row r="107" spans="1:43" hidden="1" x14ac:dyDescent="0.25">
      <c r="A107" s="284"/>
      <c r="B107" s="285"/>
      <c r="C107" s="285"/>
      <c r="D107" s="285"/>
      <c r="E107" s="285"/>
      <c r="F107" s="285"/>
      <c r="G107" s="285"/>
      <c r="H107" s="285"/>
      <c r="I107" s="285"/>
      <c r="J107" s="285"/>
      <c r="K107" s="285"/>
      <c r="L107" s="285"/>
      <c r="M107" s="285"/>
      <c r="N107" s="285"/>
      <c r="O107" s="285"/>
      <c r="P107" s="285"/>
      <c r="Q107" s="285"/>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row>
    <row r="108" spans="1:43" hidden="1" x14ac:dyDescent="0.25">
      <c r="A108" s="284"/>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row>
    <row r="109" spans="1:43" hidden="1" x14ac:dyDescent="0.25">
      <c r="A109" s="284"/>
      <c r="B109" s="285"/>
      <c r="C109" s="285"/>
      <c r="D109" s="285"/>
      <c r="E109" s="285"/>
      <c r="F109" s="285"/>
      <c r="G109" s="285"/>
      <c r="H109" s="285"/>
      <c r="I109" s="285"/>
      <c r="J109" s="285"/>
      <c r="K109" s="285"/>
      <c r="L109" s="285"/>
      <c r="M109" s="285"/>
      <c r="N109" s="285"/>
      <c r="O109" s="285"/>
      <c r="P109" s="285"/>
      <c r="Q109" s="285"/>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row>
    <row r="110" spans="1:43" hidden="1" x14ac:dyDescent="0.25">
      <c r="A110" s="284"/>
      <c r="B110" s="285"/>
      <c r="C110" s="285"/>
      <c r="D110" s="285"/>
      <c r="E110" s="285"/>
      <c r="F110" s="285"/>
      <c r="G110" s="285"/>
      <c r="H110" s="285"/>
      <c r="I110" s="285"/>
      <c r="J110" s="285"/>
      <c r="K110" s="285"/>
      <c r="L110" s="285"/>
      <c r="M110" s="285"/>
      <c r="N110" s="285"/>
      <c r="O110" s="285"/>
      <c r="P110" s="285"/>
      <c r="Q110" s="285"/>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row>
    <row r="111" spans="1:43" hidden="1" x14ac:dyDescent="0.25">
      <c r="A111" s="284"/>
      <c r="B111" s="285"/>
      <c r="C111" s="285"/>
      <c r="D111" s="285"/>
      <c r="E111" s="285"/>
      <c r="F111" s="285"/>
      <c r="G111" s="285"/>
      <c r="H111" s="285"/>
      <c r="I111" s="285"/>
      <c r="J111" s="285"/>
      <c r="K111" s="285"/>
      <c r="L111" s="285"/>
      <c r="M111" s="285"/>
      <c r="N111" s="285"/>
      <c r="O111" s="285"/>
      <c r="P111" s="285"/>
      <c r="Q111" s="285"/>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row>
    <row r="112" spans="1:43" hidden="1" x14ac:dyDescent="0.25">
      <c r="A112" s="284"/>
      <c r="B112" s="285"/>
      <c r="C112" s="285"/>
      <c r="D112" s="285"/>
      <c r="E112" s="285"/>
      <c r="F112" s="285"/>
      <c r="G112" s="285"/>
      <c r="H112" s="285"/>
      <c r="I112" s="285"/>
      <c r="J112" s="285"/>
      <c r="K112" s="285"/>
      <c r="L112" s="285"/>
      <c r="M112" s="285"/>
      <c r="N112" s="285"/>
      <c r="O112" s="285"/>
      <c r="P112" s="285"/>
      <c r="Q112" s="285"/>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row>
    <row r="113" spans="1:43" hidden="1" x14ac:dyDescent="0.25">
      <c r="A113" s="284"/>
      <c r="B113" s="285"/>
      <c r="C113" s="285"/>
      <c r="D113" s="285"/>
      <c r="E113" s="285"/>
      <c r="F113" s="285"/>
      <c r="G113" s="285"/>
      <c r="H113" s="285"/>
      <c r="I113" s="285"/>
      <c r="J113" s="285"/>
      <c r="K113" s="285"/>
      <c r="L113" s="285"/>
      <c r="M113" s="285"/>
      <c r="N113" s="285"/>
      <c r="O113" s="285"/>
      <c r="P113" s="285"/>
      <c r="Q113" s="285"/>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row>
    <row r="114" spans="1:43" hidden="1" x14ac:dyDescent="0.25">
      <c r="A114" s="284"/>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row>
    <row r="115" spans="1:43" hidden="1" x14ac:dyDescent="0.25">
      <c r="A115" s="284"/>
      <c r="B115" s="285"/>
      <c r="C115" s="285"/>
      <c r="D115" s="285"/>
      <c r="E115" s="285"/>
      <c r="F115" s="285"/>
      <c r="G115" s="285"/>
      <c r="H115" s="285"/>
      <c r="I115" s="285"/>
      <c r="J115" s="285"/>
      <c r="K115" s="285"/>
      <c r="L115" s="285"/>
      <c r="M115" s="285"/>
      <c r="N115" s="285"/>
      <c r="O115" s="285"/>
      <c r="P115" s="285"/>
      <c r="Q115" s="285"/>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row>
    <row r="116" spans="1:43" hidden="1" x14ac:dyDescent="0.25">
      <c r="A116" s="284"/>
      <c r="B116" s="285"/>
      <c r="C116" s="285"/>
      <c r="D116" s="285"/>
      <c r="E116" s="285"/>
      <c r="F116" s="285"/>
      <c r="G116" s="285"/>
      <c r="H116" s="285"/>
      <c r="I116" s="285"/>
      <c r="J116" s="285"/>
      <c r="K116" s="285"/>
      <c r="L116" s="285"/>
      <c r="M116" s="285"/>
      <c r="N116" s="285"/>
      <c r="O116" s="285"/>
      <c r="P116" s="285"/>
      <c r="Q116" s="285"/>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row>
    <row r="117" spans="1:43" hidden="1" x14ac:dyDescent="0.25">
      <c r="A117" s="284"/>
      <c r="B117" s="285"/>
      <c r="C117" s="285"/>
      <c r="D117" s="285"/>
      <c r="E117" s="285"/>
      <c r="F117" s="285"/>
      <c r="G117" s="285"/>
      <c r="H117" s="285"/>
      <c r="I117" s="285"/>
      <c r="J117" s="285"/>
      <c r="K117" s="285"/>
      <c r="L117" s="285"/>
      <c r="M117" s="285"/>
      <c r="N117" s="285"/>
      <c r="O117" s="285"/>
      <c r="P117" s="285"/>
      <c r="Q117" s="285"/>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row>
    <row r="118" spans="1:43" hidden="1" x14ac:dyDescent="0.25">
      <c r="A118" s="284"/>
      <c r="B118" s="285"/>
      <c r="C118" s="285"/>
      <c r="D118" s="285"/>
      <c r="E118" s="285"/>
      <c r="F118" s="285"/>
      <c r="G118" s="285"/>
      <c r="H118" s="285"/>
      <c r="I118" s="285"/>
      <c r="J118" s="285"/>
      <c r="K118" s="285"/>
      <c r="L118" s="285"/>
      <c r="M118" s="285"/>
      <c r="N118" s="285"/>
      <c r="O118" s="285"/>
      <c r="P118" s="285"/>
      <c r="Q118" s="285"/>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row>
    <row r="119" spans="1:43" hidden="1" x14ac:dyDescent="0.25">
      <c r="A119" s="284"/>
      <c r="B119" s="285"/>
      <c r="C119" s="285"/>
      <c r="D119" s="285"/>
      <c r="E119" s="285"/>
      <c r="F119" s="285"/>
      <c r="G119" s="285"/>
      <c r="H119" s="285"/>
      <c r="I119" s="285"/>
      <c r="J119" s="285"/>
      <c r="K119" s="285"/>
      <c r="L119" s="285"/>
      <c r="M119" s="285"/>
      <c r="N119" s="285"/>
      <c r="O119" s="285"/>
      <c r="P119" s="285"/>
      <c r="Q119" s="285"/>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row>
    <row r="120" spans="1:43" hidden="1" x14ac:dyDescent="0.25">
      <c r="A120" s="284"/>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row>
    <row r="121" spans="1:43" hidden="1" x14ac:dyDescent="0.25">
      <c r="A121" s="284"/>
      <c r="B121" s="285"/>
      <c r="C121" s="285"/>
      <c r="D121" s="285"/>
      <c r="E121" s="285"/>
      <c r="F121" s="285"/>
      <c r="G121" s="285"/>
      <c r="H121" s="285"/>
      <c r="I121" s="285"/>
      <c r="J121" s="285"/>
      <c r="K121" s="285"/>
      <c r="L121" s="285"/>
      <c r="M121" s="285"/>
      <c r="N121" s="285"/>
      <c r="O121" s="285"/>
      <c r="P121" s="285"/>
      <c r="Q121" s="285"/>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row>
    <row r="122" spans="1:43" hidden="1" x14ac:dyDescent="0.25">
      <c r="A122" s="284"/>
      <c r="B122" s="285"/>
      <c r="C122" s="285"/>
      <c r="D122" s="285"/>
      <c r="E122" s="285"/>
      <c r="F122" s="285"/>
      <c r="G122" s="285"/>
      <c r="H122" s="285"/>
      <c r="I122" s="285"/>
      <c r="J122" s="285"/>
      <c r="K122" s="285"/>
      <c r="L122" s="285"/>
      <c r="M122" s="285"/>
      <c r="N122" s="285"/>
      <c r="O122" s="285"/>
      <c r="P122" s="285"/>
      <c r="Q122" s="285"/>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row>
    <row r="123" spans="1:43" hidden="1" x14ac:dyDescent="0.25">
      <c r="A123" s="284"/>
      <c r="B123" s="285"/>
      <c r="C123" s="285"/>
      <c r="D123" s="285"/>
      <c r="E123" s="285"/>
      <c r="F123" s="285"/>
      <c r="G123" s="285"/>
      <c r="H123" s="285"/>
      <c r="I123" s="285"/>
      <c r="J123" s="285"/>
      <c r="K123" s="285"/>
      <c r="L123" s="285"/>
      <c r="M123" s="285"/>
      <c r="N123" s="285"/>
      <c r="O123" s="285"/>
      <c r="P123" s="285"/>
      <c r="Q123" s="285"/>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row>
    <row r="124" spans="1:43" hidden="1" x14ac:dyDescent="0.25">
      <c r="A124" s="284"/>
      <c r="B124" s="285"/>
      <c r="C124" s="285"/>
      <c r="D124" s="285"/>
      <c r="E124" s="285"/>
      <c r="F124" s="285"/>
      <c r="G124" s="285"/>
      <c r="H124" s="285"/>
      <c r="I124" s="285"/>
      <c r="J124" s="285"/>
      <c r="K124" s="285"/>
      <c r="L124" s="285"/>
      <c r="M124" s="285"/>
      <c r="N124" s="285"/>
      <c r="O124" s="285"/>
      <c r="P124" s="285"/>
      <c r="Q124" s="285"/>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row>
    <row r="125" spans="1:43" hidden="1" x14ac:dyDescent="0.25">
      <c r="A125" s="284"/>
      <c r="B125" s="285"/>
      <c r="C125" s="285"/>
      <c r="D125" s="285"/>
      <c r="E125" s="285"/>
      <c r="F125" s="285"/>
      <c r="G125" s="285"/>
      <c r="H125" s="285"/>
      <c r="I125" s="285"/>
      <c r="J125" s="285"/>
      <c r="K125" s="285"/>
      <c r="L125" s="285"/>
      <c r="M125" s="285"/>
      <c r="N125" s="285"/>
      <c r="O125" s="285"/>
      <c r="P125" s="285"/>
      <c r="Q125" s="285"/>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row>
    <row r="126" spans="1:43" hidden="1" x14ac:dyDescent="0.25">
      <c r="A126" s="284"/>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row>
    <row r="127" spans="1:43" hidden="1" x14ac:dyDescent="0.25">
      <c r="A127" s="284"/>
      <c r="B127" s="285"/>
      <c r="C127" s="285"/>
      <c r="D127" s="285"/>
      <c r="E127" s="285"/>
      <c r="F127" s="285"/>
      <c r="G127" s="285"/>
      <c r="H127" s="285"/>
      <c r="I127" s="285"/>
      <c r="J127" s="285"/>
      <c r="K127" s="285"/>
      <c r="L127" s="285"/>
      <c r="M127" s="285"/>
      <c r="N127" s="285"/>
      <c r="O127" s="285"/>
      <c r="P127" s="285"/>
      <c r="Q127" s="285"/>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row>
    <row r="128" spans="1:43" hidden="1" x14ac:dyDescent="0.25">
      <c r="A128" s="284"/>
      <c r="B128" s="285"/>
      <c r="C128" s="285"/>
      <c r="D128" s="285"/>
      <c r="E128" s="285"/>
      <c r="F128" s="285"/>
      <c r="G128" s="285"/>
      <c r="H128" s="285"/>
      <c r="I128" s="285"/>
      <c r="J128" s="285"/>
      <c r="K128" s="285"/>
      <c r="L128" s="285"/>
      <c r="M128" s="285"/>
      <c r="N128" s="285"/>
      <c r="O128" s="285"/>
      <c r="P128" s="285"/>
      <c r="Q128" s="285"/>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row>
    <row r="129" spans="1:43" hidden="1" x14ac:dyDescent="0.25">
      <c r="A129" s="284"/>
      <c r="B129" s="285"/>
      <c r="C129" s="285"/>
      <c r="D129" s="285"/>
      <c r="E129" s="285"/>
      <c r="F129" s="285"/>
      <c r="G129" s="285"/>
      <c r="H129" s="285"/>
      <c r="I129" s="285"/>
      <c r="J129" s="285"/>
      <c r="K129" s="285"/>
      <c r="L129" s="285"/>
      <c r="M129" s="285"/>
      <c r="N129" s="285"/>
      <c r="O129" s="285"/>
      <c r="P129" s="285"/>
      <c r="Q129" s="285"/>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row>
    <row r="130" spans="1:43" hidden="1" x14ac:dyDescent="0.25">
      <c r="A130" s="284"/>
      <c r="B130" s="285"/>
      <c r="C130" s="285"/>
      <c r="D130" s="285"/>
      <c r="E130" s="285"/>
      <c r="F130" s="285"/>
      <c r="G130" s="285"/>
      <c r="H130" s="285"/>
      <c r="I130" s="285"/>
      <c r="J130" s="285"/>
      <c r="K130" s="285"/>
      <c r="L130" s="285"/>
      <c r="M130" s="285"/>
      <c r="N130" s="285"/>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row>
    <row r="131" spans="1:43" hidden="1" x14ac:dyDescent="0.25">
      <c r="A131" s="284"/>
      <c r="B131" s="285"/>
      <c r="C131" s="285"/>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row>
    <row r="132" spans="1:43" hidden="1" x14ac:dyDescent="0.25">
      <c r="A132" s="284"/>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row>
    <row r="133" spans="1:43" hidden="1" x14ac:dyDescent="0.25">
      <c r="A133" s="284"/>
      <c r="B133" s="285"/>
      <c r="C133" s="285"/>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row>
    <row r="134" spans="1:43" hidden="1" x14ac:dyDescent="0.25">
      <c r="A134" s="284"/>
      <c r="B134" s="285"/>
      <c r="C134" s="285"/>
      <c r="D134" s="285"/>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row>
    <row r="135" spans="1:43" hidden="1" x14ac:dyDescent="0.25">
      <c r="A135" s="284"/>
      <c r="B135" s="285"/>
      <c r="C135" s="285"/>
      <c r="D135" s="285"/>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row>
    <row r="136" spans="1:43" hidden="1" x14ac:dyDescent="0.25">
      <c r="A136" s="284"/>
      <c r="B136" s="285"/>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row>
    <row r="137" spans="1:43" hidden="1" x14ac:dyDescent="0.25">
      <c r="A137" s="284"/>
      <c r="B137" s="285"/>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row>
    <row r="138" spans="1:43" hidden="1" x14ac:dyDescent="0.25">
      <c r="A138" s="284"/>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row>
    <row r="139" spans="1:43" hidden="1" x14ac:dyDescent="0.25">
      <c r="A139" s="284"/>
      <c r="B139" s="285"/>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row>
    <row r="140" spans="1:43" hidden="1" x14ac:dyDescent="0.25">
      <c r="A140" s="284"/>
      <c r="B140" s="285"/>
      <c r="C140" s="285"/>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row>
    <row r="141" spans="1:43" hidden="1" x14ac:dyDescent="0.25">
      <c r="A141" s="284"/>
      <c r="B141" s="285"/>
      <c r="C141" s="285"/>
      <c r="D141" s="285"/>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row>
    <row r="142" spans="1:43" hidden="1" x14ac:dyDescent="0.25">
      <c r="A142" s="284"/>
      <c r="B142" s="285"/>
      <c r="C142" s="285"/>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row>
    <row r="143" spans="1:43" hidden="1" x14ac:dyDescent="0.25">
      <c r="A143" s="284"/>
      <c r="B143" s="285"/>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row>
    <row r="144" spans="1:43" hidden="1" x14ac:dyDescent="0.25">
      <c r="A144" s="284"/>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row>
    <row r="145" spans="1:43" hidden="1" x14ac:dyDescent="0.25">
      <c r="A145" s="284"/>
      <c r="B145" s="285"/>
      <c r="C145" s="285"/>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row>
    <row r="146" spans="1:43" hidden="1" x14ac:dyDescent="0.25">
      <c r="A146" s="284"/>
      <c r="B146" s="285"/>
      <c r="C146" s="285"/>
      <c r="D146" s="285"/>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row>
    <row r="147" spans="1:43" hidden="1" x14ac:dyDescent="0.25">
      <c r="A147" s="284"/>
      <c r="B147" s="285"/>
      <c r="C147" s="285"/>
      <c r="D147" s="285"/>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row>
    <row r="148" spans="1:43" hidden="1" x14ac:dyDescent="0.25">
      <c r="A148" s="284"/>
      <c r="B148" s="285"/>
      <c r="C148" s="285"/>
      <c r="D148" s="285"/>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row>
    <row r="149" spans="1:43" hidden="1" x14ac:dyDescent="0.25">
      <c r="A149" s="284"/>
      <c r="B149" s="285"/>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row>
    <row r="150" spans="1:43" hidden="1" x14ac:dyDescent="0.25">
      <c r="A150" s="284"/>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row>
    <row r="151" spans="1:43" hidden="1" x14ac:dyDescent="0.25">
      <c r="A151" s="284"/>
      <c r="B151" s="285"/>
      <c r="C151" s="28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row>
    <row r="152" spans="1:43" hidden="1" x14ac:dyDescent="0.25">
      <c r="A152" s="284"/>
      <c r="B152" s="285"/>
      <c r="C152" s="285"/>
      <c r="D152" s="285"/>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row>
    <row r="153" spans="1:43" hidden="1" x14ac:dyDescent="0.25">
      <c r="A153" s="284"/>
      <c r="B153" s="285"/>
      <c r="C153" s="285"/>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row>
    <row r="154" spans="1:43" hidden="1" x14ac:dyDescent="0.25">
      <c r="A154" s="284"/>
      <c r="B154" s="285"/>
      <c r="C154" s="285"/>
      <c r="D154" s="285"/>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row>
    <row r="155" spans="1:43" hidden="1" x14ac:dyDescent="0.25">
      <c r="A155" s="284"/>
      <c r="B155" s="285"/>
      <c r="C155" s="285"/>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row>
    <row r="156" spans="1:43" hidden="1" x14ac:dyDescent="0.25">
      <c r="A156" s="284"/>
      <c r="B156" s="285"/>
      <c r="C156" s="285"/>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row>
    <row r="157" spans="1:43" hidden="1" x14ac:dyDescent="0.25">
      <c r="A157" s="284"/>
      <c r="B157" s="285"/>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row>
    <row r="158" spans="1:43" hidden="1" x14ac:dyDescent="0.25">
      <c r="A158" s="284"/>
      <c r="B158" s="285"/>
      <c r="C158" s="285"/>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row>
    <row r="159" spans="1:43" hidden="1" x14ac:dyDescent="0.25">
      <c r="A159" s="284"/>
      <c r="B159" s="285"/>
      <c r="C159" s="285"/>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row>
    <row r="160" spans="1:43" hidden="1" x14ac:dyDescent="0.25">
      <c r="A160" s="284"/>
      <c r="B160" s="285"/>
      <c r="C160" s="285"/>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row>
    <row r="161" spans="1:43" hidden="1" x14ac:dyDescent="0.25">
      <c r="A161" s="284"/>
      <c r="B161" s="285"/>
      <c r="C161" s="285"/>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row>
    <row r="162" spans="1:43" hidden="1" x14ac:dyDescent="0.25">
      <c r="A162" s="284"/>
      <c r="B162" s="285"/>
      <c r="C162" s="285"/>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row>
    <row r="163" spans="1:43" hidden="1" x14ac:dyDescent="0.25">
      <c r="A163" s="284"/>
      <c r="B163" s="285"/>
      <c r="C163" s="285"/>
      <c r="D163" s="285"/>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row>
    <row r="164" spans="1:43" hidden="1" x14ac:dyDescent="0.25">
      <c r="A164" s="284"/>
      <c r="B164" s="285"/>
      <c r="C164" s="285"/>
      <c r="D164" s="285"/>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row>
    <row r="165" spans="1:43" hidden="1" x14ac:dyDescent="0.25">
      <c r="A165" s="284"/>
      <c r="B165" s="285"/>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row>
    <row r="166" spans="1:43" hidden="1" x14ac:dyDescent="0.25">
      <c r="A166" s="284"/>
      <c r="B166" s="285"/>
      <c r="C166" s="285"/>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row>
    <row r="167" spans="1:43" hidden="1" x14ac:dyDescent="0.25">
      <c r="C167" s="291"/>
      <c r="D167" s="291"/>
      <c r="E167" s="291"/>
      <c r="G167" s="291"/>
      <c r="H167" s="291"/>
      <c r="I167" s="291"/>
      <c r="K167" s="291"/>
      <c r="L167" s="291"/>
      <c r="M167" s="291"/>
      <c r="O167" s="291"/>
      <c r="P167" s="291"/>
      <c r="Q167" s="291"/>
      <c r="S167" s="291"/>
      <c r="T167" s="291"/>
      <c r="U167" s="291"/>
      <c r="W167" s="291"/>
      <c r="X167" s="291"/>
      <c r="Y167" s="291"/>
      <c r="AA167" s="291"/>
      <c r="AB167" s="291"/>
      <c r="AC167" s="291"/>
      <c r="AE167" s="291"/>
      <c r="AF167" s="291"/>
      <c r="AG167" s="291"/>
      <c r="AI167" s="291"/>
      <c r="AJ167" s="291"/>
      <c r="AK167" s="291"/>
      <c r="AM167" s="291"/>
      <c r="AN167" s="291"/>
      <c r="AO167" s="291"/>
      <c r="AQ167" s="291"/>
    </row>
    <row r="168" spans="1:43" hidden="1" x14ac:dyDescent="0.25">
      <c r="C168" s="291"/>
      <c r="D168" s="291"/>
      <c r="E168" s="291"/>
      <c r="G168" s="291"/>
      <c r="H168" s="291"/>
      <c r="I168" s="291"/>
      <c r="K168" s="291"/>
      <c r="L168" s="291"/>
      <c r="M168" s="291"/>
      <c r="O168" s="291"/>
      <c r="P168" s="291"/>
      <c r="Q168" s="291"/>
      <c r="S168" s="291"/>
      <c r="T168" s="291"/>
      <c r="U168" s="291"/>
      <c r="W168" s="291"/>
      <c r="X168" s="291"/>
      <c r="Y168" s="291"/>
      <c r="AA168" s="291"/>
      <c r="AB168" s="291"/>
      <c r="AC168" s="291"/>
      <c r="AE168" s="291"/>
      <c r="AF168" s="291"/>
      <c r="AG168" s="291"/>
      <c r="AI168" s="291"/>
      <c r="AJ168" s="291"/>
      <c r="AK168" s="291"/>
      <c r="AM168" s="291"/>
      <c r="AN168" s="291"/>
      <c r="AO168" s="291"/>
      <c r="AQ168" s="291"/>
    </row>
    <row r="169" spans="1:43" hidden="1" x14ac:dyDescent="0.25">
      <c r="C169" s="291"/>
      <c r="D169" s="291"/>
      <c r="E169" s="291"/>
      <c r="G169" s="291"/>
      <c r="H169" s="291"/>
      <c r="I169" s="291"/>
      <c r="K169" s="291"/>
      <c r="L169" s="291"/>
      <c r="M169" s="291"/>
      <c r="O169" s="291"/>
      <c r="P169" s="291"/>
      <c r="Q169" s="291"/>
      <c r="S169" s="291"/>
      <c r="T169" s="291"/>
      <c r="U169" s="291"/>
      <c r="W169" s="291"/>
      <c r="X169" s="291"/>
      <c r="Y169" s="291"/>
      <c r="AA169" s="291"/>
      <c r="AB169" s="291"/>
      <c r="AC169" s="291"/>
      <c r="AE169" s="291"/>
      <c r="AF169" s="291"/>
      <c r="AG169" s="291"/>
      <c r="AI169" s="291"/>
      <c r="AJ169" s="291"/>
      <c r="AK169" s="291"/>
      <c r="AM169" s="291"/>
      <c r="AN169" s="291"/>
      <c r="AO169" s="291"/>
      <c r="AQ169" s="291"/>
    </row>
    <row r="170" spans="1:43" hidden="1" x14ac:dyDescent="0.25">
      <c r="C170" s="291"/>
      <c r="D170" s="291"/>
      <c r="E170" s="291"/>
      <c r="G170" s="291"/>
      <c r="H170" s="291"/>
      <c r="I170" s="291"/>
      <c r="K170" s="291"/>
      <c r="L170" s="291"/>
      <c r="M170" s="291"/>
      <c r="O170" s="291"/>
      <c r="P170" s="291"/>
      <c r="Q170" s="291"/>
      <c r="S170" s="291"/>
      <c r="T170" s="291"/>
      <c r="U170" s="291"/>
      <c r="W170" s="291"/>
      <c r="X170" s="291"/>
      <c r="Y170" s="291"/>
      <c r="AA170" s="291"/>
      <c r="AB170" s="291"/>
      <c r="AC170" s="291"/>
      <c r="AE170" s="291"/>
      <c r="AF170" s="291"/>
      <c r="AG170" s="291"/>
      <c r="AI170" s="291"/>
      <c r="AJ170" s="291"/>
      <c r="AK170" s="291"/>
      <c r="AM170" s="291"/>
      <c r="AN170" s="291"/>
      <c r="AO170" s="291"/>
      <c r="AQ170" s="291"/>
    </row>
  </sheetData>
  <mergeCells count="4">
    <mergeCell ref="A2:A44"/>
    <mergeCell ref="A45:A72"/>
    <mergeCell ref="A73:A75"/>
    <mergeCell ref="A76:A78"/>
  </mergeCells>
  <conditionalFormatting sqref="B90:AQ166">
    <cfRule type="containsText" dxfId="43" priority="43" operator="containsText" text="VERDADEIRO">
      <formula>NOT(ISERROR(SEARCH("VERDADEIRO",B90)))</formula>
    </cfRule>
    <cfRule type="containsText" dxfId="42" priority="44" operator="containsText" text="FALSO">
      <formula>NOT(ISERROR(SEARCH("FALSO",B90)))</formula>
    </cfRule>
  </conditionalFormatting>
  <conditionalFormatting sqref="C2:C78">
    <cfRule type="containsText" dxfId="41" priority="41" operator="containsText" text="VERDADEIRO">
      <formula>NOT(ISERROR(SEARCH("VERDADEIRO",C2)))</formula>
    </cfRule>
    <cfRule type="containsText" dxfId="40" priority="42" operator="containsText" text="FALSO">
      <formula>NOT(ISERROR(SEARCH("FALSO",C2)))</formula>
    </cfRule>
  </conditionalFormatting>
  <conditionalFormatting sqref="E2:E78">
    <cfRule type="containsText" dxfId="39" priority="39" operator="containsText" text="VERDADEIRO">
      <formula>NOT(ISERROR(SEARCH("VERDADEIRO",E2)))</formula>
    </cfRule>
    <cfRule type="containsText" dxfId="38" priority="40" operator="containsText" text="FALSO">
      <formula>NOT(ISERROR(SEARCH("FALSO",E2)))</formula>
    </cfRule>
  </conditionalFormatting>
  <conditionalFormatting sqref="G2:G78">
    <cfRule type="containsText" dxfId="37" priority="37" operator="containsText" text="VERDADEIRO">
      <formula>NOT(ISERROR(SEARCH("VERDADEIRO",G2)))</formula>
    </cfRule>
    <cfRule type="containsText" dxfId="36" priority="38" operator="containsText" text="FALSO">
      <formula>NOT(ISERROR(SEARCH("FALSO",G2)))</formula>
    </cfRule>
  </conditionalFormatting>
  <conditionalFormatting sqref="I2:I78">
    <cfRule type="containsText" dxfId="35" priority="35" operator="containsText" text="VERDADEIRO">
      <formula>NOT(ISERROR(SEARCH("VERDADEIRO",I2)))</formula>
    </cfRule>
    <cfRule type="containsText" dxfId="34" priority="36" operator="containsText" text="FALSO">
      <formula>NOT(ISERROR(SEARCH("FALSO",I2)))</formula>
    </cfRule>
  </conditionalFormatting>
  <conditionalFormatting sqref="K2:K78">
    <cfRule type="containsText" dxfId="33" priority="33" operator="containsText" text="VERDADEIRO">
      <formula>NOT(ISERROR(SEARCH("VERDADEIRO",K2)))</formula>
    </cfRule>
    <cfRule type="containsText" dxfId="32" priority="34" operator="containsText" text="FALSO">
      <formula>NOT(ISERROR(SEARCH("FALSO",K2)))</formula>
    </cfRule>
  </conditionalFormatting>
  <conditionalFormatting sqref="M2:M78">
    <cfRule type="containsText" dxfId="31" priority="31" operator="containsText" text="VERDADEIRO">
      <formula>NOT(ISERROR(SEARCH("VERDADEIRO",M2)))</formula>
    </cfRule>
    <cfRule type="containsText" dxfId="30" priority="32" operator="containsText" text="FALSO">
      <formula>NOT(ISERROR(SEARCH("FALSO",M2)))</formula>
    </cfRule>
  </conditionalFormatting>
  <conditionalFormatting sqref="O2:O78">
    <cfRule type="containsText" dxfId="29" priority="29" operator="containsText" text="VERDADEIRO">
      <formula>NOT(ISERROR(SEARCH("VERDADEIRO",O2)))</formula>
    </cfRule>
    <cfRule type="containsText" dxfId="28" priority="30" operator="containsText" text="FALSO">
      <formula>NOT(ISERROR(SEARCH("FALSO",O2)))</formula>
    </cfRule>
  </conditionalFormatting>
  <conditionalFormatting sqref="Q2:Q78">
    <cfRule type="containsText" dxfId="27" priority="27" operator="containsText" text="VERDADEIRO">
      <formula>NOT(ISERROR(SEARCH("VERDADEIRO",Q2)))</formula>
    </cfRule>
    <cfRule type="containsText" dxfId="26" priority="28" operator="containsText" text="FALSO">
      <formula>NOT(ISERROR(SEARCH("FALSO",Q2)))</formula>
    </cfRule>
  </conditionalFormatting>
  <conditionalFormatting sqref="S2:S78">
    <cfRule type="containsText" dxfId="25" priority="25" operator="containsText" text="VERDADEIRO">
      <formula>NOT(ISERROR(SEARCH("VERDADEIRO",S2)))</formula>
    </cfRule>
    <cfRule type="containsText" dxfId="24" priority="26" operator="containsText" text="FALSO">
      <formula>NOT(ISERROR(SEARCH("FALSO",S2)))</formula>
    </cfRule>
  </conditionalFormatting>
  <conditionalFormatting sqref="U2:U78">
    <cfRule type="containsText" dxfId="23" priority="23" operator="containsText" text="VERDADEIRO">
      <formula>NOT(ISERROR(SEARCH("VERDADEIRO",U2)))</formula>
    </cfRule>
    <cfRule type="containsText" dxfId="22" priority="24" operator="containsText" text="FALSO">
      <formula>NOT(ISERROR(SEARCH("FALSO",U2)))</formula>
    </cfRule>
  </conditionalFormatting>
  <conditionalFormatting sqref="W2:W78">
    <cfRule type="containsText" dxfId="21" priority="21" operator="containsText" text="VERDADEIRO">
      <formula>NOT(ISERROR(SEARCH("VERDADEIRO",W2)))</formula>
    </cfRule>
    <cfRule type="containsText" dxfId="20" priority="22" operator="containsText" text="FALSO">
      <formula>NOT(ISERROR(SEARCH("FALSO",W2)))</formula>
    </cfRule>
  </conditionalFormatting>
  <conditionalFormatting sqref="Y2:Y78">
    <cfRule type="containsText" dxfId="19" priority="19" operator="containsText" text="VERDADEIRO">
      <formula>NOT(ISERROR(SEARCH("VERDADEIRO",Y2)))</formula>
    </cfRule>
    <cfRule type="containsText" dxfId="18" priority="20" operator="containsText" text="FALSO">
      <formula>NOT(ISERROR(SEARCH("FALSO",Y2)))</formula>
    </cfRule>
  </conditionalFormatting>
  <conditionalFormatting sqref="AA2:AA78">
    <cfRule type="containsText" dxfId="17" priority="17" operator="containsText" text="VERDADEIRO">
      <formula>NOT(ISERROR(SEARCH("VERDADEIRO",AA2)))</formula>
    </cfRule>
    <cfRule type="containsText" dxfId="16" priority="18" operator="containsText" text="FALSO">
      <formula>NOT(ISERROR(SEARCH("FALSO",AA2)))</formula>
    </cfRule>
  </conditionalFormatting>
  <conditionalFormatting sqref="AC2:AC78">
    <cfRule type="containsText" dxfId="15" priority="15" operator="containsText" text="VERDADEIRO">
      <formula>NOT(ISERROR(SEARCH("VERDADEIRO",AC2)))</formula>
    </cfRule>
    <cfRule type="containsText" dxfId="14" priority="16" operator="containsText" text="FALSO">
      <formula>NOT(ISERROR(SEARCH("FALSO",AC2)))</formula>
    </cfRule>
  </conditionalFormatting>
  <conditionalFormatting sqref="AE2:AE78">
    <cfRule type="containsText" dxfId="13" priority="13" operator="containsText" text="VERDADEIRO">
      <formula>NOT(ISERROR(SEARCH("VERDADEIRO",AE2)))</formula>
    </cfRule>
    <cfRule type="containsText" dxfId="12" priority="14" operator="containsText" text="FALSO">
      <formula>NOT(ISERROR(SEARCH("FALSO",AE2)))</formula>
    </cfRule>
  </conditionalFormatting>
  <conditionalFormatting sqref="AG2:AG78">
    <cfRule type="containsText" dxfId="11" priority="11" operator="containsText" text="VERDADEIRO">
      <formula>NOT(ISERROR(SEARCH("VERDADEIRO",AG2)))</formula>
    </cfRule>
    <cfRule type="containsText" dxfId="10" priority="12" operator="containsText" text="FALSO">
      <formula>NOT(ISERROR(SEARCH("FALSO",AG2)))</formula>
    </cfRule>
  </conditionalFormatting>
  <conditionalFormatting sqref="AI2:AI78">
    <cfRule type="containsText" dxfId="9" priority="9" operator="containsText" text="VERDADEIRO">
      <formula>NOT(ISERROR(SEARCH("VERDADEIRO",AI2)))</formula>
    </cfRule>
    <cfRule type="containsText" dxfId="8" priority="10" operator="containsText" text="FALSO">
      <formula>NOT(ISERROR(SEARCH("FALSO",AI2)))</formula>
    </cfRule>
  </conditionalFormatting>
  <conditionalFormatting sqref="AK2:AK78">
    <cfRule type="containsText" dxfId="7" priority="7" operator="containsText" text="VERDADEIRO">
      <formula>NOT(ISERROR(SEARCH("VERDADEIRO",AK2)))</formula>
    </cfRule>
    <cfRule type="containsText" dxfId="6" priority="8" operator="containsText" text="FALSO">
      <formula>NOT(ISERROR(SEARCH("FALSO",AK2)))</formula>
    </cfRule>
  </conditionalFormatting>
  <conditionalFormatting sqref="AM2:AM78">
    <cfRule type="containsText" dxfId="5" priority="5" operator="containsText" text="VERDADEIRO">
      <formula>NOT(ISERROR(SEARCH("VERDADEIRO",AM2)))</formula>
    </cfRule>
    <cfRule type="containsText" dxfId="4" priority="6" operator="containsText" text="FALSO">
      <formula>NOT(ISERROR(SEARCH("FALSO",AM2)))</formula>
    </cfRule>
  </conditionalFormatting>
  <conditionalFormatting sqref="AO2:AO78">
    <cfRule type="containsText" dxfId="3" priority="3" operator="containsText" text="VERDADEIRO">
      <formula>NOT(ISERROR(SEARCH("VERDADEIRO",AO2)))</formula>
    </cfRule>
    <cfRule type="containsText" dxfId="2" priority="4" operator="containsText" text="FALSO">
      <formula>NOT(ISERROR(SEARCH("FALSO",AO2)))</formula>
    </cfRule>
  </conditionalFormatting>
  <conditionalFormatting sqref="AQ2:AQ78">
    <cfRule type="containsText" dxfId="1" priority="1" operator="containsText" text="VERDADEIRO">
      <formula>NOT(ISERROR(SEARCH("VERDADEIRO",AQ2)))</formula>
    </cfRule>
    <cfRule type="containsText" dxfId="0" priority="2" operator="containsText" text="FALSO">
      <formula>NOT(ISERROR(SEARCH("FALSO",AQ2)))</formula>
    </cfRule>
  </conditionalFormatting>
  <pageMargins left="0.511811024" right="0.511811024" top="0.78740157499999996" bottom="0.78740157499999996" header="0.31496062000000002" footer="0.31496062000000002"/>
  <pageSetup paperSize="9" orientation="portrait" horizontalDpi="360" verticalDpi="360" r:id="rId1"/>
  <ignoredErrors>
    <ignoredError sqref="C2:AQ72"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09C5D-AE94-4BCF-A3DE-00FE0779147A}">
  <sheetPr>
    <tabColor theme="4" tint="0.59999389629810485"/>
  </sheetPr>
  <dimension ref="A1:T812"/>
  <sheetViews>
    <sheetView workbookViewId="0">
      <selection sqref="A1:F1"/>
    </sheetView>
  </sheetViews>
  <sheetFormatPr defaultColWidth="0" defaultRowHeight="15.75" customHeight="1" zeroHeight="1" x14ac:dyDescent="0.25"/>
  <cols>
    <col min="1" max="1" width="8.140625" style="348" customWidth="1"/>
    <col min="2" max="2" width="61.28515625" style="348" bestFit="1" customWidth="1"/>
    <col min="3" max="5" width="14.85546875" style="348" customWidth="1"/>
    <col min="6" max="6" width="12" style="348" customWidth="1"/>
    <col min="7" max="7" width="13.7109375" style="456" customWidth="1"/>
    <col min="8" max="9" width="13.7109375" style="348" hidden="1" customWidth="1"/>
    <col min="10" max="10" width="12.85546875" style="348" hidden="1" customWidth="1"/>
    <col min="11" max="11" width="6.140625" style="348" hidden="1" customWidth="1"/>
    <col min="12" max="13" width="11.28515625" style="348" hidden="1" customWidth="1"/>
    <col min="14" max="14" width="11.140625" style="348" hidden="1" customWidth="1"/>
    <col min="15" max="20" width="7.85546875" style="348" hidden="1" customWidth="1"/>
    <col min="21" max="16384" width="13" style="348" hidden="1"/>
  </cols>
  <sheetData>
    <row r="1" spans="1:20" s="456" customFormat="1" ht="15" x14ac:dyDescent="0.25">
      <c r="A1" s="516" t="s">
        <v>59</v>
      </c>
      <c r="B1" s="516"/>
      <c r="C1" s="516"/>
      <c r="D1" s="516"/>
      <c r="E1" s="516"/>
      <c r="F1" s="516"/>
      <c r="G1" s="458"/>
      <c r="H1" s="458"/>
      <c r="I1" s="458"/>
      <c r="J1" s="458"/>
      <c r="K1" s="458"/>
      <c r="L1" s="458"/>
      <c r="M1" s="458"/>
      <c r="N1" s="458"/>
      <c r="O1" s="458"/>
      <c r="P1" s="458"/>
      <c r="Q1" s="458"/>
      <c r="R1" s="458"/>
      <c r="S1" s="458"/>
      <c r="T1" s="458"/>
    </row>
    <row r="2" spans="1:20" ht="15.75" customHeight="1" x14ac:dyDescent="0.25">
      <c r="A2" s="517" t="s">
        <v>60</v>
      </c>
      <c r="B2" s="517"/>
      <c r="C2" s="518" t="s">
        <v>61</v>
      </c>
      <c r="D2" s="519"/>
      <c r="E2" s="519"/>
      <c r="F2" s="520" t="s">
        <v>62</v>
      </c>
      <c r="G2" s="458"/>
      <c r="H2" s="347"/>
      <c r="I2" s="347"/>
      <c r="J2" s="347"/>
      <c r="K2" s="347"/>
      <c r="L2" s="347"/>
      <c r="M2" s="347"/>
      <c r="N2" s="347"/>
      <c r="O2" s="347"/>
      <c r="P2" s="347"/>
      <c r="Q2" s="347"/>
      <c r="R2" s="347"/>
      <c r="S2" s="347"/>
      <c r="T2" s="347"/>
    </row>
    <row r="3" spans="1:20" ht="15.75" customHeight="1" x14ac:dyDescent="0.25">
      <c r="A3" s="517"/>
      <c r="B3" s="517"/>
      <c r="C3" s="277" t="s">
        <v>63</v>
      </c>
      <c r="D3" s="278" t="s">
        <v>64</v>
      </c>
      <c r="E3" s="278" t="s">
        <v>65</v>
      </c>
      <c r="F3" s="521"/>
      <c r="G3" s="458"/>
      <c r="H3" s="347"/>
      <c r="I3" s="347"/>
      <c r="J3" s="347"/>
      <c r="K3" s="347"/>
      <c r="L3" s="347"/>
      <c r="M3" s="347"/>
      <c r="N3" s="347"/>
      <c r="O3" s="347"/>
      <c r="P3" s="347"/>
      <c r="Q3" s="347"/>
      <c r="R3" s="347"/>
      <c r="S3" s="347"/>
      <c r="T3" s="347"/>
    </row>
    <row r="4" spans="1:20" ht="15" x14ac:dyDescent="0.25">
      <c r="A4" s="267">
        <v>142505</v>
      </c>
      <c r="B4" s="267" t="s">
        <v>66</v>
      </c>
      <c r="C4" s="273">
        <v>3447.4449999999997</v>
      </c>
      <c r="D4" s="273">
        <v>8872.14</v>
      </c>
      <c r="E4" s="274">
        <v>15779.7</v>
      </c>
      <c r="F4" s="350">
        <v>1312</v>
      </c>
      <c r="G4" s="458"/>
      <c r="H4" s="347"/>
      <c r="I4" s="347"/>
      <c r="J4" s="347"/>
      <c r="K4" s="347"/>
      <c r="L4" s="347"/>
      <c r="M4" s="347"/>
      <c r="N4" s="347"/>
      <c r="O4" s="347"/>
      <c r="P4" s="347"/>
      <c r="Q4" s="347"/>
      <c r="R4" s="347"/>
      <c r="S4" s="347"/>
      <c r="T4" s="347"/>
    </row>
    <row r="5" spans="1:20" ht="15" x14ac:dyDescent="0.25">
      <c r="A5" s="267">
        <v>142510</v>
      </c>
      <c r="B5" s="275" t="s">
        <v>67</v>
      </c>
      <c r="C5" s="273">
        <v>10119.52</v>
      </c>
      <c r="D5" s="273">
        <v>15000</v>
      </c>
      <c r="E5" s="276">
        <v>20000</v>
      </c>
      <c r="F5" s="351">
        <v>2994</v>
      </c>
      <c r="G5" s="458"/>
      <c r="H5" s="347"/>
      <c r="I5" s="347"/>
      <c r="J5" s="347"/>
      <c r="K5" s="347"/>
      <c r="L5" s="347"/>
      <c r="M5" s="347"/>
      <c r="N5" s="347"/>
      <c r="O5" s="347"/>
      <c r="P5" s="347"/>
      <c r="Q5" s="347"/>
      <c r="R5" s="347"/>
      <c r="S5" s="347"/>
      <c r="T5" s="347"/>
    </row>
    <row r="6" spans="1:20" ht="15" x14ac:dyDescent="0.25">
      <c r="A6" s="267">
        <v>142515</v>
      </c>
      <c r="B6" s="267" t="s">
        <v>68</v>
      </c>
      <c r="C6" s="273">
        <v>5714.29</v>
      </c>
      <c r="D6" s="273">
        <v>12000</v>
      </c>
      <c r="E6" s="274">
        <v>18709.68</v>
      </c>
      <c r="F6" s="351">
        <v>1247</v>
      </c>
      <c r="G6" s="458"/>
      <c r="H6" s="347"/>
      <c r="I6" s="347"/>
      <c r="J6" s="347"/>
      <c r="K6" s="347"/>
      <c r="L6" s="347"/>
      <c r="M6" s="347"/>
      <c r="N6" s="347"/>
      <c r="O6" s="347"/>
      <c r="P6" s="347"/>
      <c r="Q6" s="347"/>
      <c r="R6" s="347"/>
      <c r="S6" s="347"/>
      <c r="T6" s="347"/>
    </row>
    <row r="7" spans="1:20" ht="15" x14ac:dyDescent="0.25">
      <c r="A7" s="267">
        <v>142520</v>
      </c>
      <c r="B7" s="275" t="s">
        <v>69</v>
      </c>
      <c r="C7" s="273">
        <v>7000</v>
      </c>
      <c r="D7" s="273">
        <v>10500</v>
      </c>
      <c r="E7" s="276">
        <v>15000</v>
      </c>
      <c r="F7" s="351">
        <v>6748</v>
      </c>
      <c r="G7" s="458"/>
      <c r="H7" s="347"/>
      <c r="I7" s="347"/>
      <c r="J7" s="347"/>
      <c r="K7" s="347"/>
      <c r="L7" s="347"/>
      <c r="M7" s="347"/>
      <c r="N7" s="347"/>
      <c r="O7" s="347"/>
      <c r="P7" s="347"/>
      <c r="Q7" s="347"/>
      <c r="R7" s="347"/>
      <c r="S7" s="347"/>
      <c r="T7" s="347"/>
    </row>
    <row r="8" spans="1:20" ht="15" x14ac:dyDescent="0.25">
      <c r="A8" s="267">
        <v>142525</v>
      </c>
      <c r="B8" s="267" t="s">
        <v>70</v>
      </c>
      <c r="C8" s="273">
        <v>5000</v>
      </c>
      <c r="D8" s="273">
        <v>15483.87</v>
      </c>
      <c r="E8" s="274">
        <v>21000</v>
      </c>
      <c r="F8" s="351">
        <v>369</v>
      </c>
      <c r="G8" s="458"/>
      <c r="H8" s="347"/>
      <c r="I8" s="347"/>
      <c r="J8" s="347"/>
      <c r="K8" s="347"/>
      <c r="L8" s="347"/>
      <c r="M8" s="347"/>
      <c r="N8" s="347"/>
      <c r="O8" s="347"/>
      <c r="P8" s="347"/>
      <c r="Q8" s="347"/>
      <c r="R8" s="347"/>
      <c r="S8" s="347"/>
      <c r="T8" s="347"/>
    </row>
    <row r="9" spans="1:20" ht="15" x14ac:dyDescent="0.25">
      <c r="A9" s="267">
        <v>142530</v>
      </c>
      <c r="B9" s="267" t="s">
        <v>71</v>
      </c>
      <c r="C9" s="273">
        <v>2943.66</v>
      </c>
      <c r="D9" s="273">
        <v>6071.43</v>
      </c>
      <c r="E9" s="274">
        <v>13000</v>
      </c>
      <c r="F9" s="351">
        <v>1629</v>
      </c>
      <c r="G9" s="458"/>
      <c r="H9" s="347"/>
      <c r="I9" s="347"/>
      <c r="J9" s="347"/>
      <c r="K9" s="347"/>
      <c r="L9" s="347"/>
      <c r="M9" s="347"/>
      <c r="N9" s="347"/>
      <c r="O9" s="347"/>
      <c r="P9" s="347"/>
      <c r="Q9" s="347"/>
      <c r="R9" s="347"/>
      <c r="S9" s="347"/>
      <c r="T9" s="347"/>
    </row>
    <row r="10" spans="1:20" ht="15" x14ac:dyDescent="0.25">
      <c r="A10" s="267">
        <v>142535</v>
      </c>
      <c r="B10" s="267" t="s">
        <v>72</v>
      </c>
      <c r="C10" s="273">
        <v>2170.75</v>
      </c>
      <c r="D10" s="273">
        <v>4500</v>
      </c>
      <c r="E10" s="274">
        <v>9762.5</v>
      </c>
      <c r="F10" s="351">
        <v>1176</v>
      </c>
      <c r="G10" s="458"/>
      <c r="H10" s="347"/>
      <c r="I10" s="347"/>
      <c r="J10" s="347"/>
      <c r="K10" s="347"/>
      <c r="L10" s="347"/>
      <c r="M10" s="347"/>
      <c r="N10" s="347"/>
      <c r="O10" s="347"/>
      <c r="P10" s="347"/>
      <c r="Q10" s="347"/>
      <c r="R10" s="347"/>
      <c r="S10" s="347"/>
      <c r="T10" s="347"/>
    </row>
    <row r="11" spans="1:20" ht="15" x14ac:dyDescent="0.25">
      <c r="A11" s="267">
        <v>142605</v>
      </c>
      <c r="B11" s="267" t="s">
        <v>73</v>
      </c>
      <c r="C11" s="273">
        <v>6740.64</v>
      </c>
      <c r="D11" s="273">
        <v>12000</v>
      </c>
      <c r="E11" s="274">
        <v>18000</v>
      </c>
      <c r="F11" s="351">
        <v>4087</v>
      </c>
      <c r="G11" s="458"/>
      <c r="H11" s="347"/>
      <c r="I11" s="347"/>
      <c r="J11" s="347"/>
      <c r="K11" s="347"/>
      <c r="L11" s="347"/>
      <c r="M11" s="347"/>
      <c r="N11" s="347"/>
      <c r="O11" s="347"/>
      <c r="P11" s="347"/>
      <c r="Q11" s="347"/>
      <c r="R11" s="347"/>
      <c r="S11" s="347"/>
      <c r="T11" s="347"/>
    </row>
    <row r="12" spans="1:20" ht="15" x14ac:dyDescent="0.25">
      <c r="A12" s="267">
        <v>142705</v>
      </c>
      <c r="B12" s="267" t="s">
        <v>74</v>
      </c>
      <c r="C12" s="273">
        <v>3324</v>
      </c>
      <c r="D12" s="273">
        <v>6000</v>
      </c>
      <c r="E12" s="274">
        <v>10828.49</v>
      </c>
      <c r="F12" s="351">
        <v>6335</v>
      </c>
      <c r="G12" s="458"/>
      <c r="H12" s="347"/>
      <c r="I12" s="347"/>
      <c r="J12" s="347"/>
      <c r="K12" s="347"/>
      <c r="L12" s="347"/>
      <c r="M12" s="347"/>
      <c r="N12" s="347"/>
      <c r="O12" s="347"/>
      <c r="P12" s="347"/>
      <c r="Q12" s="347"/>
      <c r="R12" s="347"/>
      <c r="S12" s="347"/>
      <c r="T12" s="347"/>
    </row>
    <row r="13" spans="1:20" ht="15" x14ac:dyDescent="0.25">
      <c r="A13" s="267">
        <v>212205</v>
      </c>
      <c r="B13" s="275" t="s">
        <v>75</v>
      </c>
      <c r="C13" s="276">
        <v>7001.31</v>
      </c>
      <c r="D13" s="276">
        <v>11000</v>
      </c>
      <c r="E13" s="276">
        <v>15421</v>
      </c>
      <c r="F13" s="351">
        <v>3442</v>
      </c>
      <c r="G13" s="458"/>
      <c r="H13" s="347"/>
      <c r="I13" s="347"/>
      <c r="J13" s="347"/>
      <c r="K13" s="347"/>
      <c r="L13" s="347"/>
      <c r="M13" s="347"/>
      <c r="N13" s="347"/>
      <c r="O13" s="347"/>
      <c r="P13" s="347"/>
      <c r="Q13" s="347"/>
      <c r="R13" s="347"/>
      <c r="S13" s="347"/>
      <c r="T13" s="347"/>
    </row>
    <row r="14" spans="1:20" ht="15" x14ac:dyDescent="0.25">
      <c r="A14" s="267">
        <v>212210</v>
      </c>
      <c r="B14" s="267" t="s">
        <v>76</v>
      </c>
      <c r="C14" s="273">
        <v>6700</v>
      </c>
      <c r="D14" s="273">
        <v>10500</v>
      </c>
      <c r="E14" s="274">
        <v>15000</v>
      </c>
      <c r="F14" s="351">
        <v>445</v>
      </c>
      <c r="G14" s="458"/>
      <c r="H14" s="347"/>
      <c r="I14" s="347"/>
      <c r="J14" s="347"/>
      <c r="K14" s="347"/>
      <c r="L14" s="347"/>
      <c r="M14" s="347"/>
      <c r="N14" s="347"/>
      <c r="O14" s="347"/>
      <c r="P14" s="347"/>
      <c r="Q14" s="347"/>
      <c r="R14" s="347"/>
      <c r="S14" s="347"/>
      <c r="T14" s="347"/>
    </row>
    <row r="15" spans="1:20" ht="15" x14ac:dyDescent="0.25">
      <c r="A15" s="267">
        <v>212215</v>
      </c>
      <c r="B15" s="267" t="s">
        <v>77</v>
      </c>
      <c r="C15" s="273">
        <v>7200</v>
      </c>
      <c r="D15" s="273">
        <v>12000</v>
      </c>
      <c r="E15" s="274">
        <v>17505</v>
      </c>
      <c r="F15" s="351">
        <v>3448</v>
      </c>
      <c r="G15" s="458"/>
      <c r="H15" s="347"/>
      <c r="I15" s="347"/>
      <c r="J15" s="347"/>
      <c r="K15" s="347"/>
      <c r="L15" s="347"/>
      <c r="M15" s="347"/>
      <c r="N15" s="347"/>
      <c r="O15" s="347"/>
      <c r="P15" s="347"/>
      <c r="Q15" s="347"/>
      <c r="R15" s="347"/>
      <c r="S15" s="347"/>
      <c r="T15" s="347"/>
    </row>
    <row r="16" spans="1:20" ht="15" x14ac:dyDescent="0.25">
      <c r="A16" s="267">
        <v>212305</v>
      </c>
      <c r="B16" s="267" t="s">
        <v>78</v>
      </c>
      <c r="C16" s="273">
        <v>4070.9</v>
      </c>
      <c r="D16" s="273">
        <v>7500</v>
      </c>
      <c r="E16" s="274">
        <v>10816.15</v>
      </c>
      <c r="F16" s="351">
        <v>2903</v>
      </c>
      <c r="G16" s="458"/>
      <c r="H16" s="347"/>
      <c r="I16" s="347"/>
      <c r="J16" s="347"/>
      <c r="K16" s="347"/>
      <c r="L16" s="347"/>
      <c r="M16" s="347"/>
      <c r="N16" s="347"/>
      <c r="O16" s="347"/>
      <c r="P16" s="347"/>
      <c r="Q16" s="347"/>
      <c r="R16" s="347"/>
      <c r="S16" s="347"/>
      <c r="T16" s="347"/>
    </row>
    <row r="17" spans="1:20" ht="15" x14ac:dyDescent="0.25">
      <c r="A17" s="267">
        <v>212310</v>
      </c>
      <c r="B17" s="267" t="s">
        <v>79</v>
      </c>
      <c r="C17" s="273">
        <v>2295.6799999999998</v>
      </c>
      <c r="D17" s="273">
        <v>4030.14</v>
      </c>
      <c r="E17" s="274">
        <v>7684.12</v>
      </c>
      <c r="F17" s="351">
        <v>1901</v>
      </c>
      <c r="G17" s="458"/>
      <c r="H17" s="347"/>
      <c r="I17" s="347"/>
      <c r="J17" s="347"/>
      <c r="K17" s="347"/>
      <c r="L17" s="347"/>
      <c r="M17" s="347"/>
      <c r="N17" s="347"/>
      <c r="O17" s="347"/>
      <c r="P17" s="347"/>
      <c r="Q17" s="347"/>
      <c r="R17" s="347"/>
      <c r="S17" s="347"/>
      <c r="T17" s="347"/>
    </row>
    <row r="18" spans="1:20" ht="15" x14ac:dyDescent="0.25">
      <c r="A18" s="267">
        <v>212315</v>
      </c>
      <c r="B18" s="267" t="s">
        <v>80</v>
      </c>
      <c r="C18" s="273">
        <v>2650</v>
      </c>
      <c r="D18" s="273">
        <v>5227.12</v>
      </c>
      <c r="E18" s="274">
        <v>10500</v>
      </c>
      <c r="F18" s="351">
        <v>2981</v>
      </c>
      <c r="G18" s="458"/>
      <c r="H18" s="347"/>
      <c r="I18" s="347"/>
      <c r="J18" s="347"/>
      <c r="K18" s="347"/>
      <c r="L18" s="347"/>
      <c r="M18" s="347"/>
      <c r="N18" s="347"/>
      <c r="O18" s="347"/>
      <c r="P18" s="347"/>
      <c r="Q18" s="347"/>
      <c r="R18" s="347"/>
      <c r="S18" s="347"/>
      <c r="T18" s="347"/>
    </row>
    <row r="19" spans="1:20" ht="15" x14ac:dyDescent="0.25">
      <c r="A19" s="267">
        <v>212320</v>
      </c>
      <c r="B19" s="267" t="s">
        <v>81</v>
      </c>
      <c r="C19" s="273">
        <v>4000</v>
      </c>
      <c r="D19" s="273">
        <v>6500</v>
      </c>
      <c r="E19" s="274">
        <v>10016.834999999999</v>
      </c>
      <c r="F19" s="351">
        <v>3788</v>
      </c>
      <c r="G19" s="458"/>
      <c r="H19" s="347"/>
      <c r="I19" s="347"/>
      <c r="J19" s="347"/>
      <c r="K19" s="347"/>
      <c r="L19" s="347"/>
      <c r="M19" s="347"/>
      <c r="N19" s="347"/>
      <c r="O19" s="347"/>
      <c r="P19" s="347"/>
      <c r="Q19" s="347"/>
      <c r="R19" s="347"/>
      <c r="S19" s="347"/>
      <c r="T19" s="347"/>
    </row>
    <row r="20" spans="1:20" ht="15" x14ac:dyDescent="0.25">
      <c r="A20" s="267">
        <v>212405</v>
      </c>
      <c r="B20" s="275" t="s">
        <v>82</v>
      </c>
      <c r="C20" s="276">
        <v>3600</v>
      </c>
      <c r="D20" s="276">
        <v>6428.33</v>
      </c>
      <c r="E20" s="276">
        <v>9741.2999999999993</v>
      </c>
      <c r="F20" s="351">
        <v>80378</v>
      </c>
      <c r="G20" s="458"/>
      <c r="H20" s="347"/>
      <c r="I20" s="347"/>
      <c r="J20" s="347"/>
      <c r="K20" s="347"/>
      <c r="L20" s="347"/>
      <c r="M20" s="347"/>
      <c r="N20" s="347"/>
      <c r="O20" s="347"/>
      <c r="P20" s="347"/>
      <c r="Q20" s="347"/>
      <c r="R20" s="347"/>
      <c r="S20" s="347"/>
      <c r="T20" s="347"/>
    </row>
    <row r="21" spans="1:20" ht="15" x14ac:dyDescent="0.25">
      <c r="A21" s="267">
        <v>212410</v>
      </c>
      <c r="B21" s="267" t="s">
        <v>83</v>
      </c>
      <c r="C21" s="273">
        <v>2200</v>
      </c>
      <c r="D21" s="273">
        <v>3500</v>
      </c>
      <c r="E21" s="274">
        <v>5848.7950000000001</v>
      </c>
      <c r="F21" s="351">
        <v>13636</v>
      </c>
      <c r="G21" s="458"/>
      <c r="H21" s="347"/>
      <c r="I21" s="347"/>
      <c r="J21" s="347"/>
      <c r="K21" s="347"/>
      <c r="L21" s="347"/>
      <c r="M21" s="347"/>
      <c r="N21" s="347"/>
      <c r="O21" s="347"/>
      <c r="P21" s="347"/>
      <c r="Q21" s="347"/>
      <c r="R21" s="347"/>
      <c r="S21" s="347"/>
      <c r="T21" s="347"/>
    </row>
    <row r="22" spans="1:20" ht="15" x14ac:dyDescent="0.25">
      <c r="A22" s="267">
        <v>212415</v>
      </c>
      <c r="B22" s="267" t="s">
        <v>84</v>
      </c>
      <c r="C22" s="273">
        <v>2500</v>
      </c>
      <c r="D22" s="273">
        <v>3895.6750000000002</v>
      </c>
      <c r="E22" s="274">
        <v>6000</v>
      </c>
      <c r="F22" s="351">
        <v>2996</v>
      </c>
      <c r="G22" s="458"/>
      <c r="H22" s="347"/>
      <c r="I22" s="347"/>
      <c r="J22" s="347"/>
      <c r="K22" s="347"/>
      <c r="L22" s="347"/>
      <c r="M22" s="347"/>
      <c r="N22" s="347"/>
      <c r="O22" s="347"/>
      <c r="P22" s="347"/>
      <c r="Q22" s="347"/>
      <c r="R22" s="347"/>
      <c r="S22" s="347"/>
      <c r="T22" s="347"/>
    </row>
    <row r="23" spans="1:20" ht="15" x14ac:dyDescent="0.25">
      <c r="A23" s="267">
        <v>212420</v>
      </c>
      <c r="B23" s="267" t="s">
        <v>85</v>
      </c>
      <c r="C23" s="273">
        <v>1937.55</v>
      </c>
      <c r="D23" s="273">
        <v>2565</v>
      </c>
      <c r="E23" s="274">
        <v>4151.25</v>
      </c>
      <c r="F23" s="351">
        <v>36537</v>
      </c>
      <c r="G23" s="458"/>
      <c r="H23" s="347"/>
      <c r="I23" s="347"/>
      <c r="J23" s="347"/>
      <c r="K23" s="347"/>
      <c r="L23" s="347"/>
      <c r="M23" s="347"/>
      <c r="N23" s="347"/>
      <c r="O23" s="347"/>
      <c r="P23" s="347"/>
      <c r="Q23" s="347"/>
      <c r="R23" s="347"/>
      <c r="S23" s="347"/>
      <c r="T23" s="347"/>
    </row>
    <row r="24" spans="1:20" ht="15" x14ac:dyDescent="0.25">
      <c r="A24" s="267">
        <v>313220</v>
      </c>
      <c r="B24" s="267" t="s">
        <v>86</v>
      </c>
      <c r="C24" s="273">
        <v>1400</v>
      </c>
      <c r="D24" s="273">
        <v>1708.01</v>
      </c>
      <c r="E24" s="274">
        <v>2057.46</v>
      </c>
      <c r="F24" s="351">
        <v>18731</v>
      </c>
      <c r="G24" s="458"/>
      <c r="H24" s="347"/>
      <c r="I24" s="347"/>
      <c r="J24" s="347"/>
      <c r="K24" s="347"/>
      <c r="L24" s="347"/>
      <c r="M24" s="347"/>
      <c r="N24" s="347"/>
      <c r="O24" s="347"/>
      <c r="P24" s="347"/>
      <c r="Q24" s="347"/>
      <c r="R24" s="347"/>
      <c r="S24" s="347"/>
      <c r="T24" s="347"/>
    </row>
    <row r="25" spans="1:20" ht="15" x14ac:dyDescent="0.25">
      <c r="A25" s="267">
        <v>313305</v>
      </c>
      <c r="B25" s="267" t="s">
        <v>87</v>
      </c>
      <c r="C25" s="273">
        <v>1332.41</v>
      </c>
      <c r="D25" s="273">
        <v>1669.47</v>
      </c>
      <c r="E25" s="274">
        <v>2200</v>
      </c>
      <c r="F25" s="351">
        <v>2135</v>
      </c>
      <c r="G25" s="458"/>
      <c r="H25" s="347"/>
      <c r="I25" s="347"/>
      <c r="J25" s="347"/>
      <c r="K25" s="347"/>
      <c r="L25" s="347"/>
      <c r="M25" s="347"/>
      <c r="N25" s="347"/>
      <c r="O25" s="347"/>
      <c r="P25" s="347"/>
      <c r="Q25" s="347"/>
      <c r="R25" s="347"/>
      <c r="S25" s="347"/>
      <c r="T25" s="347"/>
    </row>
    <row r="26" spans="1:20" ht="15" x14ac:dyDescent="0.25">
      <c r="A26" s="267">
        <v>313310</v>
      </c>
      <c r="B26" s="267" t="s">
        <v>88</v>
      </c>
      <c r="C26" s="273">
        <v>1282</v>
      </c>
      <c r="D26" s="273">
        <v>1500</v>
      </c>
      <c r="E26" s="274">
        <v>1901.59</v>
      </c>
      <c r="F26" s="351">
        <v>9779</v>
      </c>
      <c r="G26" s="458"/>
      <c r="H26" s="347"/>
      <c r="I26" s="347"/>
      <c r="J26" s="347"/>
      <c r="K26" s="347"/>
      <c r="L26" s="347"/>
      <c r="M26" s="347"/>
      <c r="N26" s="347"/>
      <c r="O26" s="347"/>
      <c r="P26" s="347"/>
      <c r="Q26" s="347"/>
      <c r="R26" s="347"/>
      <c r="S26" s="347"/>
      <c r="T26" s="347"/>
    </row>
    <row r="27" spans="1:20" ht="15" x14ac:dyDescent="0.25">
      <c r="A27" s="267">
        <v>317105</v>
      </c>
      <c r="B27" s="267" t="s">
        <v>89</v>
      </c>
      <c r="C27" s="273">
        <v>1900</v>
      </c>
      <c r="D27" s="273">
        <v>2600</v>
      </c>
      <c r="E27" s="274">
        <v>4800</v>
      </c>
      <c r="F27" s="351">
        <v>3050</v>
      </c>
      <c r="G27" s="458"/>
      <c r="H27" s="347"/>
      <c r="I27" s="347"/>
      <c r="J27" s="347"/>
      <c r="K27" s="347"/>
      <c r="L27" s="347"/>
      <c r="M27" s="347"/>
      <c r="N27" s="347"/>
      <c r="O27" s="347"/>
      <c r="P27" s="347"/>
      <c r="Q27" s="347"/>
      <c r="R27" s="347"/>
      <c r="S27" s="347"/>
      <c r="T27" s="347"/>
    </row>
    <row r="28" spans="1:20" ht="15" x14ac:dyDescent="0.25">
      <c r="A28" s="267">
        <v>317110</v>
      </c>
      <c r="B28" s="267" t="s">
        <v>90</v>
      </c>
      <c r="C28" s="273">
        <v>2500</v>
      </c>
      <c r="D28" s="273">
        <v>4129.58</v>
      </c>
      <c r="E28" s="274">
        <v>7500</v>
      </c>
      <c r="F28" s="351">
        <v>35533</v>
      </c>
      <c r="G28" s="458"/>
      <c r="H28" s="347"/>
      <c r="I28" s="347"/>
      <c r="J28" s="347"/>
      <c r="K28" s="347"/>
      <c r="L28" s="347"/>
      <c r="M28" s="347"/>
      <c r="N28" s="347"/>
      <c r="O28" s="347"/>
      <c r="P28" s="347"/>
      <c r="Q28" s="347"/>
      <c r="R28" s="347"/>
      <c r="S28" s="347"/>
      <c r="T28" s="347"/>
    </row>
    <row r="29" spans="1:20" ht="15" x14ac:dyDescent="0.25">
      <c r="A29" s="267">
        <v>317115</v>
      </c>
      <c r="B29" s="267" t="s">
        <v>91</v>
      </c>
      <c r="C29" s="273">
        <v>2411.91</v>
      </c>
      <c r="D29" s="273">
        <v>3300</v>
      </c>
      <c r="E29" s="274">
        <v>4400</v>
      </c>
      <c r="F29" s="351">
        <v>1247</v>
      </c>
      <c r="G29" s="458"/>
      <c r="H29" s="347"/>
      <c r="I29" s="347"/>
      <c r="J29" s="347"/>
      <c r="K29" s="347"/>
      <c r="L29" s="347"/>
      <c r="M29" s="347"/>
      <c r="N29" s="347"/>
      <c r="O29" s="347"/>
      <c r="P29" s="347"/>
      <c r="Q29" s="347"/>
      <c r="R29" s="347"/>
      <c r="S29" s="347"/>
      <c r="T29" s="347"/>
    </row>
    <row r="30" spans="1:20" ht="15" x14ac:dyDescent="0.25">
      <c r="A30" s="267">
        <v>317120</v>
      </c>
      <c r="B30" s="267" t="s">
        <v>92</v>
      </c>
      <c r="C30" s="273">
        <v>2015.43</v>
      </c>
      <c r="D30" s="273">
        <v>3080</v>
      </c>
      <c r="E30" s="274">
        <v>5500</v>
      </c>
      <c r="F30" s="351">
        <v>873</v>
      </c>
      <c r="G30" s="458"/>
      <c r="H30" s="347"/>
      <c r="I30" s="347"/>
      <c r="J30" s="347"/>
      <c r="K30" s="347"/>
      <c r="L30" s="347"/>
      <c r="M30" s="347"/>
      <c r="N30" s="347"/>
      <c r="O30" s="347"/>
      <c r="P30" s="347"/>
      <c r="Q30" s="347"/>
      <c r="R30" s="347"/>
      <c r="S30" s="347"/>
      <c r="T30" s="347"/>
    </row>
    <row r="31" spans="1:20" ht="15" x14ac:dyDescent="0.25">
      <c r="A31" s="267">
        <v>317205</v>
      </c>
      <c r="B31" s="267" t="s">
        <v>93</v>
      </c>
      <c r="C31" s="273">
        <v>1274.18</v>
      </c>
      <c r="D31" s="273">
        <v>1500.48</v>
      </c>
      <c r="E31" s="274">
        <v>1980</v>
      </c>
      <c r="F31" s="351">
        <v>14850</v>
      </c>
      <c r="G31" s="458"/>
      <c r="H31" s="347"/>
      <c r="I31" s="347"/>
      <c r="J31" s="347"/>
      <c r="K31" s="347"/>
      <c r="L31" s="347"/>
      <c r="M31" s="347"/>
      <c r="N31" s="347"/>
      <c r="O31" s="347"/>
      <c r="P31" s="347"/>
      <c r="Q31" s="347"/>
      <c r="R31" s="347"/>
      <c r="S31" s="347"/>
      <c r="T31" s="347"/>
    </row>
    <row r="32" spans="1:20" ht="15" x14ac:dyDescent="0.25">
      <c r="A32" s="267">
        <v>317210</v>
      </c>
      <c r="B32" s="267" t="s">
        <v>94</v>
      </c>
      <c r="C32" s="273">
        <v>1493.34</v>
      </c>
      <c r="D32" s="273">
        <v>1800</v>
      </c>
      <c r="E32" s="274">
        <v>2204.11</v>
      </c>
      <c r="F32" s="352">
        <v>30130</v>
      </c>
      <c r="G32" s="458"/>
      <c r="H32" s="347"/>
      <c r="I32" s="347"/>
      <c r="J32" s="347"/>
      <c r="K32" s="347"/>
      <c r="L32" s="347"/>
      <c r="M32" s="347"/>
      <c r="N32" s="347"/>
      <c r="O32" s="347"/>
      <c r="P32" s="347"/>
      <c r="Q32" s="347"/>
      <c r="R32" s="347"/>
      <c r="S32" s="347"/>
      <c r="T32" s="347"/>
    </row>
    <row r="33" spans="1:20" s="456" customFormat="1" ht="15" x14ac:dyDescent="0.25">
      <c r="A33" s="459"/>
      <c r="B33" s="460"/>
      <c r="C33" s="460"/>
      <c r="D33" s="460"/>
      <c r="E33" s="461"/>
      <c r="F33" s="460"/>
      <c r="G33" s="458"/>
      <c r="H33" s="458"/>
      <c r="I33" s="458"/>
      <c r="J33" s="458"/>
      <c r="K33" s="458"/>
      <c r="L33" s="458"/>
      <c r="M33" s="458"/>
      <c r="N33" s="458"/>
      <c r="O33" s="458"/>
      <c r="P33" s="458"/>
      <c r="Q33" s="458"/>
      <c r="R33" s="458"/>
      <c r="S33" s="458"/>
      <c r="T33" s="458"/>
    </row>
    <row r="34" spans="1:20" s="456" customFormat="1" ht="15" x14ac:dyDescent="0.25">
      <c r="J34" s="462"/>
    </row>
    <row r="35" spans="1:20" ht="15" hidden="1" x14ac:dyDescent="0.25">
      <c r="J35" s="349"/>
    </row>
    <row r="36" spans="1:20" ht="15" hidden="1" x14ac:dyDescent="0.25">
      <c r="J36" s="349"/>
    </row>
    <row r="37" spans="1:20" ht="15" hidden="1" x14ac:dyDescent="0.25">
      <c r="J37" s="349"/>
    </row>
    <row r="38" spans="1:20" ht="15" hidden="1" x14ac:dyDescent="0.25">
      <c r="J38" s="349"/>
    </row>
    <row r="39" spans="1:20" ht="15" hidden="1" x14ac:dyDescent="0.25">
      <c r="J39" s="349"/>
    </row>
    <row r="40" spans="1:20" ht="15" hidden="1" x14ac:dyDescent="0.25">
      <c r="J40" s="349"/>
    </row>
    <row r="41" spans="1:20" ht="15" hidden="1" x14ac:dyDescent="0.25">
      <c r="J41" s="349"/>
    </row>
    <row r="42" spans="1:20" ht="15" hidden="1" x14ac:dyDescent="0.25">
      <c r="J42" s="349"/>
    </row>
    <row r="43" spans="1:20" ht="15" hidden="1" x14ac:dyDescent="0.25">
      <c r="J43" s="349"/>
    </row>
    <row r="44" spans="1:20" ht="15" hidden="1" x14ac:dyDescent="0.25">
      <c r="J44" s="349"/>
    </row>
    <row r="45" spans="1:20" ht="15" hidden="1" x14ac:dyDescent="0.25">
      <c r="J45" s="349"/>
    </row>
    <row r="46" spans="1:20" ht="15" hidden="1" x14ac:dyDescent="0.25">
      <c r="J46" s="349"/>
    </row>
    <row r="47" spans="1:20" ht="15" hidden="1" x14ac:dyDescent="0.25">
      <c r="J47" s="349"/>
    </row>
    <row r="48" spans="1:20" ht="15" hidden="1" x14ac:dyDescent="0.25">
      <c r="J48" s="349"/>
    </row>
    <row r="49" spans="10:10" ht="15" hidden="1" x14ac:dyDescent="0.25">
      <c r="J49" s="349"/>
    </row>
    <row r="50" spans="10:10" ht="15" hidden="1" x14ac:dyDescent="0.25">
      <c r="J50" s="349"/>
    </row>
    <row r="51" spans="10:10" ht="15" hidden="1" x14ac:dyDescent="0.25">
      <c r="J51" s="349"/>
    </row>
    <row r="52" spans="10:10" ht="15" hidden="1" x14ac:dyDescent="0.25">
      <c r="J52" s="349"/>
    </row>
    <row r="53" spans="10:10" ht="15" hidden="1" x14ac:dyDescent="0.25">
      <c r="J53" s="349"/>
    </row>
    <row r="54" spans="10:10" ht="15" hidden="1" x14ac:dyDescent="0.25">
      <c r="J54" s="349"/>
    </row>
    <row r="55" spans="10:10" ht="15" hidden="1" x14ac:dyDescent="0.25">
      <c r="J55" s="349"/>
    </row>
    <row r="56" spans="10:10" ht="15" hidden="1" x14ac:dyDescent="0.25">
      <c r="J56" s="349"/>
    </row>
    <row r="57" spans="10:10" ht="15" hidden="1" x14ac:dyDescent="0.25">
      <c r="J57" s="349"/>
    </row>
    <row r="58" spans="10:10" ht="15" hidden="1" x14ac:dyDescent="0.25">
      <c r="J58" s="349"/>
    </row>
    <row r="59" spans="10:10" ht="15" hidden="1" x14ac:dyDescent="0.25">
      <c r="J59" s="349"/>
    </row>
    <row r="60" spans="10:10" ht="15" hidden="1" x14ac:dyDescent="0.25">
      <c r="J60" s="349"/>
    </row>
    <row r="61" spans="10:10" ht="15" hidden="1" x14ac:dyDescent="0.25">
      <c r="J61" s="349"/>
    </row>
    <row r="62" spans="10:10" ht="15" hidden="1" x14ac:dyDescent="0.25">
      <c r="J62" s="349"/>
    </row>
    <row r="63" spans="10:10" ht="15" hidden="1" x14ac:dyDescent="0.25">
      <c r="J63" s="349"/>
    </row>
    <row r="64" spans="10:10" ht="15" hidden="1" x14ac:dyDescent="0.25">
      <c r="J64" s="349"/>
    </row>
    <row r="65" spans="10:10" ht="15" hidden="1" x14ac:dyDescent="0.25">
      <c r="J65" s="349"/>
    </row>
    <row r="66" spans="10:10" ht="15" hidden="1" x14ac:dyDescent="0.25">
      <c r="J66" s="349"/>
    </row>
    <row r="67" spans="10:10" ht="15" hidden="1" x14ac:dyDescent="0.25">
      <c r="J67" s="349"/>
    </row>
    <row r="68" spans="10:10" ht="15" hidden="1" x14ac:dyDescent="0.25">
      <c r="J68" s="349"/>
    </row>
    <row r="69" spans="10:10" ht="15" hidden="1" x14ac:dyDescent="0.25">
      <c r="J69" s="349"/>
    </row>
    <row r="70" spans="10:10" ht="15" hidden="1" x14ac:dyDescent="0.25">
      <c r="J70" s="349"/>
    </row>
    <row r="71" spans="10:10" ht="15" hidden="1" x14ac:dyDescent="0.25">
      <c r="J71" s="349"/>
    </row>
    <row r="72" spans="10:10" ht="15" hidden="1" x14ac:dyDescent="0.25">
      <c r="J72" s="349"/>
    </row>
    <row r="73" spans="10:10" ht="15" hidden="1" x14ac:dyDescent="0.25">
      <c r="J73" s="349"/>
    </row>
    <row r="74" spans="10:10" ht="15" hidden="1" x14ac:dyDescent="0.25">
      <c r="J74" s="349"/>
    </row>
    <row r="75" spans="10:10" ht="15" hidden="1" x14ac:dyDescent="0.25">
      <c r="J75" s="349"/>
    </row>
    <row r="76" spans="10:10" ht="15" hidden="1" x14ac:dyDescent="0.25">
      <c r="J76" s="349"/>
    </row>
    <row r="77" spans="10:10" ht="15" hidden="1" x14ac:dyDescent="0.25">
      <c r="J77" s="349"/>
    </row>
    <row r="78" spans="10:10" ht="15" hidden="1" x14ac:dyDescent="0.25">
      <c r="J78" s="349"/>
    </row>
    <row r="79" spans="10:10" ht="15" hidden="1" x14ac:dyDescent="0.25">
      <c r="J79" s="349"/>
    </row>
    <row r="80" spans="10:10" ht="15" hidden="1" x14ac:dyDescent="0.25">
      <c r="J80" s="349"/>
    </row>
    <row r="81" spans="10:10" ht="15" hidden="1" x14ac:dyDescent="0.25">
      <c r="J81" s="349"/>
    </row>
    <row r="82" spans="10:10" ht="15" hidden="1" x14ac:dyDescent="0.25">
      <c r="J82" s="349"/>
    </row>
    <row r="83" spans="10:10" ht="15" hidden="1" x14ac:dyDescent="0.25">
      <c r="J83" s="349"/>
    </row>
    <row r="84" spans="10:10" ht="15" hidden="1" x14ac:dyDescent="0.25">
      <c r="J84" s="349"/>
    </row>
    <row r="85" spans="10:10" ht="15" hidden="1" x14ac:dyDescent="0.25">
      <c r="J85" s="349"/>
    </row>
    <row r="86" spans="10:10" ht="15" hidden="1" x14ac:dyDescent="0.25">
      <c r="J86" s="349"/>
    </row>
    <row r="87" spans="10:10" ht="15" hidden="1" x14ac:dyDescent="0.25">
      <c r="J87" s="349"/>
    </row>
    <row r="88" spans="10:10" ht="15" hidden="1" x14ac:dyDescent="0.25">
      <c r="J88" s="349"/>
    </row>
    <row r="89" spans="10:10" ht="15" hidden="1" x14ac:dyDescent="0.25">
      <c r="J89" s="349"/>
    </row>
    <row r="90" spans="10:10" ht="15" hidden="1" x14ac:dyDescent="0.25">
      <c r="J90" s="349"/>
    </row>
    <row r="91" spans="10:10" ht="15" hidden="1" x14ac:dyDescent="0.25">
      <c r="J91" s="349"/>
    </row>
    <row r="92" spans="10:10" ht="15" hidden="1" x14ac:dyDescent="0.25">
      <c r="J92" s="349"/>
    </row>
    <row r="93" spans="10:10" ht="15" hidden="1" x14ac:dyDescent="0.25">
      <c r="J93" s="349"/>
    </row>
    <row r="94" spans="10:10" ht="15" hidden="1" x14ac:dyDescent="0.25">
      <c r="J94" s="349"/>
    </row>
    <row r="95" spans="10:10" ht="15" hidden="1" x14ac:dyDescent="0.25">
      <c r="J95" s="349"/>
    </row>
    <row r="96" spans="10:10" ht="15" hidden="1" x14ac:dyDescent="0.25">
      <c r="J96" s="349"/>
    </row>
    <row r="97" spans="10:10" ht="15" hidden="1" x14ac:dyDescent="0.25">
      <c r="J97" s="349"/>
    </row>
    <row r="98" spans="10:10" ht="15" hidden="1" x14ac:dyDescent="0.25">
      <c r="J98" s="349"/>
    </row>
    <row r="99" spans="10:10" ht="15" hidden="1" x14ac:dyDescent="0.25">
      <c r="J99" s="349"/>
    </row>
    <row r="100" spans="10:10" ht="15" hidden="1" x14ac:dyDescent="0.25">
      <c r="J100" s="349"/>
    </row>
    <row r="101" spans="10:10" ht="15" hidden="1" x14ac:dyDescent="0.25">
      <c r="J101" s="349"/>
    </row>
    <row r="102" spans="10:10" ht="15" hidden="1" x14ac:dyDescent="0.25">
      <c r="J102" s="349"/>
    </row>
    <row r="103" spans="10:10" ht="15" hidden="1" x14ac:dyDescent="0.25">
      <c r="J103" s="349"/>
    </row>
    <row r="104" spans="10:10" ht="15" hidden="1" x14ac:dyDescent="0.25">
      <c r="J104" s="349"/>
    </row>
    <row r="105" spans="10:10" ht="15" hidden="1" x14ac:dyDescent="0.25">
      <c r="J105" s="349"/>
    </row>
    <row r="106" spans="10:10" ht="15" hidden="1" x14ac:dyDescent="0.25">
      <c r="J106" s="349"/>
    </row>
    <row r="107" spans="10:10" ht="15" hidden="1" x14ac:dyDescent="0.25">
      <c r="J107" s="349"/>
    </row>
    <row r="108" spans="10:10" ht="15" hidden="1" x14ac:dyDescent="0.25">
      <c r="J108" s="349"/>
    </row>
    <row r="109" spans="10:10" ht="15" hidden="1" x14ac:dyDescent="0.25">
      <c r="J109" s="349"/>
    </row>
    <row r="110" spans="10:10" ht="15" hidden="1" x14ac:dyDescent="0.25">
      <c r="J110" s="349"/>
    </row>
    <row r="111" spans="10:10" ht="15" hidden="1" x14ac:dyDescent="0.25">
      <c r="J111" s="349"/>
    </row>
    <row r="112" spans="10:10" ht="15" hidden="1" x14ac:dyDescent="0.25">
      <c r="J112" s="349"/>
    </row>
    <row r="113" spans="10:10" ht="15" hidden="1" x14ac:dyDescent="0.25">
      <c r="J113" s="349"/>
    </row>
    <row r="114" spans="10:10" ht="15" hidden="1" x14ac:dyDescent="0.25">
      <c r="J114" s="349"/>
    </row>
    <row r="115" spans="10:10" ht="15" hidden="1" x14ac:dyDescent="0.25">
      <c r="J115" s="349"/>
    </row>
    <row r="116" spans="10:10" ht="15" hidden="1" x14ac:dyDescent="0.25">
      <c r="J116" s="349"/>
    </row>
    <row r="117" spans="10:10" ht="15" hidden="1" x14ac:dyDescent="0.25">
      <c r="J117" s="349"/>
    </row>
    <row r="118" spans="10:10" ht="15" hidden="1" x14ac:dyDescent="0.25">
      <c r="J118" s="349"/>
    </row>
    <row r="119" spans="10:10" ht="15" hidden="1" x14ac:dyDescent="0.25">
      <c r="J119" s="349"/>
    </row>
    <row r="120" spans="10:10" ht="15" hidden="1" x14ac:dyDescent="0.25">
      <c r="J120" s="349"/>
    </row>
    <row r="121" spans="10:10" ht="15" hidden="1" x14ac:dyDescent="0.25">
      <c r="J121" s="349"/>
    </row>
    <row r="122" spans="10:10" ht="15" hidden="1" x14ac:dyDescent="0.25">
      <c r="J122" s="349"/>
    </row>
    <row r="123" spans="10:10" ht="15" hidden="1" x14ac:dyDescent="0.25">
      <c r="J123" s="349"/>
    </row>
    <row r="124" spans="10:10" ht="15" hidden="1" x14ac:dyDescent="0.25">
      <c r="J124" s="349"/>
    </row>
    <row r="125" spans="10:10" ht="15" hidden="1" x14ac:dyDescent="0.25">
      <c r="J125" s="349"/>
    </row>
    <row r="126" spans="10:10" ht="15" hidden="1" x14ac:dyDescent="0.25">
      <c r="J126" s="349"/>
    </row>
    <row r="127" spans="10:10" ht="15" hidden="1" x14ac:dyDescent="0.25">
      <c r="J127" s="349"/>
    </row>
    <row r="128" spans="10:10" ht="15" hidden="1" x14ac:dyDescent="0.25">
      <c r="J128" s="349"/>
    </row>
    <row r="129" spans="10:10" ht="15" hidden="1" x14ac:dyDescent="0.25">
      <c r="J129" s="349"/>
    </row>
    <row r="130" spans="10:10" ht="15" hidden="1" x14ac:dyDescent="0.25">
      <c r="J130" s="349"/>
    </row>
    <row r="131" spans="10:10" ht="15" hidden="1" x14ac:dyDescent="0.25">
      <c r="J131" s="349"/>
    </row>
    <row r="132" spans="10:10" ht="15" hidden="1" x14ac:dyDescent="0.25">
      <c r="J132" s="349"/>
    </row>
    <row r="133" spans="10:10" ht="15" hidden="1" x14ac:dyDescent="0.25">
      <c r="J133" s="349"/>
    </row>
    <row r="134" spans="10:10" ht="15" hidden="1" x14ac:dyDescent="0.25">
      <c r="J134" s="349"/>
    </row>
    <row r="135" spans="10:10" ht="15" hidden="1" x14ac:dyDescent="0.25">
      <c r="J135" s="349"/>
    </row>
    <row r="136" spans="10:10" ht="15" hidden="1" x14ac:dyDescent="0.25">
      <c r="J136" s="349"/>
    </row>
    <row r="137" spans="10:10" ht="15" hidden="1" x14ac:dyDescent="0.25">
      <c r="J137" s="349"/>
    </row>
    <row r="138" spans="10:10" ht="15" hidden="1" x14ac:dyDescent="0.25">
      <c r="J138" s="349"/>
    </row>
    <row r="139" spans="10:10" ht="15" hidden="1" x14ac:dyDescent="0.25">
      <c r="J139" s="349"/>
    </row>
    <row r="140" spans="10:10" ht="15" hidden="1" x14ac:dyDescent="0.25">
      <c r="J140" s="349"/>
    </row>
    <row r="141" spans="10:10" ht="15" hidden="1" x14ac:dyDescent="0.25">
      <c r="J141" s="349"/>
    </row>
    <row r="142" spans="10:10" ht="15" hidden="1" x14ac:dyDescent="0.25">
      <c r="J142" s="349"/>
    </row>
    <row r="143" spans="10:10" ht="15" hidden="1" x14ac:dyDescent="0.25">
      <c r="J143" s="349"/>
    </row>
    <row r="144" spans="10:10" ht="15" hidden="1" x14ac:dyDescent="0.25">
      <c r="J144" s="349"/>
    </row>
    <row r="145" spans="10:10" ht="15" hidden="1" x14ac:dyDescent="0.25">
      <c r="J145" s="349"/>
    </row>
    <row r="146" spans="10:10" ht="15" hidden="1" x14ac:dyDescent="0.25">
      <c r="J146" s="349"/>
    </row>
    <row r="147" spans="10:10" ht="15" hidden="1" x14ac:dyDescent="0.25">
      <c r="J147" s="349"/>
    </row>
    <row r="148" spans="10:10" ht="15" hidden="1" x14ac:dyDescent="0.25">
      <c r="J148" s="349"/>
    </row>
    <row r="149" spans="10:10" ht="15" hidden="1" x14ac:dyDescent="0.25">
      <c r="J149" s="349"/>
    </row>
    <row r="150" spans="10:10" ht="15" hidden="1" x14ac:dyDescent="0.25">
      <c r="J150" s="349"/>
    </row>
    <row r="151" spans="10:10" ht="15" hidden="1" x14ac:dyDescent="0.25">
      <c r="J151" s="349"/>
    </row>
    <row r="152" spans="10:10" ht="15" hidden="1" x14ac:dyDescent="0.25">
      <c r="J152" s="349"/>
    </row>
    <row r="153" spans="10:10" ht="15" hidden="1" x14ac:dyDescent="0.25">
      <c r="J153" s="349"/>
    </row>
    <row r="154" spans="10:10" ht="15" hidden="1" x14ac:dyDescent="0.25">
      <c r="J154" s="349"/>
    </row>
    <row r="155" spans="10:10" ht="15" hidden="1" x14ac:dyDescent="0.25">
      <c r="J155" s="349"/>
    </row>
    <row r="156" spans="10:10" ht="15" hidden="1" x14ac:dyDescent="0.25">
      <c r="J156" s="349"/>
    </row>
    <row r="157" spans="10:10" ht="15" hidden="1" x14ac:dyDescent="0.25">
      <c r="J157" s="349"/>
    </row>
    <row r="158" spans="10:10" ht="15" hidden="1" x14ac:dyDescent="0.25">
      <c r="J158" s="349"/>
    </row>
    <row r="159" spans="10:10" ht="15" hidden="1" x14ac:dyDescent="0.25">
      <c r="J159" s="349"/>
    </row>
    <row r="160" spans="10:10" ht="15" hidden="1" x14ac:dyDescent="0.25">
      <c r="J160" s="349"/>
    </row>
    <row r="161" spans="10:10" ht="15" hidden="1" x14ac:dyDescent="0.25">
      <c r="J161" s="349"/>
    </row>
    <row r="162" spans="10:10" ht="15" hidden="1" x14ac:dyDescent="0.25">
      <c r="J162" s="349"/>
    </row>
    <row r="163" spans="10:10" ht="15" hidden="1" x14ac:dyDescent="0.25">
      <c r="J163" s="349"/>
    </row>
    <row r="164" spans="10:10" ht="15" hidden="1" x14ac:dyDescent="0.25">
      <c r="J164" s="349"/>
    </row>
    <row r="165" spans="10:10" ht="15" hidden="1" x14ac:dyDescent="0.25">
      <c r="J165" s="349"/>
    </row>
    <row r="166" spans="10:10" ht="15" hidden="1" x14ac:dyDescent="0.25">
      <c r="J166" s="349"/>
    </row>
    <row r="167" spans="10:10" ht="15" hidden="1" x14ac:dyDescent="0.25">
      <c r="J167" s="349"/>
    </row>
    <row r="168" spans="10:10" ht="15" hidden="1" x14ac:dyDescent="0.25">
      <c r="J168" s="349"/>
    </row>
    <row r="169" spans="10:10" ht="15" hidden="1" x14ac:dyDescent="0.25">
      <c r="J169" s="349"/>
    </row>
    <row r="170" spans="10:10" ht="15" hidden="1" x14ac:dyDescent="0.25">
      <c r="J170" s="349"/>
    </row>
    <row r="171" spans="10:10" ht="15" hidden="1" x14ac:dyDescent="0.25">
      <c r="J171" s="349"/>
    </row>
    <row r="172" spans="10:10" ht="15" hidden="1" x14ac:dyDescent="0.25">
      <c r="J172" s="349"/>
    </row>
    <row r="173" spans="10:10" ht="15" hidden="1" x14ac:dyDescent="0.25">
      <c r="J173" s="349"/>
    </row>
    <row r="174" spans="10:10" ht="15" hidden="1" x14ac:dyDescent="0.25">
      <c r="J174" s="349"/>
    </row>
    <row r="175" spans="10:10" ht="15" hidden="1" x14ac:dyDescent="0.25">
      <c r="J175" s="349"/>
    </row>
    <row r="176" spans="10:10" ht="15" hidden="1" x14ac:dyDescent="0.25">
      <c r="J176" s="349"/>
    </row>
    <row r="177" spans="10:10" ht="15" hidden="1" x14ac:dyDescent="0.25">
      <c r="J177" s="349"/>
    </row>
    <row r="178" spans="10:10" ht="15" hidden="1" x14ac:dyDescent="0.25">
      <c r="J178" s="349"/>
    </row>
    <row r="179" spans="10:10" ht="15" hidden="1" x14ac:dyDescent="0.25">
      <c r="J179" s="349"/>
    </row>
    <row r="180" spans="10:10" ht="15" hidden="1" x14ac:dyDescent="0.25">
      <c r="J180" s="349"/>
    </row>
    <row r="181" spans="10:10" ht="15" hidden="1" x14ac:dyDescent="0.25">
      <c r="J181" s="349"/>
    </row>
    <row r="182" spans="10:10" ht="15" hidden="1" x14ac:dyDescent="0.25">
      <c r="J182" s="349"/>
    </row>
    <row r="183" spans="10:10" ht="15" hidden="1" x14ac:dyDescent="0.25">
      <c r="J183" s="349"/>
    </row>
    <row r="184" spans="10:10" ht="15" hidden="1" x14ac:dyDescent="0.25">
      <c r="J184" s="349"/>
    </row>
    <row r="185" spans="10:10" ht="15" hidden="1" x14ac:dyDescent="0.25">
      <c r="J185" s="349"/>
    </row>
    <row r="186" spans="10:10" ht="15" hidden="1" x14ac:dyDescent="0.25">
      <c r="J186" s="349"/>
    </row>
    <row r="187" spans="10:10" ht="15" hidden="1" x14ac:dyDescent="0.25">
      <c r="J187" s="349"/>
    </row>
    <row r="188" spans="10:10" ht="15" hidden="1" x14ac:dyDescent="0.25">
      <c r="J188" s="349"/>
    </row>
    <row r="189" spans="10:10" ht="15" hidden="1" x14ac:dyDescent="0.25">
      <c r="J189" s="349"/>
    </row>
    <row r="190" spans="10:10" ht="15" hidden="1" x14ac:dyDescent="0.25">
      <c r="J190" s="349"/>
    </row>
    <row r="191" spans="10:10" ht="15" hidden="1" x14ac:dyDescent="0.25">
      <c r="J191" s="349"/>
    </row>
    <row r="192" spans="10:10" ht="15" hidden="1" x14ac:dyDescent="0.25">
      <c r="J192" s="349"/>
    </row>
    <row r="193" spans="10:10" ht="15" hidden="1" x14ac:dyDescent="0.25">
      <c r="J193" s="349"/>
    </row>
    <row r="194" spans="10:10" ht="15" hidden="1" x14ac:dyDescent="0.25">
      <c r="J194" s="349"/>
    </row>
    <row r="195" spans="10:10" ht="15" hidden="1" x14ac:dyDescent="0.25">
      <c r="J195" s="349"/>
    </row>
    <row r="196" spans="10:10" ht="15" hidden="1" x14ac:dyDescent="0.25">
      <c r="J196" s="349"/>
    </row>
    <row r="197" spans="10:10" ht="15" hidden="1" x14ac:dyDescent="0.25">
      <c r="J197" s="349"/>
    </row>
    <row r="198" spans="10:10" ht="15" hidden="1" x14ac:dyDescent="0.25">
      <c r="J198" s="349"/>
    </row>
    <row r="199" spans="10:10" ht="15" hidden="1" x14ac:dyDescent="0.25">
      <c r="J199" s="349"/>
    </row>
    <row r="200" spans="10:10" ht="15" hidden="1" x14ac:dyDescent="0.25">
      <c r="J200" s="349"/>
    </row>
    <row r="201" spans="10:10" ht="15" hidden="1" x14ac:dyDescent="0.25">
      <c r="J201" s="349"/>
    </row>
    <row r="202" spans="10:10" ht="15" hidden="1" x14ac:dyDescent="0.25">
      <c r="J202" s="349"/>
    </row>
    <row r="203" spans="10:10" ht="15" hidden="1" x14ac:dyDescent="0.25">
      <c r="J203" s="349"/>
    </row>
    <row r="204" spans="10:10" ht="15" hidden="1" x14ac:dyDescent="0.25">
      <c r="J204" s="349"/>
    </row>
    <row r="205" spans="10:10" ht="15" hidden="1" x14ac:dyDescent="0.25">
      <c r="J205" s="349"/>
    </row>
    <row r="206" spans="10:10" ht="15" hidden="1" x14ac:dyDescent="0.25">
      <c r="J206" s="349"/>
    </row>
    <row r="207" spans="10:10" ht="15" hidden="1" x14ac:dyDescent="0.25">
      <c r="J207" s="349"/>
    </row>
    <row r="208" spans="10:10" ht="15" hidden="1" x14ac:dyDescent="0.25">
      <c r="J208" s="349"/>
    </row>
    <row r="209" spans="10:10" ht="15" hidden="1" x14ac:dyDescent="0.25">
      <c r="J209" s="349"/>
    </row>
    <row r="210" spans="10:10" ht="15" hidden="1" x14ac:dyDescent="0.25">
      <c r="J210" s="349"/>
    </row>
    <row r="211" spans="10:10" ht="15" hidden="1" x14ac:dyDescent="0.25">
      <c r="J211" s="349"/>
    </row>
    <row r="212" spans="10:10" ht="15" hidden="1" x14ac:dyDescent="0.25">
      <c r="J212" s="349"/>
    </row>
    <row r="213" spans="10:10" ht="15" hidden="1" x14ac:dyDescent="0.25">
      <c r="J213" s="349"/>
    </row>
    <row r="214" spans="10:10" ht="15" hidden="1" x14ac:dyDescent="0.25">
      <c r="J214" s="349"/>
    </row>
    <row r="215" spans="10:10" ht="15" hidden="1" x14ac:dyDescent="0.25">
      <c r="J215" s="349"/>
    </row>
    <row r="216" spans="10:10" ht="15" hidden="1" x14ac:dyDescent="0.25">
      <c r="J216" s="349"/>
    </row>
    <row r="217" spans="10:10" ht="15" hidden="1" x14ac:dyDescent="0.25">
      <c r="J217" s="349"/>
    </row>
    <row r="218" spans="10:10" ht="15" hidden="1" x14ac:dyDescent="0.25">
      <c r="J218" s="349"/>
    </row>
    <row r="219" spans="10:10" ht="15" hidden="1" x14ac:dyDescent="0.25">
      <c r="J219" s="349"/>
    </row>
    <row r="220" spans="10:10" ht="15" hidden="1" x14ac:dyDescent="0.25">
      <c r="J220" s="349"/>
    </row>
    <row r="221" spans="10:10" ht="15" hidden="1" x14ac:dyDescent="0.25">
      <c r="J221" s="349"/>
    </row>
    <row r="222" spans="10:10" ht="15" hidden="1" x14ac:dyDescent="0.25">
      <c r="J222" s="349"/>
    </row>
    <row r="223" spans="10:10" ht="15" hidden="1" x14ac:dyDescent="0.25">
      <c r="J223" s="349"/>
    </row>
    <row r="224" spans="10:10" ht="15" hidden="1" x14ac:dyDescent="0.25">
      <c r="J224" s="349"/>
    </row>
    <row r="225" spans="10:10" ht="15" hidden="1" x14ac:dyDescent="0.25">
      <c r="J225" s="349"/>
    </row>
    <row r="226" spans="10:10" ht="15" hidden="1" x14ac:dyDescent="0.25">
      <c r="J226" s="349"/>
    </row>
    <row r="227" spans="10:10" ht="15" hidden="1" x14ac:dyDescent="0.25">
      <c r="J227" s="349"/>
    </row>
    <row r="228" spans="10:10" ht="15" hidden="1" x14ac:dyDescent="0.25">
      <c r="J228" s="349"/>
    </row>
    <row r="229" spans="10:10" ht="15" hidden="1" x14ac:dyDescent="0.25">
      <c r="J229" s="349"/>
    </row>
    <row r="230" spans="10:10" ht="15" hidden="1" x14ac:dyDescent="0.25">
      <c r="J230" s="349"/>
    </row>
    <row r="231" spans="10:10" ht="15" hidden="1" x14ac:dyDescent="0.25">
      <c r="J231" s="349"/>
    </row>
    <row r="232" spans="10:10" ht="15" hidden="1" x14ac:dyDescent="0.25">
      <c r="J232" s="349"/>
    </row>
    <row r="233" spans="10:10" ht="15" hidden="1" x14ac:dyDescent="0.25">
      <c r="J233" s="349"/>
    </row>
    <row r="234" spans="10:10" ht="15" hidden="1" x14ac:dyDescent="0.25">
      <c r="J234" s="349"/>
    </row>
    <row r="235" spans="10:10" ht="15" hidden="1" x14ac:dyDescent="0.25">
      <c r="J235" s="349"/>
    </row>
    <row r="236" spans="10:10" ht="15" hidden="1" x14ac:dyDescent="0.25">
      <c r="J236" s="349"/>
    </row>
    <row r="237" spans="10:10" ht="15" hidden="1" x14ac:dyDescent="0.25">
      <c r="J237" s="349"/>
    </row>
    <row r="238" spans="10:10" ht="15" hidden="1" x14ac:dyDescent="0.25">
      <c r="J238" s="349"/>
    </row>
    <row r="239" spans="10:10" ht="15" hidden="1" x14ac:dyDescent="0.25">
      <c r="J239" s="349"/>
    </row>
    <row r="240" spans="10:10" ht="15" hidden="1" x14ac:dyDescent="0.25">
      <c r="J240" s="349"/>
    </row>
    <row r="241" spans="10:10" ht="15" hidden="1" x14ac:dyDescent="0.25">
      <c r="J241" s="349"/>
    </row>
    <row r="242" spans="10:10" ht="15" hidden="1" x14ac:dyDescent="0.25">
      <c r="J242" s="349"/>
    </row>
    <row r="243" spans="10:10" ht="15" hidden="1" x14ac:dyDescent="0.25">
      <c r="J243" s="349"/>
    </row>
    <row r="244" spans="10:10" ht="15" hidden="1" x14ac:dyDescent="0.25">
      <c r="J244" s="349"/>
    </row>
    <row r="245" spans="10:10" ht="15" hidden="1" x14ac:dyDescent="0.25">
      <c r="J245" s="349"/>
    </row>
    <row r="246" spans="10:10" ht="15" hidden="1" x14ac:dyDescent="0.25">
      <c r="J246" s="349"/>
    </row>
    <row r="247" spans="10:10" ht="15" hidden="1" x14ac:dyDescent="0.25">
      <c r="J247" s="349"/>
    </row>
    <row r="248" spans="10:10" ht="15" hidden="1" x14ac:dyDescent="0.25">
      <c r="J248" s="349"/>
    </row>
    <row r="249" spans="10:10" ht="15" hidden="1" x14ac:dyDescent="0.25">
      <c r="J249" s="349"/>
    </row>
    <row r="250" spans="10:10" ht="15" hidden="1" x14ac:dyDescent="0.25">
      <c r="J250" s="349"/>
    </row>
    <row r="251" spans="10:10" ht="15" hidden="1" x14ac:dyDescent="0.25">
      <c r="J251" s="349"/>
    </row>
    <row r="252" spans="10:10" ht="15" hidden="1" x14ac:dyDescent="0.25">
      <c r="J252" s="349"/>
    </row>
    <row r="253" spans="10:10" ht="15" hidden="1" x14ac:dyDescent="0.25">
      <c r="J253" s="349"/>
    </row>
    <row r="254" spans="10:10" ht="15" hidden="1" x14ac:dyDescent="0.25">
      <c r="J254" s="349"/>
    </row>
    <row r="255" spans="10:10" ht="15" hidden="1" x14ac:dyDescent="0.25">
      <c r="J255" s="349"/>
    </row>
    <row r="256" spans="10:10" ht="15" hidden="1" x14ac:dyDescent="0.25">
      <c r="J256" s="349"/>
    </row>
    <row r="257" spans="10:10" ht="15" hidden="1" x14ac:dyDescent="0.25">
      <c r="J257" s="349"/>
    </row>
    <row r="258" spans="10:10" ht="15" hidden="1" x14ac:dyDescent="0.25">
      <c r="J258" s="349"/>
    </row>
    <row r="259" spans="10:10" ht="15" hidden="1" x14ac:dyDescent="0.25">
      <c r="J259" s="349"/>
    </row>
    <row r="260" spans="10:10" ht="15" hidden="1" x14ac:dyDescent="0.25">
      <c r="J260" s="349"/>
    </row>
    <row r="261" spans="10:10" ht="15" hidden="1" x14ac:dyDescent="0.25">
      <c r="J261" s="349"/>
    </row>
    <row r="262" spans="10:10" ht="15" hidden="1" x14ac:dyDescent="0.25">
      <c r="J262" s="349"/>
    </row>
    <row r="263" spans="10:10" ht="15" hidden="1" x14ac:dyDescent="0.25">
      <c r="J263" s="349"/>
    </row>
    <row r="264" spans="10:10" ht="15" hidden="1" x14ac:dyDescent="0.25">
      <c r="J264" s="349"/>
    </row>
    <row r="265" spans="10:10" ht="15" hidden="1" x14ac:dyDescent="0.25">
      <c r="J265" s="349"/>
    </row>
    <row r="266" spans="10:10" ht="15" hidden="1" x14ac:dyDescent="0.25">
      <c r="J266" s="349"/>
    </row>
    <row r="267" spans="10:10" ht="15" hidden="1" x14ac:dyDescent="0.25">
      <c r="J267" s="349"/>
    </row>
    <row r="268" spans="10:10" ht="15" hidden="1" x14ac:dyDescent="0.25">
      <c r="J268" s="349"/>
    </row>
    <row r="269" spans="10:10" ht="15" hidden="1" x14ac:dyDescent="0.25">
      <c r="J269" s="349"/>
    </row>
    <row r="270" spans="10:10" ht="15" hidden="1" x14ac:dyDescent="0.25">
      <c r="J270" s="349"/>
    </row>
    <row r="271" spans="10:10" ht="15" hidden="1" x14ac:dyDescent="0.25">
      <c r="J271" s="349"/>
    </row>
    <row r="272" spans="10:10" ht="15" hidden="1" x14ac:dyDescent="0.25">
      <c r="J272" s="349"/>
    </row>
    <row r="273" spans="10:10" ht="15" hidden="1" x14ac:dyDescent="0.25">
      <c r="J273" s="349"/>
    </row>
    <row r="274" spans="10:10" ht="15" hidden="1" x14ac:dyDescent="0.25">
      <c r="J274" s="349"/>
    </row>
    <row r="275" spans="10:10" ht="15" hidden="1" x14ac:dyDescent="0.25">
      <c r="J275" s="349"/>
    </row>
    <row r="276" spans="10:10" ht="15" hidden="1" x14ac:dyDescent="0.25">
      <c r="J276" s="349"/>
    </row>
    <row r="277" spans="10:10" ht="15" hidden="1" x14ac:dyDescent="0.25">
      <c r="J277" s="349"/>
    </row>
    <row r="278" spans="10:10" ht="15" hidden="1" x14ac:dyDescent="0.25">
      <c r="J278" s="349"/>
    </row>
    <row r="279" spans="10:10" ht="15" hidden="1" x14ac:dyDescent="0.25">
      <c r="J279" s="349"/>
    </row>
    <row r="280" spans="10:10" ht="15" hidden="1" x14ac:dyDescent="0.25">
      <c r="J280" s="349"/>
    </row>
    <row r="281" spans="10:10" ht="15" hidden="1" x14ac:dyDescent="0.25">
      <c r="J281" s="349"/>
    </row>
    <row r="282" spans="10:10" ht="15" hidden="1" x14ac:dyDescent="0.25">
      <c r="J282" s="349"/>
    </row>
    <row r="283" spans="10:10" ht="15" hidden="1" x14ac:dyDescent="0.25">
      <c r="J283" s="349"/>
    </row>
    <row r="284" spans="10:10" ht="15" hidden="1" x14ac:dyDescent="0.25">
      <c r="J284" s="349"/>
    </row>
    <row r="285" spans="10:10" ht="15" hidden="1" x14ac:dyDescent="0.25">
      <c r="J285" s="349"/>
    </row>
    <row r="286" spans="10:10" ht="15" hidden="1" x14ac:dyDescent="0.25">
      <c r="J286" s="349"/>
    </row>
    <row r="287" spans="10:10" ht="15" hidden="1" x14ac:dyDescent="0.25">
      <c r="J287" s="349"/>
    </row>
    <row r="288" spans="10:10" ht="15" hidden="1" x14ac:dyDescent="0.25">
      <c r="J288" s="349"/>
    </row>
    <row r="289" spans="10:10" ht="15" hidden="1" x14ac:dyDescent="0.25">
      <c r="J289" s="349"/>
    </row>
    <row r="290" spans="10:10" ht="15" hidden="1" x14ac:dyDescent="0.25">
      <c r="J290" s="349"/>
    </row>
    <row r="291" spans="10:10" ht="15" hidden="1" x14ac:dyDescent="0.25">
      <c r="J291" s="349"/>
    </row>
    <row r="292" spans="10:10" ht="15" hidden="1" x14ac:dyDescent="0.25">
      <c r="J292" s="349"/>
    </row>
    <row r="293" spans="10:10" ht="15" hidden="1" x14ac:dyDescent="0.25">
      <c r="J293" s="349"/>
    </row>
    <row r="294" spans="10:10" ht="15" hidden="1" x14ac:dyDescent="0.25">
      <c r="J294" s="349"/>
    </row>
    <row r="295" spans="10:10" ht="15" hidden="1" x14ac:dyDescent="0.25">
      <c r="J295" s="349"/>
    </row>
    <row r="296" spans="10:10" ht="15" hidden="1" x14ac:dyDescent="0.25">
      <c r="J296" s="349"/>
    </row>
    <row r="297" spans="10:10" ht="15" hidden="1" x14ac:dyDescent="0.25">
      <c r="J297" s="349"/>
    </row>
    <row r="298" spans="10:10" ht="15" hidden="1" x14ac:dyDescent="0.25">
      <c r="J298" s="349"/>
    </row>
    <row r="299" spans="10:10" ht="15" hidden="1" x14ac:dyDescent="0.25">
      <c r="J299" s="349"/>
    </row>
    <row r="300" spans="10:10" ht="15" hidden="1" x14ac:dyDescent="0.25">
      <c r="J300" s="349"/>
    </row>
    <row r="301" spans="10:10" ht="15" hidden="1" x14ac:dyDescent="0.25">
      <c r="J301" s="349"/>
    </row>
    <row r="302" spans="10:10" ht="15" hidden="1" x14ac:dyDescent="0.25">
      <c r="J302" s="349"/>
    </row>
    <row r="303" spans="10:10" ht="15" hidden="1" x14ac:dyDescent="0.25">
      <c r="J303" s="349"/>
    </row>
    <row r="304" spans="10:10" ht="15" hidden="1" x14ac:dyDescent="0.25">
      <c r="J304" s="349"/>
    </row>
    <row r="305" spans="10:10" ht="15" hidden="1" x14ac:dyDescent="0.25">
      <c r="J305" s="349"/>
    </row>
    <row r="306" spans="10:10" ht="15" hidden="1" x14ac:dyDescent="0.25">
      <c r="J306" s="349"/>
    </row>
    <row r="307" spans="10:10" ht="15" hidden="1" x14ac:dyDescent="0.25">
      <c r="J307" s="349"/>
    </row>
    <row r="308" spans="10:10" ht="15" hidden="1" x14ac:dyDescent="0.25">
      <c r="J308" s="349"/>
    </row>
    <row r="309" spans="10:10" ht="15" hidden="1" x14ac:dyDescent="0.25">
      <c r="J309" s="349"/>
    </row>
    <row r="310" spans="10:10" ht="15" hidden="1" x14ac:dyDescent="0.25">
      <c r="J310" s="349"/>
    </row>
    <row r="311" spans="10:10" ht="15" hidden="1" x14ac:dyDescent="0.25">
      <c r="J311" s="349"/>
    </row>
    <row r="312" spans="10:10" ht="15" hidden="1" x14ac:dyDescent="0.25">
      <c r="J312" s="349"/>
    </row>
    <row r="313" spans="10:10" ht="15" hidden="1" x14ac:dyDescent="0.25">
      <c r="J313" s="349"/>
    </row>
    <row r="314" spans="10:10" ht="15" hidden="1" x14ac:dyDescent="0.25">
      <c r="J314" s="349"/>
    </row>
    <row r="315" spans="10:10" ht="15" hidden="1" x14ac:dyDescent="0.25">
      <c r="J315" s="349"/>
    </row>
    <row r="316" spans="10:10" ht="15" hidden="1" x14ac:dyDescent="0.25">
      <c r="J316" s="349"/>
    </row>
    <row r="317" spans="10:10" ht="15" hidden="1" x14ac:dyDescent="0.25">
      <c r="J317" s="349"/>
    </row>
    <row r="318" spans="10:10" ht="15" hidden="1" x14ac:dyDescent="0.25">
      <c r="J318" s="349"/>
    </row>
    <row r="319" spans="10:10" ht="15" hidden="1" x14ac:dyDescent="0.25">
      <c r="J319" s="349"/>
    </row>
    <row r="320" spans="10:10" ht="15" hidden="1" x14ac:dyDescent="0.25">
      <c r="J320" s="349"/>
    </row>
    <row r="321" spans="10:10" ht="15" hidden="1" x14ac:dyDescent="0.25">
      <c r="J321" s="349"/>
    </row>
    <row r="322" spans="10:10" ht="15" hidden="1" x14ac:dyDescent="0.25">
      <c r="J322" s="349"/>
    </row>
    <row r="323" spans="10:10" ht="15" hidden="1" x14ac:dyDescent="0.25">
      <c r="J323" s="349"/>
    </row>
    <row r="324" spans="10:10" ht="15" hidden="1" x14ac:dyDescent="0.25">
      <c r="J324" s="349"/>
    </row>
    <row r="325" spans="10:10" ht="15" hidden="1" x14ac:dyDescent="0.25">
      <c r="J325" s="349"/>
    </row>
    <row r="326" spans="10:10" ht="15" hidden="1" x14ac:dyDescent="0.25">
      <c r="J326" s="349"/>
    </row>
    <row r="327" spans="10:10" ht="15" hidden="1" x14ac:dyDescent="0.25">
      <c r="J327" s="349"/>
    </row>
    <row r="328" spans="10:10" ht="15" hidden="1" x14ac:dyDescent="0.25">
      <c r="J328" s="349"/>
    </row>
    <row r="329" spans="10:10" ht="15" hidden="1" x14ac:dyDescent="0.25">
      <c r="J329" s="349"/>
    </row>
    <row r="330" spans="10:10" ht="15" hidden="1" x14ac:dyDescent="0.25">
      <c r="J330" s="349"/>
    </row>
    <row r="331" spans="10:10" ht="15" hidden="1" x14ac:dyDescent="0.25">
      <c r="J331" s="349"/>
    </row>
    <row r="332" spans="10:10" ht="15" hidden="1" x14ac:dyDescent="0.25">
      <c r="J332" s="349"/>
    </row>
    <row r="333" spans="10:10" ht="15" hidden="1" x14ac:dyDescent="0.25">
      <c r="J333" s="349"/>
    </row>
    <row r="334" spans="10:10" ht="15" hidden="1" x14ac:dyDescent="0.25">
      <c r="J334" s="349"/>
    </row>
    <row r="335" spans="10:10" ht="15" hidden="1" x14ac:dyDescent="0.25">
      <c r="J335" s="349"/>
    </row>
    <row r="336" spans="10:10" ht="15" hidden="1" x14ac:dyDescent="0.25">
      <c r="J336" s="349"/>
    </row>
    <row r="337" spans="10:10" ht="15" hidden="1" x14ac:dyDescent="0.25">
      <c r="J337" s="349"/>
    </row>
    <row r="338" spans="10:10" ht="15" hidden="1" x14ac:dyDescent="0.25">
      <c r="J338" s="349"/>
    </row>
    <row r="339" spans="10:10" ht="15" hidden="1" x14ac:dyDescent="0.25">
      <c r="J339" s="349"/>
    </row>
    <row r="340" spans="10:10" ht="15" hidden="1" x14ac:dyDescent="0.25">
      <c r="J340" s="349"/>
    </row>
    <row r="341" spans="10:10" ht="15" hidden="1" x14ac:dyDescent="0.25">
      <c r="J341" s="349"/>
    </row>
    <row r="342" spans="10:10" ht="15" hidden="1" x14ac:dyDescent="0.25">
      <c r="J342" s="349"/>
    </row>
    <row r="343" spans="10:10" ht="15" hidden="1" x14ac:dyDescent="0.25">
      <c r="J343" s="349"/>
    </row>
    <row r="344" spans="10:10" ht="15" hidden="1" x14ac:dyDescent="0.25">
      <c r="J344" s="349"/>
    </row>
    <row r="345" spans="10:10" ht="15" hidden="1" x14ac:dyDescent="0.25">
      <c r="J345" s="349"/>
    </row>
    <row r="346" spans="10:10" ht="15" hidden="1" x14ac:dyDescent="0.25">
      <c r="J346" s="349"/>
    </row>
    <row r="347" spans="10:10" ht="15" hidden="1" x14ac:dyDescent="0.25">
      <c r="J347" s="349"/>
    </row>
    <row r="348" spans="10:10" ht="15" hidden="1" x14ac:dyDescent="0.25">
      <c r="J348" s="349"/>
    </row>
    <row r="349" spans="10:10" ht="15" hidden="1" x14ac:dyDescent="0.25">
      <c r="J349" s="349"/>
    </row>
    <row r="350" spans="10:10" ht="15" hidden="1" x14ac:dyDescent="0.25">
      <c r="J350" s="349"/>
    </row>
    <row r="351" spans="10:10" ht="15" hidden="1" x14ac:dyDescent="0.25">
      <c r="J351" s="349"/>
    </row>
    <row r="352" spans="10:10" ht="15" hidden="1" x14ac:dyDescent="0.25">
      <c r="J352" s="349"/>
    </row>
    <row r="353" spans="10:10" ht="15" hidden="1" x14ac:dyDescent="0.25">
      <c r="J353" s="349"/>
    </row>
    <row r="354" spans="10:10" ht="15" hidden="1" x14ac:dyDescent="0.25">
      <c r="J354" s="349"/>
    </row>
    <row r="355" spans="10:10" ht="15" hidden="1" x14ac:dyDescent="0.25">
      <c r="J355" s="349"/>
    </row>
    <row r="356" spans="10:10" ht="15" hidden="1" x14ac:dyDescent="0.25">
      <c r="J356" s="349"/>
    </row>
    <row r="357" spans="10:10" ht="15" hidden="1" x14ac:dyDescent="0.25">
      <c r="J357" s="349"/>
    </row>
    <row r="358" spans="10:10" ht="15" hidden="1" x14ac:dyDescent="0.25">
      <c r="J358" s="349"/>
    </row>
    <row r="359" spans="10:10" ht="15" hidden="1" x14ac:dyDescent="0.25">
      <c r="J359" s="349"/>
    </row>
    <row r="360" spans="10:10" ht="15" hidden="1" x14ac:dyDescent="0.25">
      <c r="J360" s="349"/>
    </row>
    <row r="361" spans="10:10" ht="15" hidden="1" x14ac:dyDescent="0.25">
      <c r="J361" s="349"/>
    </row>
    <row r="362" spans="10:10" ht="15" hidden="1" x14ac:dyDescent="0.25">
      <c r="J362" s="349"/>
    </row>
    <row r="363" spans="10:10" ht="15" hidden="1" x14ac:dyDescent="0.25">
      <c r="J363" s="349"/>
    </row>
    <row r="364" spans="10:10" ht="15" hidden="1" x14ac:dyDescent="0.25">
      <c r="J364" s="349"/>
    </row>
    <row r="365" spans="10:10" ht="15" hidden="1" x14ac:dyDescent="0.25">
      <c r="J365" s="349"/>
    </row>
    <row r="366" spans="10:10" ht="15" hidden="1" x14ac:dyDescent="0.25">
      <c r="J366" s="349"/>
    </row>
    <row r="367" spans="10:10" ht="15" hidden="1" x14ac:dyDescent="0.25">
      <c r="J367" s="349"/>
    </row>
    <row r="368" spans="10:10" ht="15" hidden="1" x14ac:dyDescent="0.25">
      <c r="J368" s="349"/>
    </row>
    <row r="369" spans="10:10" ht="15" hidden="1" x14ac:dyDescent="0.25">
      <c r="J369" s="349"/>
    </row>
    <row r="370" spans="10:10" ht="15" hidden="1" x14ac:dyDescent="0.25">
      <c r="J370" s="349"/>
    </row>
    <row r="371" spans="10:10" ht="15" hidden="1" x14ac:dyDescent="0.25">
      <c r="J371" s="349"/>
    </row>
    <row r="372" spans="10:10" ht="15" hidden="1" x14ac:dyDescent="0.25">
      <c r="J372" s="349"/>
    </row>
    <row r="373" spans="10:10" ht="15" hidden="1" x14ac:dyDescent="0.25">
      <c r="J373" s="349"/>
    </row>
    <row r="374" spans="10:10" ht="15" hidden="1" x14ac:dyDescent="0.25">
      <c r="J374" s="349"/>
    </row>
    <row r="375" spans="10:10" ht="15" hidden="1" x14ac:dyDescent="0.25">
      <c r="J375" s="349"/>
    </row>
    <row r="376" spans="10:10" ht="15" hidden="1" x14ac:dyDescent="0.25">
      <c r="J376" s="349"/>
    </row>
    <row r="377" spans="10:10" ht="15" hidden="1" x14ac:dyDescent="0.25">
      <c r="J377" s="349"/>
    </row>
    <row r="378" spans="10:10" ht="15" hidden="1" x14ac:dyDescent="0.25">
      <c r="J378" s="349"/>
    </row>
    <row r="379" spans="10:10" ht="15" hidden="1" x14ac:dyDescent="0.25">
      <c r="J379" s="349"/>
    </row>
    <row r="380" spans="10:10" ht="15" hidden="1" x14ac:dyDescent="0.25">
      <c r="J380" s="349"/>
    </row>
    <row r="381" spans="10:10" ht="15" hidden="1" x14ac:dyDescent="0.25">
      <c r="J381" s="349"/>
    </row>
    <row r="382" spans="10:10" ht="15" hidden="1" x14ac:dyDescent="0.25">
      <c r="J382" s="349"/>
    </row>
    <row r="383" spans="10:10" ht="15" hidden="1" x14ac:dyDescent="0.25">
      <c r="J383" s="349"/>
    </row>
    <row r="384" spans="10:10" ht="15" hidden="1" x14ac:dyDescent="0.25">
      <c r="J384" s="349"/>
    </row>
    <row r="385" spans="10:10" ht="15" hidden="1" x14ac:dyDescent="0.25">
      <c r="J385" s="349"/>
    </row>
    <row r="386" spans="10:10" ht="15" hidden="1" x14ac:dyDescent="0.25">
      <c r="J386" s="349"/>
    </row>
    <row r="387" spans="10:10" ht="15" hidden="1" x14ac:dyDescent="0.25">
      <c r="J387" s="349"/>
    </row>
    <row r="388" spans="10:10" ht="15" hidden="1" x14ac:dyDescent="0.25">
      <c r="J388" s="349"/>
    </row>
    <row r="389" spans="10:10" ht="15" hidden="1" x14ac:dyDescent="0.25">
      <c r="J389" s="349"/>
    </row>
    <row r="390" spans="10:10" ht="15" hidden="1" x14ac:dyDescent="0.25">
      <c r="J390" s="349"/>
    </row>
    <row r="391" spans="10:10" ht="15" hidden="1" x14ac:dyDescent="0.25">
      <c r="J391" s="349"/>
    </row>
    <row r="392" spans="10:10" ht="15" hidden="1" x14ac:dyDescent="0.25">
      <c r="J392" s="349"/>
    </row>
    <row r="393" spans="10:10" ht="15" hidden="1" x14ac:dyDescent="0.25">
      <c r="J393" s="349"/>
    </row>
    <row r="394" spans="10:10" ht="15" hidden="1" x14ac:dyDescent="0.25">
      <c r="J394" s="349"/>
    </row>
    <row r="395" spans="10:10" ht="15" hidden="1" x14ac:dyDescent="0.25">
      <c r="J395" s="349"/>
    </row>
    <row r="396" spans="10:10" ht="15" hidden="1" x14ac:dyDescent="0.25">
      <c r="J396" s="349"/>
    </row>
    <row r="397" spans="10:10" ht="15" hidden="1" x14ac:dyDescent="0.25">
      <c r="J397" s="349"/>
    </row>
    <row r="398" spans="10:10" ht="15" hidden="1" x14ac:dyDescent="0.25">
      <c r="J398" s="349"/>
    </row>
    <row r="399" spans="10:10" ht="15" hidden="1" x14ac:dyDescent="0.25">
      <c r="J399" s="349"/>
    </row>
    <row r="400" spans="10:10" ht="15" hidden="1" x14ac:dyDescent="0.25">
      <c r="J400" s="349"/>
    </row>
    <row r="401" spans="10:10" ht="15" hidden="1" x14ac:dyDescent="0.25">
      <c r="J401" s="349"/>
    </row>
    <row r="402" spans="10:10" ht="15" hidden="1" x14ac:dyDescent="0.25">
      <c r="J402" s="349"/>
    </row>
    <row r="403" spans="10:10" ht="15" hidden="1" x14ac:dyDescent="0.25">
      <c r="J403" s="349"/>
    </row>
    <row r="404" spans="10:10" ht="15" hidden="1" x14ac:dyDescent="0.25">
      <c r="J404" s="349"/>
    </row>
    <row r="405" spans="10:10" ht="15" hidden="1" x14ac:dyDescent="0.25">
      <c r="J405" s="349"/>
    </row>
    <row r="406" spans="10:10" ht="15" hidden="1" x14ac:dyDescent="0.25">
      <c r="J406" s="349"/>
    </row>
    <row r="407" spans="10:10" ht="15" hidden="1" x14ac:dyDescent="0.25">
      <c r="J407" s="349"/>
    </row>
    <row r="408" spans="10:10" ht="15" hidden="1" x14ac:dyDescent="0.25">
      <c r="J408" s="349"/>
    </row>
    <row r="409" spans="10:10" ht="15" hidden="1" x14ac:dyDescent="0.25">
      <c r="J409" s="349"/>
    </row>
    <row r="410" spans="10:10" ht="15" hidden="1" x14ac:dyDescent="0.25">
      <c r="J410" s="349"/>
    </row>
    <row r="411" spans="10:10" ht="15" hidden="1" x14ac:dyDescent="0.25">
      <c r="J411" s="349"/>
    </row>
    <row r="412" spans="10:10" ht="15" hidden="1" x14ac:dyDescent="0.25">
      <c r="J412" s="349"/>
    </row>
    <row r="413" spans="10:10" ht="15" hidden="1" x14ac:dyDescent="0.25">
      <c r="J413" s="349"/>
    </row>
    <row r="414" spans="10:10" ht="15" hidden="1" x14ac:dyDescent="0.25">
      <c r="J414" s="349"/>
    </row>
    <row r="415" spans="10:10" ht="15" hidden="1" x14ac:dyDescent="0.25">
      <c r="J415" s="349"/>
    </row>
    <row r="416" spans="10:10" ht="15" hidden="1" x14ac:dyDescent="0.25">
      <c r="J416" s="349"/>
    </row>
    <row r="417" spans="10:10" ht="15" hidden="1" x14ac:dyDescent="0.25">
      <c r="J417" s="349"/>
    </row>
    <row r="418" spans="10:10" ht="15" hidden="1" x14ac:dyDescent="0.25">
      <c r="J418" s="349"/>
    </row>
    <row r="419" spans="10:10" ht="15" hidden="1" x14ac:dyDescent="0.25">
      <c r="J419" s="349"/>
    </row>
    <row r="420" spans="10:10" ht="15" hidden="1" x14ac:dyDescent="0.25">
      <c r="J420" s="349"/>
    </row>
    <row r="421" spans="10:10" ht="15" hidden="1" x14ac:dyDescent="0.25">
      <c r="J421" s="349"/>
    </row>
    <row r="422" spans="10:10" ht="15" hidden="1" x14ac:dyDescent="0.25">
      <c r="J422" s="349"/>
    </row>
    <row r="423" spans="10:10" ht="15" hidden="1" x14ac:dyDescent="0.25">
      <c r="J423" s="349"/>
    </row>
    <row r="424" spans="10:10" ht="15" hidden="1" x14ac:dyDescent="0.25">
      <c r="J424" s="349"/>
    </row>
    <row r="425" spans="10:10" ht="15" hidden="1" x14ac:dyDescent="0.25">
      <c r="J425" s="349"/>
    </row>
    <row r="426" spans="10:10" ht="15" hidden="1" x14ac:dyDescent="0.25">
      <c r="J426" s="349"/>
    </row>
    <row r="427" spans="10:10" ht="15" hidden="1" x14ac:dyDescent="0.25">
      <c r="J427" s="349"/>
    </row>
    <row r="428" spans="10:10" ht="15" hidden="1" x14ac:dyDescent="0.25">
      <c r="J428" s="349"/>
    </row>
    <row r="429" spans="10:10" ht="15" hidden="1" x14ac:dyDescent="0.25">
      <c r="J429" s="349"/>
    </row>
    <row r="430" spans="10:10" ht="15" hidden="1" x14ac:dyDescent="0.25">
      <c r="J430" s="349"/>
    </row>
    <row r="431" spans="10:10" ht="15" hidden="1" x14ac:dyDescent="0.25">
      <c r="J431" s="349"/>
    </row>
    <row r="432" spans="10:10" ht="15" hidden="1" x14ac:dyDescent="0.25">
      <c r="J432" s="349"/>
    </row>
    <row r="433" spans="10:10" ht="15" hidden="1" x14ac:dyDescent="0.25">
      <c r="J433" s="349"/>
    </row>
    <row r="434" spans="10:10" ht="15" hidden="1" x14ac:dyDescent="0.25">
      <c r="J434" s="349"/>
    </row>
    <row r="435" spans="10:10" ht="15" hidden="1" x14ac:dyDescent="0.25">
      <c r="J435" s="349"/>
    </row>
    <row r="436" spans="10:10" ht="15" hidden="1" x14ac:dyDescent="0.25">
      <c r="J436" s="349"/>
    </row>
    <row r="437" spans="10:10" ht="15" hidden="1" x14ac:dyDescent="0.25">
      <c r="J437" s="349"/>
    </row>
    <row r="438" spans="10:10" ht="15" hidden="1" x14ac:dyDescent="0.25">
      <c r="J438" s="349"/>
    </row>
    <row r="439" spans="10:10" ht="15" hidden="1" x14ac:dyDescent="0.25">
      <c r="J439" s="349"/>
    </row>
    <row r="440" spans="10:10" ht="15" hidden="1" x14ac:dyDescent="0.25">
      <c r="J440" s="349"/>
    </row>
    <row r="441" spans="10:10" ht="15" hidden="1" x14ac:dyDescent="0.25">
      <c r="J441" s="349"/>
    </row>
    <row r="442" spans="10:10" ht="15" hidden="1" x14ac:dyDescent="0.25">
      <c r="J442" s="349"/>
    </row>
    <row r="443" spans="10:10" ht="15" hidden="1" x14ac:dyDescent="0.25">
      <c r="J443" s="349"/>
    </row>
    <row r="444" spans="10:10" ht="15" hidden="1" x14ac:dyDescent="0.25">
      <c r="J444" s="349"/>
    </row>
    <row r="445" spans="10:10" ht="15" hidden="1" x14ac:dyDescent="0.25">
      <c r="J445" s="349"/>
    </row>
    <row r="446" spans="10:10" ht="15" hidden="1" x14ac:dyDescent="0.25">
      <c r="J446" s="349"/>
    </row>
    <row r="447" spans="10:10" ht="15" hidden="1" x14ac:dyDescent="0.25">
      <c r="J447" s="349"/>
    </row>
    <row r="448" spans="10:10" ht="15" hidden="1" x14ac:dyDescent="0.25">
      <c r="J448" s="349"/>
    </row>
    <row r="449" spans="10:10" ht="15" hidden="1" x14ac:dyDescent="0.25">
      <c r="J449" s="349"/>
    </row>
    <row r="450" spans="10:10" ht="15" hidden="1" x14ac:dyDescent="0.25">
      <c r="J450" s="349"/>
    </row>
    <row r="451" spans="10:10" ht="15" hidden="1" x14ac:dyDescent="0.25">
      <c r="J451" s="349"/>
    </row>
    <row r="452" spans="10:10" ht="15" hidden="1" x14ac:dyDescent="0.25">
      <c r="J452" s="349"/>
    </row>
    <row r="453" spans="10:10" ht="15" hidden="1" x14ac:dyDescent="0.25">
      <c r="J453" s="349"/>
    </row>
    <row r="454" spans="10:10" ht="15" hidden="1" x14ac:dyDescent="0.25">
      <c r="J454" s="349"/>
    </row>
    <row r="455" spans="10:10" ht="15" hidden="1" x14ac:dyDescent="0.25">
      <c r="J455" s="349"/>
    </row>
    <row r="456" spans="10:10" ht="15" hidden="1" x14ac:dyDescent="0.25">
      <c r="J456" s="349"/>
    </row>
    <row r="457" spans="10:10" ht="15" hidden="1" x14ac:dyDescent="0.25">
      <c r="J457" s="349"/>
    </row>
    <row r="458" spans="10:10" ht="15" hidden="1" x14ac:dyDescent="0.25">
      <c r="J458" s="349"/>
    </row>
    <row r="459" spans="10:10" ht="15" hidden="1" x14ac:dyDescent="0.25">
      <c r="J459" s="349"/>
    </row>
    <row r="460" spans="10:10" ht="15" hidden="1" x14ac:dyDescent="0.25">
      <c r="J460" s="349"/>
    </row>
    <row r="461" spans="10:10" ht="15" hidden="1" x14ac:dyDescent="0.25">
      <c r="J461" s="349"/>
    </row>
    <row r="462" spans="10:10" ht="15" hidden="1" x14ac:dyDescent="0.25">
      <c r="J462" s="349"/>
    </row>
    <row r="463" spans="10:10" ht="15" hidden="1" x14ac:dyDescent="0.25">
      <c r="J463" s="349"/>
    </row>
    <row r="464" spans="10:10" ht="15" hidden="1" x14ac:dyDescent="0.25">
      <c r="J464" s="349"/>
    </row>
    <row r="465" spans="10:10" ht="15" hidden="1" x14ac:dyDescent="0.25">
      <c r="J465" s="349"/>
    </row>
    <row r="466" spans="10:10" ht="15" hidden="1" x14ac:dyDescent="0.25">
      <c r="J466" s="349"/>
    </row>
    <row r="467" spans="10:10" ht="15" hidden="1" x14ac:dyDescent="0.25">
      <c r="J467" s="349"/>
    </row>
    <row r="468" spans="10:10" ht="15" hidden="1" x14ac:dyDescent="0.25">
      <c r="J468" s="349"/>
    </row>
    <row r="469" spans="10:10" ht="15" hidden="1" x14ac:dyDescent="0.25">
      <c r="J469" s="349"/>
    </row>
    <row r="470" spans="10:10" ht="15" hidden="1" x14ac:dyDescent="0.25">
      <c r="J470" s="349"/>
    </row>
    <row r="471" spans="10:10" ht="15" hidden="1" x14ac:dyDescent="0.25">
      <c r="J471" s="349"/>
    </row>
    <row r="472" spans="10:10" ht="15" hidden="1" x14ac:dyDescent="0.25">
      <c r="J472" s="349"/>
    </row>
    <row r="473" spans="10:10" ht="15" hidden="1" x14ac:dyDescent="0.25">
      <c r="J473" s="349"/>
    </row>
    <row r="474" spans="10:10" ht="15" hidden="1" x14ac:dyDescent="0.25">
      <c r="J474" s="349"/>
    </row>
    <row r="475" spans="10:10" ht="15" hidden="1" x14ac:dyDescent="0.25">
      <c r="J475" s="349"/>
    </row>
    <row r="476" spans="10:10" ht="15" hidden="1" x14ac:dyDescent="0.25">
      <c r="J476" s="349"/>
    </row>
    <row r="477" spans="10:10" ht="15" hidden="1" x14ac:dyDescent="0.25">
      <c r="J477" s="349"/>
    </row>
    <row r="478" spans="10:10" ht="15" hidden="1" x14ac:dyDescent="0.25">
      <c r="J478" s="349"/>
    </row>
    <row r="479" spans="10:10" ht="15" hidden="1" x14ac:dyDescent="0.25">
      <c r="J479" s="349"/>
    </row>
    <row r="480" spans="10:10" ht="15" hidden="1" x14ac:dyDescent="0.25">
      <c r="J480" s="349"/>
    </row>
    <row r="481" spans="10:10" ht="15" hidden="1" x14ac:dyDescent="0.25">
      <c r="J481" s="349"/>
    </row>
    <row r="482" spans="10:10" ht="15" hidden="1" x14ac:dyDescent="0.25">
      <c r="J482" s="349"/>
    </row>
    <row r="483" spans="10:10" ht="15" hidden="1" x14ac:dyDescent="0.25">
      <c r="J483" s="349"/>
    </row>
    <row r="484" spans="10:10" ht="15" hidden="1" x14ac:dyDescent="0.25">
      <c r="J484" s="349"/>
    </row>
    <row r="485" spans="10:10" ht="15" hidden="1" x14ac:dyDescent="0.25">
      <c r="J485" s="349"/>
    </row>
    <row r="486" spans="10:10" ht="15" hidden="1" x14ac:dyDescent="0.25">
      <c r="J486" s="349"/>
    </row>
    <row r="487" spans="10:10" ht="15" hidden="1" x14ac:dyDescent="0.25">
      <c r="J487" s="349"/>
    </row>
    <row r="488" spans="10:10" ht="15" hidden="1" x14ac:dyDescent="0.25">
      <c r="J488" s="349"/>
    </row>
    <row r="489" spans="10:10" ht="15" hidden="1" x14ac:dyDescent="0.25">
      <c r="J489" s="349"/>
    </row>
    <row r="490" spans="10:10" ht="15" hidden="1" x14ac:dyDescent="0.25">
      <c r="J490" s="349"/>
    </row>
    <row r="491" spans="10:10" ht="15" hidden="1" x14ac:dyDescent="0.25">
      <c r="J491" s="349"/>
    </row>
    <row r="492" spans="10:10" ht="15" hidden="1" x14ac:dyDescent="0.25">
      <c r="J492" s="349"/>
    </row>
    <row r="493" spans="10:10" ht="15" hidden="1" x14ac:dyDescent="0.25">
      <c r="J493" s="349"/>
    </row>
    <row r="494" spans="10:10" ht="15" hidden="1" x14ac:dyDescent="0.25">
      <c r="J494" s="349"/>
    </row>
    <row r="495" spans="10:10" ht="15" hidden="1" x14ac:dyDescent="0.25">
      <c r="J495" s="349"/>
    </row>
    <row r="496" spans="10:10" ht="15" hidden="1" x14ac:dyDescent="0.25">
      <c r="J496" s="349"/>
    </row>
    <row r="497" spans="10:10" ht="15" hidden="1" x14ac:dyDescent="0.25">
      <c r="J497" s="349"/>
    </row>
    <row r="498" spans="10:10" ht="15" hidden="1" x14ac:dyDescent="0.25">
      <c r="J498" s="349"/>
    </row>
    <row r="499" spans="10:10" ht="15" hidden="1" x14ac:dyDescent="0.25">
      <c r="J499" s="349"/>
    </row>
    <row r="500" spans="10:10" ht="15" hidden="1" x14ac:dyDescent="0.25">
      <c r="J500" s="349"/>
    </row>
    <row r="501" spans="10:10" ht="15" hidden="1" x14ac:dyDescent="0.25">
      <c r="J501" s="349"/>
    </row>
    <row r="502" spans="10:10" ht="15" hidden="1" x14ac:dyDescent="0.25">
      <c r="J502" s="349"/>
    </row>
    <row r="503" spans="10:10" ht="15" hidden="1" x14ac:dyDescent="0.25">
      <c r="J503" s="349"/>
    </row>
    <row r="504" spans="10:10" ht="15" hidden="1" x14ac:dyDescent="0.25">
      <c r="J504" s="349"/>
    </row>
    <row r="505" spans="10:10" ht="15" hidden="1" x14ac:dyDescent="0.25">
      <c r="J505" s="349"/>
    </row>
    <row r="506" spans="10:10" ht="15" hidden="1" x14ac:dyDescent="0.25">
      <c r="J506" s="349"/>
    </row>
    <row r="507" spans="10:10" ht="15" hidden="1" x14ac:dyDescent="0.25">
      <c r="J507" s="349"/>
    </row>
    <row r="508" spans="10:10" ht="15" hidden="1" x14ac:dyDescent="0.25">
      <c r="J508" s="349"/>
    </row>
    <row r="509" spans="10:10" ht="15" hidden="1" x14ac:dyDescent="0.25">
      <c r="J509" s="349"/>
    </row>
    <row r="510" spans="10:10" ht="15" hidden="1" x14ac:dyDescent="0.25">
      <c r="J510" s="349"/>
    </row>
    <row r="511" spans="10:10" ht="15" hidden="1" x14ac:dyDescent="0.25">
      <c r="J511" s="349"/>
    </row>
    <row r="512" spans="10:10" ht="15" hidden="1" x14ac:dyDescent="0.25">
      <c r="J512" s="349"/>
    </row>
    <row r="513" spans="10:10" ht="15" hidden="1" x14ac:dyDescent="0.25">
      <c r="J513" s="349"/>
    </row>
    <row r="514" spans="10:10" ht="15" hidden="1" x14ac:dyDescent="0.25">
      <c r="J514" s="349"/>
    </row>
    <row r="515" spans="10:10" ht="15" hidden="1" x14ac:dyDescent="0.25">
      <c r="J515" s="349"/>
    </row>
    <row r="516" spans="10:10" ht="15" hidden="1" x14ac:dyDescent="0.25">
      <c r="J516" s="349"/>
    </row>
    <row r="517" spans="10:10" ht="15" hidden="1" x14ac:dyDescent="0.25">
      <c r="J517" s="349"/>
    </row>
    <row r="518" spans="10:10" ht="15" hidden="1" x14ac:dyDescent="0.25">
      <c r="J518" s="349"/>
    </row>
    <row r="519" spans="10:10" ht="15" hidden="1" x14ac:dyDescent="0.25">
      <c r="J519" s="349"/>
    </row>
    <row r="520" spans="10:10" ht="15" hidden="1" x14ac:dyDescent="0.25">
      <c r="J520" s="349"/>
    </row>
    <row r="521" spans="10:10" ht="15" hidden="1" x14ac:dyDescent="0.25">
      <c r="J521" s="349"/>
    </row>
    <row r="522" spans="10:10" ht="15" hidden="1" x14ac:dyDescent="0.25">
      <c r="J522" s="349"/>
    </row>
    <row r="523" spans="10:10" ht="15" hidden="1" x14ac:dyDescent="0.25">
      <c r="J523" s="349"/>
    </row>
    <row r="524" spans="10:10" ht="15" hidden="1" x14ac:dyDescent="0.25">
      <c r="J524" s="349"/>
    </row>
    <row r="525" spans="10:10" ht="15" hidden="1" x14ac:dyDescent="0.25">
      <c r="J525" s="349"/>
    </row>
    <row r="526" spans="10:10" ht="15" hidden="1" x14ac:dyDescent="0.25">
      <c r="J526" s="349"/>
    </row>
    <row r="527" spans="10:10" ht="15" hidden="1" x14ac:dyDescent="0.25">
      <c r="J527" s="349"/>
    </row>
    <row r="528" spans="10:10" ht="15" hidden="1" x14ac:dyDescent="0.25">
      <c r="J528" s="349"/>
    </row>
    <row r="529" spans="10:10" ht="15" hidden="1" x14ac:dyDescent="0.25">
      <c r="J529" s="349"/>
    </row>
    <row r="530" spans="10:10" ht="15" hidden="1" x14ac:dyDescent="0.25">
      <c r="J530" s="349"/>
    </row>
    <row r="531" spans="10:10" ht="15" hidden="1" x14ac:dyDescent="0.25">
      <c r="J531" s="349"/>
    </row>
    <row r="532" spans="10:10" ht="15" hidden="1" x14ac:dyDescent="0.25">
      <c r="J532" s="349"/>
    </row>
    <row r="533" spans="10:10" ht="15" hidden="1" x14ac:dyDescent="0.25">
      <c r="J533" s="349"/>
    </row>
    <row r="534" spans="10:10" ht="15" hidden="1" x14ac:dyDescent="0.25">
      <c r="J534" s="349"/>
    </row>
    <row r="535" spans="10:10" ht="15" hidden="1" x14ac:dyDescent="0.25">
      <c r="J535" s="349"/>
    </row>
    <row r="536" spans="10:10" ht="15" hidden="1" x14ac:dyDescent="0.25">
      <c r="J536" s="349"/>
    </row>
    <row r="537" spans="10:10" ht="15" hidden="1" x14ac:dyDescent="0.25">
      <c r="J537" s="349"/>
    </row>
    <row r="538" spans="10:10" ht="15" hidden="1" x14ac:dyDescent="0.25">
      <c r="J538" s="349"/>
    </row>
    <row r="539" spans="10:10" ht="15" hidden="1" x14ac:dyDescent="0.25">
      <c r="J539" s="349"/>
    </row>
    <row r="540" spans="10:10" ht="15" hidden="1" x14ac:dyDescent="0.25">
      <c r="J540" s="349"/>
    </row>
    <row r="541" spans="10:10" ht="15" hidden="1" x14ac:dyDescent="0.25">
      <c r="J541" s="349"/>
    </row>
    <row r="542" spans="10:10" ht="15" hidden="1" x14ac:dyDescent="0.25">
      <c r="J542" s="349"/>
    </row>
    <row r="543" spans="10:10" ht="15" hidden="1" x14ac:dyDescent="0.25">
      <c r="J543" s="349"/>
    </row>
    <row r="544" spans="10:10" ht="15" hidden="1" x14ac:dyDescent="0.25">
      <c r="J544" s="349"/>
    </row>
    <row r="545" spans="10:10" ht="15" hidden="1" x14ac:dyDescent="0.25">
      <c r="J545" s="349"/>
    </row>
    <row r="546" spans="10:10" ht="15" hidden="1" x14ac:dyDescent="0.25">
      <c r="J546" s="349"/>
    </row>
    <row r="547" spans="10:10" ht="15" hidden="1" x14ac:dyDescent="0.25">
      <c r="J547" s="349"/>
    </row>
    <row r="548" spans="10:10" ht="15" hidden="1" x14ac:dyDescent="0.25">
      <c r="J548" s="349"/>
    </row>
    <row r="549" spans="10:10" ht="15" hidden="1" x14ac:dyDescent="0.25">
      <c r="J549" s="349"/>
    </row>
    <row r="550" spans="10:10" ht="15" hidden="1" x14ac:dyDescent="0.25">
      <c r="J550" s="349"/>
    </row>
    <row r="551" spans="10:10" ht="15" hidden="1" x14ac:dyDescent="0.25">
      <c r="J551" s="349"/>
    </row>
    <row r="552" spans="10:10" ht="15" hidden="1" x14ac:dyDescent="0.25">
      <c r="J552" s="349"/>
    </row>
    <row r="553" spans="10:10" ht="15" hidden="1" x14ac:dyDescent="0.25">
      <c r="J553" s="349"/>
    </row>
    <row r="554" spans="10:10" ht="15" hidden="1" x14ac:dyDescent="0.25">
      <c r="J554" s="349"/>
    </row>
    <row r="555" spans="10:10" ht="15" hidden="1" x14ac:dyDescent="0.25">
      <c r="J555" s="349"/>
    </row>
    <row r="556" spans="10:10" ht="15" hidden="1" x14ac:dyDescent="0.25">
      <c r="J556" s="349"/>
    </row>
    <row r="557" spans="10:10" ht="15" hidden="1" x14ac:dyDescent="0.25">
      <c r="J557" s="349"/>
    </row>
    <row r="558" spans="10:10" ht="15" hidden="1" x14ac:dyDescent="0.25">
      <c r="J558" s="349"/>
    </row>
    <row r="559" spans="10:10" ht="15" hidden="1" x14ac:dyDescent="0.25">
      <c r="J559" s="349"/>
    </row>
    <row r="560" spans="10:10" ht="15" hidden="1" x14ac:dyDescent="0.25">
      <c r="J560" s="349"/>
    </row>
    <row r="561" spans="10:10" ht="15" hidden="1" x14ac:dyDescent="0.25">
      <c r="J561" s="349"/>
    </row>
    <row r="562" spans="10:10" ht="15" hidden="1" x14ac:dyDescent="0.25">
      <c r="J562" s="349"/>
    </row>
    <row r="563" spans="10:10" ht="15" hidden="1" x14ac:dyDescent="0.25">
      <c r="J563" s="349"/>
    </row>
    <row r="564" spans="10:10" ht="15" hidden="1" x14ac:dyDescent="0.25">
      <c r="J564" s="349"/>
    </row>
    <row r="565" spans="10:10" ht="15" hidden="1" x14ac:dyDescent="0.25">
      <c r="J565" s="349"/>
    </row>
    <row r="566" spans="10:10" ht="15" hidden="1" x14ac:dyDescent="0.25">
      <c r="J566" s="349"/>
    </row>
    <row r="567" spans="10:10" ht="15" hidden="1" x14ac:dyDescent="0.25">
      <c r="J567" s="349"/>
    </row>
    <row r="568" spans="10:10" ht="15" hidden="1" x14ac:dyDescent="0.25">
      <c r="J568" s="349"/>
    </row>
    <row r="569" spans="10:10" ht="15" hidden="1" x14ac:dyDescent="0.25">
      <c r="J569" s="349"/>
    </row>
    <row r="570" spans="10:10" ht="15" hidden="1" x14ac:dyDescent="0.25">
      <c r="J570" s="349"/>
    </row>
    <row r="571" spans="10:10" ht="15" hidden="1" x14ac:dyDescent="0.25">
      <c r="J571" s="349"/>
    </row>
    <row r="572" spans="10:10" ht="15" hidden="1" x14ac:dyDescent="0.25">
      <c r="J572" s="349"/>
    </row>
    <row r="573" spans="10:10" ht="15" hidden="1" x14ac:dyDescent="0.25">
      <c r="J573" s="349"/>
    </row>
    <row r="574" spans="10:10" ht="15" hidden="1" x14ac:dyDescent="0.25">
      <c r="J574" s="349"/>
    </row>
    <row r="575" spans="10:10" ht="15" hidden="1" x14ac:dyDescent="0.25">
      <c r="J575" s="349"/>
    </row>
    <row r="576" spans="10:10" ht="15" hidden="1" x14ac:dyDescent="0.25">
      <c r="J576" s="349"/>
    </row>
    <row r="577" spans="10:10" ht="15" hidden="1" x14ac:dyDescent="0.25">
      <c r="J577" s="349"/>
    </row>
    <row r="578" spans="10:10" ht="15" hidden="1" x14ac:dyDescent="0.25">
      <c r="J578" s="349"/>
    </row>
    <row r="579" spans="10:10" ht="15" hidden="1" x14ac:dyDescent="0.25">
      <c r="J579" s="349"/>
    </row>
    <row r="580" spans="10:10" ht="15" hidden="1" x14ac:dyDescent="0.25">
      <c r="J580" s="349"/>
    </row>
    <row r="581" spans="10:10" ht="15" hidden="1" x14ac:dyDescent="0.25">
      <c r="J581" s="349"/>
    </row>
    <row r="582" spans="10:10" ht="15" hidden="1" x14ac:dyDescent="0.25">
      <c r="J582" s="349"/>
    </row>
    <row r="583" spans="10:10" ht="15" hidden="1" x14ac:dyDescent="0.25">
      <c r="J583" s="349"/>
    </row>
    <row r="584" spans="10:10" ht="15" hidden="1" x14ac:dyDescent="0.25">
      <c r="J584" s="349"/>
    </row>
    <row r="585" spans="10:10" ht="15" hidden="1" x14ac:dyDescent="0.25">
      <c r="J585" s="349"/>
    </row>
    <row r="586" spans="10:10" ht="15" hidden="1" x14ac:dyDescent="0.25">
      <c r="J586" s="349"/>
    </row>
    <row r="587" spans="10:10" ht="15" hidden="1" x14ac:dyDescent="0.25">
      <c r="J587" s="349"/>
    </row>
    <row r="588" spans="10:10" ht="15" hidden="1" x14ac:dyDescent="0.25">
      <c r="J588" s="349"/>
    </row>
    <row r="589" spans="10:10" ht="15" hidden="1" x14ac:dyDescent="0.25">
      <c r="J589" s="349"/>
    </row>
    <row r="590" spans="10:10" ht="15" hidden="1" x14ac:dyDescent="0.25">
      <c r="J590" s="349"/>
    </row>
    <row r="591" spans="10:10" ht="15" hidden="1" x14ac:dyDescent="0.25">
      <c r="J591" s="349"/>
    </row>
    <row r="592" spans="10:10" ht="15" hidden="1" x14ac:dyDescent="0.25">
      <c r="J592" s="349"/>
    </row>
    <row r="593" spans="10:10" ht="15" hidden="1" x14ac:dyDescent="0.25">
      <c r="J593" s="349"/>
    </row>
    <row r="594" spans="10:10" ht="15" hidden="1" x14ac:dyDescent="0.25">
      <c r="J594" s="349"/>
    </row>
    <row r="595" spans="10:10" ht="15" hidden="1" x14ac:dyDescent="0.25">
      <c r="J595" s="349"/>
    </row>
    <row r="596" spans="10:10" ht="15" hidden="1" x14ac:dyDescent="0.25">
      <c r="J596" s="349"/>
    </row>
    <row r="597" spans="10:10" ht="15" hidden="1" x14ac:dyDescent="0.25">
      <c r="J597" s="349"/>
    </row>
    <row r="598" spans="10:10" ht="15" hidden="1" x14ac:dyDescent="0.25">
      <c r="J598" s="349"/>
    </row>
    <row r="599" spans="10:10" ht="15" hidden="1" x14ac:dyDescent="0.25">
      <c r="J599" s="349"/>
    </row>
    <row r="600" spans="10:10" ht="15" hidden="1" x14ac:dyDescent="0.25">
      <c r="J600" s="349"/>
    </row>
    <row r="601" spans="10:10" ht="15" hidden="1" x14ac:dyDescent="0.25">
      <c r="J601" s="349"/>
    </row>
    <row r="602" spans="10:10" ht="15" hidden="1" x14ac:dyDescent="0.25">
      <c r="J602" s="349"/>
    </row>
    <row r="603" spans="10:10" ht="15" hidden="1" x14ac:dyDescent="0.25">
      <c r="J603" s="349"/>
    </row>
    <row r="604" spans="10:10" ht="15" hidden="1" x14ac:dyDescent="0.25">
      <c r="J604" s="349"/>
    </row>
    <row r="605" spans="10:10" ht="15" hidden="1" x14ac:dyDescent="0.25">
      <c r="J605" s="349"/>
    </row>
    <row r="606" spans="10:10" ht="15" hidden="1" x14ac:dyDescent="0.25">
      <c r="J606" s="349"/>
    </row>
    <row r="607" spans="10:10" ht="15" hidden="1" x14ac:dyDescent="0.25">
      <c r="J607" s="349"/>
    </row>
    <row r="608" spans="10:10" ht="15" hidden="1" x14ac:dyDescent="0.25">
      <c r="J608" s="349"/>
    </row>
    <row r="609" spans="10:10" ht="15" hidden="1" x14ac:dyDescent="0.25">
      <c r="J609" s="349"/>
    </row>
    <row r="610" spans="10:10" ht="15" hidden="1" x14ac:dyDescent="0.25">
      <c r="J610" s="349"/>
    </row>
    <row r="611" spans="10:10" ht="15" hidden="1" x14ac:dyDescent="0.25">
      <c r="J611" s="349"/>
    </row>
    <row r="612" spans="10:10" ht="15" hidden="1" x14ac:dyDescent="0.25">
      <c r="J612" s="349"/>
    </row>
    <row r="613" spans="10:10" ht="15" hidden="1" x14ac:dyDescent="0.25">
      <c r="J613" s="349"/>
    </row>
    <row r="614" spans="10:10" ht="15" hidden="1" x14ac:dyDescent="0.25">
      <c r="J614" s="349"/>
    </row>
    <row r="615" spans="10:10" ht="15" hidden="1" x14ac:dyDescent="0.25">
      <c r="J615" s="349"/>
    </row>
    <row r="616" spans="10:10" ht="15" hidden="1" x14ac:dyDescent="0.25">
      <c r="J616" s="349"/>
    </row>
    <row r="617" spans="10:10" ht="15" hidden="1" x14ac:dyDescent="0.25">
      <c r="J617" s="349"/>
    </row>
    <row r="618" spans="10:10" ht="15" hidden="1" x14ac:dyDescent="0.25">
      <c r="J618" s="349"/>
    </row>
    <row r="619" spans="10:10" ht="15" hidden="1" x14ac:dyDescent="0.25">
      <c r="J619" s="349"/>
    </row>
    <row r="620" spans="10:10" ht="15" hidden="1" x14ac:dyDescent="0.25">
      <c r="J620" s="349"/>
    </row>
    <row r="621" spans="10:10" ht="15" hidden="1" x14ac:dyDescent="0.25">
      <c r="J621" s="349"/>
    </row>
    <row r="622" spans="10:10" ht="15" hidden="1" x14ac:dyDescent="0.25">
      <c r="J622" s="349"/>
    </row>
    <row r="623" spans="10:10" ht="15" hidden="1" x14ac:dyDescent="0.25">
      <c r="J623" s="349"/>
    </row>
    <row r="624" spans="10:10" ht="15" hidden="1" x14ac:dyDescent="0.25">
      <c r="J624" s="349"/>
    </row>
    <row r="625" spans="10:10" ht="15" hidden="1" x14ac:dyDescent="0.25">
      <c r="J625" s="349"/>
    </row>
    <row r="626" spans="10:10" ht="15" hidden="1" x14ac:dyDescent="0.25">
      <c r="J626" s="349"/>
    </row>
    <row r="627" spans="10:10" ht="15" hidden="1" x14ac:dyDescent="0.25">
      <c r="J627" s="349"/>
    </row>
    <row r="628" spans="10:10" ht="15" hidden="1" x14ac:dyDescent="0.25">
      <c r="J628" s="349"/>
    </row>
    <row r="629" spans="10:10" ht="15" hidden="1" x14ac:dyDescent="0.25">
      <c r="J629" s="349"/>
    </row>
    <row r="630" spans="10:10" ht="15" hidden="1" x14ac:dyDescent="0.25">
      <c r="J630" s="349"/>
    </row>
    <row r="631" spans="10:10" ht="15" hidden="1" x14ac:dyDescent="0.25">
      <c r="J631" s="349"/>
    </row>
    <row r="632" spans="10:10" ht="15" hidden="1" x14ac:dyDescent="0.25">
      <c r="J632" s="349"/>
    </row>
    <row r="633" spans="10:10" ht="15" hidden="1" x14ac:dyDescent="0.25">
      <c r="J633" s="349"/>
    </row>
    <row r="634" spans="10:10" ht="15" hidden="1" x14ac:dyDescent="0.25">
      <c r="J634" s="349"/>
    </row>
    <row r="635" spans="10:10" ht="15" hidden="1" x14ac:dyDescent="0.25">
      <c r="J635" s="349"/>
    </row>
    <row r="636" spans="10:10" ht="15" hidden="1" x14ac:dyDescent="0.25">
      <c r="J636" s="349"/>
    </row>
    <row r="637" spans="10:10" ht="15" hidden="1" x14ac:dyDescent="0.25">
      <c r="J637" s="349"/>
    </row>
    <row r="638" spans="10:10" ht="15" hidden="1" x14ac:dyDescent="0.25">
      <c r="J638" s="349"/>
    </row>
    <row r="639" spans="10:10" ht="15" hidden="1" x14ac:dyDescent="0.25">
      <c r="J639" s="349"/>
    </row>
    <row r="640" spans="10:10" ht="15" hidden="1" x14ac:dyDescent="0.25">
      <c r="J640" s="349"/>
    </row>
    <row r="641" spans="10:10" ht="15" hidden="1" x14ac:dyDescent="0.25">
      <c r="J641" s="349"/>
    </row>
    <row r="642" spans="10:10" ht="15" hidden="1" x14ac:dyDescent="0.25">
      <c r="J642" s="349"/>
    </row>
    <row r="643" spans="10:10" ht="15" hidden="1" x14ac:dyDescent="0.25">
      <c r="J643" s="349"/>
    </row>
    <row r="644" spans="10:10" ht="15" hidden="1" x14ac:dyDescent="0.25">
      <c r="J644" s="349"/>
    </row>
    <row r="645" spans="10:10" ht="15" hidden="1" x14ac:dyDescent="0.25">
      <c r="J645" s="349"/>
    </row>
    <row r="646" spans="10:10" ht="15" hidden="1" x14ac:dyDescent="0.25">
      <c r="J646" s="349"/>
    </row>
    <row r="647" spans="10:10" ht="15" hidden="1" x14ac:dyDescent="0.25">
      <c r="J647" s="349"/>
    </row>
    <row r="648" spans="10:10" ht="15" hidden="1" x14ac:dyDescent="0.25">
      <c r="J648" s="349"/>
    </row>
    <row r="649" spans="10:10" ht="15" hidden="1" x14ac:dyDescent="0.25">
      <c r="J649" s="349"/>
    </row>
    <row r="650" spans="10:10" ht="15" hidden="1" x14ac:dyDescent="0.25">
      <c r="J650" s="349"/>
    </row>
    <row r="651" spans="10:10" ht="15" hidden="1" x14ac:dyDescent="0.25">
      <c r="J651" s="349"/>
    </row>
    <row r="652" spans="10:10" ht="15" hidden="1" x14ac:dyDescent="0.25">
      <c r="J652" s="349"/>
    </row>
    <row r="653" spans="10:10" ht="15" hidden="1" x14ac:dyDescent="0.25">
      <c r="J653" s="349"/>
    </row>
    <row r="654" spans="10:10" ht="15" hidden="1" x14ac:dyDescent="0.25">
      <c r="J654" s="349"/>
    </row>
    <row r="655" spans="10:10" ht="15" hidden="1" x14ac:dyDescent="0.25">
      <c r="J655" s="349"/>
    </row>
    <row r="656" spans="10:10" ht="15" hidden="1" x14ac:dyDescent="0.25">
      <c r="J656" s="349"/>
    </row>
    <row r="657" spans="10:10" ht="15" hidden="1" x14ac:dyDescent="0.25">
      <c r="J657" s="349"/>
    </row>
    <row r="658" spans="10:10" ht="15" hidden="1" x14ac:dyDescent="0.25">
      <c r="J658" s="349"/>
    </row>
    <row r="659" spans="10:10" ht="15" hidden="1" x14ac:dyDescent="0.25">
      <c r="J659" s="349"/>
    </row>
    <row r="660" spans="10:10" ht="15" hidden="1" x14ac:dyDescent="0.25">
      <c r="J660" s="349"/>
    </row>
    <row r="661" spans="10:10" ht="15" hidden="1" x14ac:dyDescent="0.25">
      <c r="J661" s="349"/>
    </row>
    <row r="662" spans="10:10" ht="15" hidden="1" x14ac:dyDescent="0.25">
      <c r="J662" s="349"/>
    </row>
    <row r="663" spans="10:10" ht="15" hidden="1" x14ac:dyDescent="0.25">
      <c r="J663" s="349"/>
    </row>
    <row r="664" spans="10:10" ht="15" hidden="1" x14ac:dyDescent="0.25">
      <c r="J664" s="349"/>
    </row>
    <row r="665" spans="10:10" ht="15" hidden="1" x14ac:dyDescent="0.25">
      <c r="J665" s="349"/>
    </row>
    <row r="666" spans="10:10" ht="15" hidden="1" x14ac:dyDescent="0.25">
      <c r="J666" s="349"/>
    </row>
    <row r="667" spans="10:10" ht="15" hidden="1" x14ac:dyDescent="0.25">
      <c r="J667" s="349"/>
    </row>
    <row r="668" spans="10:10" ht="15" hidden="1" x14ac:dyDescent="0.25">
      <c r="J668" s="349"/>
    </row>
    <row r="669" spans="10:10" ht="15" hidden="1" x14ac:dyDescent="0.25">
      <c r="J669" s="349"/>
    </row>
    <row r="670" spans="10:10" ht="15" hidden="1" x14ac:dyDescent="0.25">
      <c r="J670" s="349"/>
    </row>
    <row r="671" spans="10:10" ht="15" hidden="1" x14ac:dyDescent="0.25">
      <c r="J671" s="349"/>
    </row>
    <row r="672" spans="10:10" ht="15" hidden="1" x14ac:dyDescent="0.25">
      <c r="J672" s="349"/>
    </row>
    <row r="673" spans="10:10" ht="15" hidden="1" x14ac:dyDescent="0.25">
      <c r="J673" s="349"/>
    </row>
    <row r="674" spans="10:10" ht="15" hidden="1" x14ac:dyDescent="0.25">
      <c r="J674" s="349"/>
    </row>
    <row r="675" spans="10:10" ht="15" hidden="1" x14ac:dyDescent="0.25">
      <c r="J675" s="349"/>
    </row>
    <row r="676" spans="10:10" ht="15" hidden="1" x14ac:dyDescent="0.25">
      <c r="J676" s="349"/>
    </row>
    <row r="677" spans="10:10" ht="15" hidden="1" x14ac:dyDescent="0.25">
      <c r="J677" s="349"/>
    </row>
    <row r="678" spans="10:10" ht="15" hidden="1" x14ac:dyDescent="0.25">
      <c r="J678" s="349"/>
    </row>
    <row r="679" spans="10:10" ht="15" hidden="1" x14ac:dyDescent="0.25">
      <c r="J679" s="349"/>
    </row>
    <row r="680" spans="10:10" ht="15" hidden="1" x14ac:dyDescent="0.25">
      <c r="J680" s="349"/>
    </row>
    <row r="681" spans="10:10" ht="15" hidden="1" x14ac:dyDescent="0.25">
      <c r="J681" s="349"/>
    </row>
    <row r="682" spans="10:10" ht="15" hidden="1" x14ac:dyDescent="0.25">
      <c r="J682" s="349"/>
    </row>
    <row r="683" spans="10:10" ht="15" hidden="1" x14ac:dyDescent="0.25">
      <c r="J683" s="349"/>
    </row>
    <row r="684" spans="10:10" ht="15" hidden="1" x14ac:dyDescent="0.25">
      <c r="J684" s="349"/>
    </row>
    <row r="685" spans="10:10" ht="15" hidden="1" x14ac:dyDescent="0.25">
      <c r="J685" s="349"/>
    </row>
    <row r="686" spans="10:10" ht="15" hidden="1" x14ac:dyDescent="0.25">
      <c r="J686" s="349"/>
    </row>
    <row r="687" spans="10:10" ht="15" hidden="1" x14ac:dyDescent="0.25">
      <c r="J687" s="349"/>
    </row>
    <row r="688" spans="10:10" ht="15" hidden="1" x14ac:dyDescent="0.25">
      <c r="J688" s="349"/>
    </row>
    <row r="689" spans="10:10" ht="15" hidden="1" x14ac:dyDescent="0.25">
      <c r="J689" s="349"/>
    </row>
    <row r="690" spans="10:10" ht="15" hidden="1" x14ac:dyDescent="0.25">
      <c r="J690" s="349"/>
    </row>
    <row r="691" spans="10:10" ht="15" hidden="1" x14ac:dyDescent="0.25">
      <c r="J691" s="349"/>
    </row>
    <row r="692" spans="10:10" ht="15" hidden="1" x14ac:dyDescent="0.25">
      <c r="J692" s="349"/>
    </row>
    <row r="693" spans="10:10" ht="15" hidden="1" x14ac:dyDescent="0.25">
      <c r="J693" s="349"/>
    </row>
    <row r="694" spans="10:10" ht="15" hidden="1" x14ac:dyDescent="0.25">
      <c r="J694" s="349"/>
    </row>
    <row r="695" spans="10:10" ht="15" hidden="1" x14ac:dyDescent="0.25">
      <c r="J695" s="349"/>
    </row>
    <row r="696" spans="10:10" ht="15" hidden="1" x14ac:dyDescent="0.25">
      <c r="J696" s="349"/>
    </row>
    <row r="697" spans="10:10" ht="15" hidden="1" x14ac:dyDescent="0.25">
      <c r="J697" s="349"/>
    </row>
    <row r="698" spans="10:10" ht="15" hidden="1" x14ac:dyDescent="0.25">
      <c r="J698" s="349"/>
    </row>
    <row r="699" spans="10:10" ht="15" hidden="1" x14ac:dyDescent="0.25">
      <c r="J699" s="349"/>
    </row>
    <row r="700" spans="10:10" ht="15" hidden="1" x14ac:dyDescent="0.25">
      <c r="J700" s="349"/>
    </row>
    <row r="701" spans="10:10" ht="15" hidden="1" x14ac:dyDescent="0.25">
      <c r="J701" s="349"/>
    </row>
    <row r="702" spans="10:10" ht="15" hidden="1" x14ac:dyDescent="0.25">
      <c r="J702" s="349"/>
    </row>
    <row r="703" spans="10:10" ht="15" hidden="1" x14ac:dyDescent="0.25">
      <c r="J703" s="349"/>
    </row>
    <row r="704" spans="10:10" ht="15" hidden="1" x14ac:dyDescent="0.25">
      <c r="J704" s="349"/>
    </row>
    <row r="705" spans="10:10" ht="15" hidden="1" x14ac:dyDescent="0.25">
      <c r="J705" s="349"/>
    </row>
    <row r="706" spans="10:10" ht="15" hidden="1" x14ac:dyDescent="0.25">
      <c r="J706" s="349"/>
    </row>
    <row r="707" spans="10:10" ht="15" hidden="1" x14ac:dyDescent="0.25">
      <c r="J707" s="349"/>
    </row>
    <row r="708" spans="10:10" ht="15" hidden="1" x14ac:dyDescent="0.25">
      <c r="J708" s="349"/>
    </row>
    <row r="709" spans="10:10" ht="15" hidden="1" x14ac:dyDescent="0.25">
      <c r="J709" s="349"/>
    </row>
    <row r="710" spans="10:10" ht="15" hidden="1" x14ac:dyDescent="0.25">
      <c r="J710" s="349"/>
    </row>
    <row r="711" spans="10:10" ht="15" hidden="1" x14ac:dyDescent="0.25">
      <c r="J711" s="349"/>
    </row>
    <row r="712" spans="10:10" ht="15" hidden="1" x14ac:dyDescent="0.25">
      <c r="J712" s="349"/>
    </row>
    <row r="713" spans="10:10" ht="15" hidden="1" x14ac:dyDescent="0.25">
      <c r="J713" s="349"/>
    </row>
    <row r="714" spans="10:10" ht="15" hidden="1" x14ac:dyDescent="0.25">
      <c r="J714" s="349"/>
    </row>
    <row r="715" spans="10:10" ht="15" hidden="1" x14ac:dyDescent="0.25">
      <c r="J715" s="349"/>
    </row>
    <row r="716" spans="10:10" ht="15" hidden="1" x14ac:dyDescent="0.25">
      <c r="J716" s="349"/>
    </row>
    <row r="717" spans="10:10" ht="15" hidden="1" x14ac:dyDescent="0.25">
      <c r="J717" s="349"/>
    </row>
    <row r="718" spans="10:10" ht="15" hidden="1" x14ac:dyDescent="0.25">
      <c r="J718" s="349"/>
    </row>
    <row r="719" spans="10:10" ht="15" hidden="1" x14ac:dyDescent="0.25">
      <c r="J719" s="349"/>
    </row>
    <row r="720" spans="10:10" ht="15" hidden="1" x14ac:dyDescent="0.25">
      <c r="J720" s="349"/>
    </row>
    <row r="721" spans="10:10" ht="15" hidden="1" x14ac:dyDescent="0.25">
      <c r="J721" s="349"/>
    </row>
    <row r="722" spans="10:10" ht="15" hidden="1" x14ac:dyDescent="0.25">
      <c r="J722" s="349"/>
    </row>
    <row r="723" spans="10:10" ht="15" hidden="1" x14ac:dyDescent="0.25">
      <c r="J723" s="349"/>
    </row>
    <row r="724" spans="10:10" ht="15" hidden="1" x14ac:dyDescent="0.25">
      <c r="J724" s="349"/>
    </row>
    <row r="725" spans="10:10" ht="15" hidden="1" x14ac:dyDescent="0.25">
      <c r="J725" s="349"/>
    </row>
    <row r="726" spans="10:10" ht="15" hidden="1" x14ac:dyDescent="0.25">
      <c r="J726" s="349"/>
    </row>
    <row r="727" spans="10:10" ht="15" hidden="1" x14ac:dyDescent="0.25">
      <c r="J727" s="349"/>
    </row>
    <row r="728" spans="10:10" ht="15" hidden="1" x14ac:dyDescent="0.25">
      <c r="J728" s="349"/>
    </row>
    <row r="729" spans="10:10" ht="15" hidden="1" x14ac:dyDescent="0.25">
      <c r="J729" s="349"/>
    </row>
    <row r="730" spans="10:10" ht="15" hidden="1" x14ac:dyDescent="0.25">
      <c r="J730" s="349"/>
    </row>
    <row r="731" spans="10:10" ht="15" hidden="1" x14ac:dyDescent="0.25">
      <c r="J731" s="349"/>
    </row>
    <row r="732" spans="10:10" ht="15" hidden="1" x14ac:dyDescent="0.25">
      <c r="J732" s="349"/>
    </row>
    <row r="733" spans="10:10" ht="15" hidden="1" x14ac:dyDescent="0.25">
      <c r="J733" s="349"/>
    </row>
    <row r="734" spans="10:10" ht="15" hidden="1" x14ac:dyDescent="0.25">
      <c r="J734" s="349"/>
    </row>
    <row r="735" spans="10:10" ht="15" hidden="1" x14ac:dyDescent="0.25">
      <c r="J735" s="349"/>
    </row>
    <row r="736" spans="10:10" ht="15" hidden="1" x14ac:dyDescent="0.25">
      <c r="J736" s="349"/>
    </row>
    <row r="737" spans="10:10" ht="15" hidden="1" x14ac:dyDescent="0.25">
      <c r="J737" s="349"/>
    </row>
    <row r="738" spans="10:10" ht="15" hidden="1" x14ac:dyDescent="0.25">
      <c r="J738" s="349"/>
    </row>
    <row r="739" spans="10:10" ht="15" hidden="1" x14ac:dyDescent="0.25">
      <c r="J739" s="349"/>
    </row>
    <row r="740" spans="10:10" ht="15" hidden="1" x14ac:dyDescent="0.25">
      <c r="J740" s="349"/>
    </row>
    <row r="741" spans="10:10" ht="15" hidden="1" x14ac:dyDescent="0.25">
      <c r="J741" s="349"/>
    </row>
    <row r="742" spans="10:10" ht="15" hidden="1" x14ac:dyDescent="0.25">
      <c r="J742" s="349"/>
    </row>
    <row r="743" spans="10:10" ht="15" hidden="1" x14ac:dyDescent="0.25">
      <c r="J743" s="349"/>
    </row>
    <row r="744" spans="10:10" ht="15" hidden="1" x14ac:dyDescent="0.25">
      <c r="J744" s="349"/>
    </row>
    <row r="745" spans="10:10" ht="15" hidden="1" x14ac:dyDescent="0.25">
      <c r="J745" s="349"/>
    </row>
    <row r="746" spans="10:10" ht="15" hidden="1" x14ac:dyDescent="0.25">
      <c r="J746" s="349"/>
    </row>
    <row r="747" spans="10:10" ht="15" hidden="1" x14ac:dyDescent="0.25">
      <c r="J747" s="349"/>
    </row>
    <row r="748" spans="10:10" ht="15" hidden="1" x14ac:dyDescent="0.25">
      <c r="J748" s="349"/>
    </row>
    <row r="749" spans="10:10" ht="15" hidden="1" x14ac:dyDescent="0.25">
      <c r="J749" s="349"/>
    </row>
    <row r="750" spans="10:10" ht="15" hidden="1" x14ac:dyDescent="0.25">
      <c r="J750" s="349"/>
    </row>
    <row r="751" spans="10:10" ht="15" hidden="1" x14ac:dyDescent="0.25">
      <c r="J751" s="349"/>
    </row>
    <row r="752" spans="10:10" ht="15" hidden="1" x14ac:dyDescent="0.25">
      <c r="J752" s="349"/>
    </row>
    <row r="753" spans="10:10" ht="15" hidden="1" x14ac:dyDescent="0.25">
      <c r="J753" s="349"/>
    </row>
    <row r="754" spans="10:10" ht="15" hidden="1" x14ac:dyDescent="0.25">
      <c r="J754" s="349"/>
    </row>
    <row r="755" spans="10:10" ht="15" hidden="1" x14ac:dyDescent="0.25">
      <c r="J755" s="349"/>
    </row>
    <row r="756" spans="10:10" ht="15" hidden="1" x14ac:dyDescent="0.25">
      <c r="J756" s="349"/>
    </row>
    <row r="757" spans="10:10" ht="15" hidden="1" x14ac:dyDescent="0.25">
      <c r="J757" s="349"/>
    </row>
    <row r="758" spans="10:10" ht="15" hidden="1" x14ac:dyDescent="0.25">
      <c r="J758" s="349"/>
    </row>
    <row r="759" spans="10:10" ht="15" hidden="1" x14ac:dyDescent="0.25">
      <c r="J759" s="349"/>
    </row>
    <row r="760" spans="10:10" ht="15" hidden="1" x14ac:dyDescent="0.25">
      <c r="J760" s="349"/>
    </row>
    <row r="761" spans="10:10" ht="15" hidden="1" x14ac:dyDescent="0.25">
      <c r="J761" s="349"/>
    </row>
    <row r="762" spans="10:10" ht="15" hidden="1" x14ac:dyDescent="0.25">
      <c r="J762" s="349"/>
    </row>
    <row r="763" spans="10:10" ht="15" hidden="1" x14ac:dyDescent="0.25">
      <c r="J763" s="349"/>
    </row>
    <row r="764" spans="10:10" ht="15" hidden="1" x14ac:dyDescent="0.25">
      <c r="J764" s="349"/>
    </row>
    <row r="765" spans="10:10" ht="15" hidden="1" x14ac:dyDescent="0.25">
      <c r="J765" s="349"/>
    </row>
    <row r="766" spans="10:10" ht="15" hidden="1" x14ac:dyDescent="0.25">
      <c r="J766" s="349"/>
    </row>
    <row r="767" spans="10:10" ht="15" hidden="1" x14ac:dyDescent="0.25">
      <c r="J767" s="349"/>
    </row>
    <row r="768" spans="10:10" ht="15" hidden="1" x14ac:dyDescent="0.25">
      <c r="J768" s="349"/>
    </row>
    <row r="769" spans="10:10" ht="15" hidden="1" x14ac:dyDescent="0.25">
      <c r="J769" s="349"/>
    </row>
    <row r="770" spans="10:10" ht="15" hidden="1" x14ac:dyDescent="0.25">
      <c r="J770" s="349"/>
    </row>
    <row r="771" spans="10:10" ht="15" hidden="1" x14ac:dyDescent="0.25">
      <c r="J771" s="349"/>
    </row>
    <row r="772" spans="10:10" ht="15" hidden="1" x14ac:dyDescent="0.25">
      <c r="J772" s="349"/>
    </row>
    <row r="773" spans="10:10" ht="15" hidden="1" x14ac:dyDescent="0.25">
      <c r="J773" s="349"/>
    </row>
    <row r="774" spans="10:10" ht="15" hidden="1" x14ac:dyDescent="0.25">
      <c r="J774" s="349"/>
    </row>
    <row r="775" spans="10:10" ht="15" hidden="1" x14ac:dyDescent="0.25">
      <c r="J775" s="349"/>
    </row>
    <row r="776" spans="10:10" ht="15" hidden="1" x14ac:dyDescent="0.25">
      <c r="J776" s="349"/>
    </row>
    <row r="777" spans="10:10" ht="15" hidden="1" x14ac:dyDescent="0.25">
      <c r="J777" s="349"/>
    </row>
    <row r="778" spans="10:10" ht="15" hidden="1" x14ac:dyDescent="0.25">
      <c r="J778" s="349"/>
    </row>
    <row r="779" spans="10:10" ht="15" hidden="1" x14ac:dyDescent="0.25">
      <c r="J779" s="349"/>
    </row>
    <row r="780" spans="10:10" ht="15" hidden="1" x14ac:dyDescent="0.25">
      <c r="J780" s="349"/>
    </row>
    <row r="781" spans="10:10" ht="15" hidden="1" x14ac:dyDescent="0.25">
      <c r="J781" s="349"/>
    </row>
    <row r="782" spans="10:10" ht="15" hidden="1" x14ac:dyDescent="0.25">
      <c r="J782" s="349"/>
    </row>
    <row r="783" spans="10:10" ht="15" hidden="1" x14ac:dyDescent="0.25">
      <c r="J783" s="349"/>
    </row>
    <row r="784" spans="10:10" ht="15" hidden="1" x14ac:dyDescent="0.25">
      <c r="J784" s="349"/>
    </row>
    <row r="785" spans="10:10" ht="15" hidden="1" x14ac:dyDescent="0.25">
      <c r="J785" s="349"/>
    </row>
    <row r="786" spans="10:10" ht="15" hidden="1" x14ac:dyDescent="0.25">
      <c r="J786" s="349"/>
    </row>
    <row r="787" spans="10:10" ht="15" hidden="1" x14ac:dyDescent="0.25">
      <c r="J787" s="349"/>
    </row>
    <row r="788" spans="10:10" ht="15" hidden="1" x14ac:dyDescent="0.25">
      <c r="J788" s="349"/>
    </row>
    <row r="789" spans="10:10" ht="15" hidden="1" x14ac:dyDescent="0.25">
      <c r="J789" s="349"/>
    </row>
    <row r="790" spans="10:10" ht="15" hidden="1" x14ac:dyDescent="0.25">
      <c r="J790" s="349"/>
    </row>
    <row r="791" spans="10:10" ht="15" hidden="1" x14ac:dyDescent="0.25">
      <c r="J791" s="349"/>
    </row>
    <row r="792" spans="10:10" ht="15" hidden="1" x14ac:dyDescent="0.25">
      <c r="J792" s="349"/>
    </row>
    <row r="793" spans="10:10" ht="15" hidden="1" x14ac:dyDescent="0.25">
      <c r="J793" s="349"/>
    </row>
    <row r="794" spans="10:10" ht="15" hidden="1" x14ac:dyDescent="0.25">
      <c r="J794" s="349"/>
    </row>
    <row r="795" spans="10:10" ht="15" hidden="1" x14ac:dyDescent="0.25">
      <c r="J795" s="349"/>
    </row>
    <row r="796" spans="10:10" ht="15" hidden="1" x14ac:dyDescent="0.25">
      <c r="J796" s="349"/>
    </row>
    <row r="797" spans="10:10" ht="15" hidden="1" x14ac:dyDescent="0.25">
      <c r="J797" s="349"/>
    </row>
    <row r="798" spans="10:10" ht="15" hidden="1" x14ac:dyDescent="0.25">
      <c r="J798" s="349"/>
    </row>
    <row r="799" spans="10:10" ht="15" hidden="1" x14ac:dyDescent="0.25">
      <c r="J799" s="349"/>
    </row>
    <row r="800" spans="10:10" ht="15" hidden="1" x14ac:dyDescent="0.25">
      <c r="J800" s="349"/>
    </row>
    <row r="801" spans="10:10" ht="15" hidden="1" x14ac:dyDescent="0.25">
      <c r="J801" s="349"/>
    </row>
    <row r="802" spans="10:10" ht="15" hidden="1" x14ac:dyDescent="0.25">
      <c r="J802" s="349"/>
    </row>
    <row r="803" spans="10:10" ht="15" hidden="1" x14ac:dyDescent="0.25">
      <c r="J803" s="349"/>
    </row>
    <row r="804" spans="10:10" ht="15" hidden="1" x14ac:dyDescent="0.25">
      <c r="J804" s="349"/>
    </row>
    <row r="805" spans="10:10" ht="15" hidden="1" x14ac:dyDescent="0.25">
      <c r="J805" s="349"/>
    </row>
    <row r="806" spans="10:10" ht="15" hidden="1" x14ac:dyDescent="0.25">
      <c r="J806" s="349"/>
    </row>
    <row r="807" spans="10:10" ht="15" hidden="1" x14ac:dyDescent="0.25">
      <c r="J807" s="349"/>
    </row>
    <row r="808" spans="10:10" ht="15" hidden="1" x14ac:dyDescent="0.25">
      <c r="J808" s="349"/>
    </row>
    <row r="809" spans="10:10" ht="15" hidden="1" x14ac:dyDescent="0.25">
      <c r="J809" s="349"/>
    </row>
    <row r="810" spans="10:10" ht="15" hidden="1" x14ac:dyDescent="0.25">
      <c r="J810" s="349"/>
    </row>
    <row r="811" spans="10:10" ht="15" hidden="1" x14ac:dyDescent="0.25">
      <c r="J811" s="349"/>
    </row>
    <row r="812" spans="10:10" ht="15" hidden="1" x14ac:dyDescent="0.25">
      <c r="J812" s="349"/>
    </row>
  </sheetData>
  <mergeCells count="4">
    <mergeCell ref="A1:F1"/>
    <mergeCell ref="A2:B3"/>
    <mergeCell ref="C2:E2"/>
    <mergeCell ref="F2:F3"/>
  </mergeCells>
  <pageMargins left="0.70000000000000007" right="0.70000000000000007" top="0.75000000000000011" bottom="0.75000000000000011" header="0" footer="0"/>
  <pageSetup paperSize="0" fitToWidth="0" fitToHeight="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5E0AD-FCB9-4ECB-B4CE-F41D22A91BAD}">
  <sheetPr>
    <tabColor rgb="FFFFC000"/>
  </sheetPr>
  <dimension ref="A1:I908"/>
  <sheetViews>
    <sheetView workbookViewId="0"/>
  </sheetViews>
  <sheetFormatPr defaultColWidth="0" defaultRowHeight="15.75" customHeight="1" zeroHeight="1" x14ac:dyDescent="0.25"/>
  <cols>
    <col min="1" max="1" width="85.140625" style="348" customWidth="1"/>
    <col min="2" max="4" width="15.7109375" style="348" customWidth="1"/>
    <col min="5" max="5" width="12.85546875" style="348" customWidth="1"/>
    <col min="6" max="6" width="12.85546875" style="456" customWidth="1"/>
    <col min="7" max="9" width="8.140625" style="348" hidden="1" customWidth="1"/>
    <col min="10" max="16384" width="13" style="348" hidden="1"/>
  </cols>
  <sheetData>
    <row r="1" spans="1:9" ht="15" x14ac:dyDescent="0.25">
      <c r="A1" s="355" t="s">
        <v>95</v>
      </c>
      <c r="B1" s="356"/>
      <c r="C1" s="356"/>
      <c r="D1" s="356"/>
      <c r="E1" s="357"/>
      <c r="F1" s="455"/>
      <c r="G1" s="353"/>
      <c r="H1" s="353"/>
      <c r="I1" s="353"/>
    </row>
    <row r="2" spans="1:9" ht="15" x14ac:dyDescent="0.25">
      <c r="A2" s="522" t="s">
        <v>96</v>
      </c>
      <c r="B2" s="523" t="s">
        <v>61</v>
      </c>
      <c r="C2" s="523"/>
      <c r="D2" s="523"/>
      <c r="E2" s="358"/>
      <c r="F2" s="455"/>
      <c r="G2" s="353"/>
      <c r="H2" s="353"/>
      <c r="I2" s="353"/>
    </row>
    <row r="3" spans="1:9" ht="15" x14ac:dyDescent="0.25">
      <c r="A3" s="522"/>
      <c r="B3" s="268" t="s">
        <v>63</v>
      </c>
      <c r="C3" s="268" t="s">
        <v>64</v>
      </c>
      <c r="D3" s="268" t="s">
        <v>65</v>
      </c>
      <c r="E3" s="358" t="s">
        <v>62</v>
      </c>
      <c r="F3" s="455"/>
      <c r="G3" s="353"/>
      <c r="H3" s="353"/>
      <c r="I3" s="353"/>
    </row>
    <row r="4" spans="1:9" ht="15" x14ac:dyDescent="0.25">
      <c r="A4" s="359" t="s">
        <v>97</v>
      </c>
      <c r="B4" s="269">
        <v>3000</v>
      </c>
      <c r="C4" s="354">
        <v>3700</v>
      </c>
      <c r="D4" s="270">
        <v>8000</v>
      </c>
      <c r="E4" s="360">
        <v>47</v>
      </c>
      <c r="F4" s="455"/>
      <c r="G4" s="353"/>
      <c r="H4" s="353"/>
      <c r="I4" s="353"/>
    </row>
    <row r="5" spans="1:9" ht="15" x14ac:dyDescent="0.25">
      <c r="A5" s="361" t="s">
        <v>98</v>
      </c>
      <c r="B5" s="271">
        <v>3500</v>
      </c>
      <c r="C5" s="362">
        <v>5500</v>
      </c>
      <c r="D5" s="272">
        <v>9000</v>
      </c>
      <c r="E5" s="360">
        <v>703</v>
      </c>
      <c r="F5" s="455"/>
      <c r="G5" s="353"/>
      <c r="H5" s="353"/>
      <c r="I5" s="353"/>
    </row>
    <row r="6" spans="1:9" ht="15" x14ac:dyDescent="0.25">
      <c r="A6" s="359" t="s">
        <v>99</v>
      </c>
      <c r="B6" s="269">
        <v>3000</v>
      </c>
      <c r="C6" s="354">
        <v>5000</v>
      </c>
      <c r="D6" s="270">
        <v>8000</v>
      </c>
      <c r="E6" s="360">
        <v>55</v>
      </c>
      <c r="F6" s="455"/>
      <c r="G6" s="353"/>
      <c r="H6" s="353"/>
      <c r="I6" s="353"/>
    </row>
    <row r="7" spans="1:9" ht="15" x14ac:dyDescent="0.25">
      <c r="A7" s="359" t="s">
        <v>100</v>
      </c>
      <c r="B7" s="269">
        <v>2700</v>
      </c>
      <c r="C7" s="354">
        <v>3200</v>
      </c>
      <c r="D7" s="270">
        <v>4500</v>
      </c>
      <c r="E7" s="360">
        <v>20</v>
      </c>
      <c r="F7" s="455"/>
      <c r="G7" s="353"/>
      <c r="H7" s="353"/>
      <c r="I7" s="353"/>
    </row>
    <row r="8" spans="1:9" ht="15" x14ac:dyDescent="0.25">
      <c r="A8" s="361" t="s">
        <v>101</v>
      </c>
      <c r="B8" s="271">
        <v>4000</v>
      </c>
      <c r="C8" s="362">
        <v>6100</v>
      </c>
      <c r="D8" s="272">
        <v>10000</v>
      </c>
      <c r="E8" s="360">
        <v>280</v>
      </c>
      <c r="F8" s="455"/>
      <c r="G8" s="353"/>
      <c r="H8" s="353"/>
      <c r="I8" s="353"/>
    </row>
    <row r="9" spans="1:9" ht="15" x14ac:dyDescent="0.25">
      <c r="A9" s="361" t="s">
        <v>102</v>
      </c>
      <c r="B9" s="271">
        <v>3000</v>
      </c>
      <c r="C9" s="362">
        <v>4700</v>
      </c>
      <c r="D9" s="272">
        <v>6000</v>
      </c>
      <c r="E9" s="360">
        <v>27</v>
      </c>
      <c r="F9" s="455"/>
      <c r="G9" s="353"/>
      <c r="H9" s="353"/>
      <c r="I9" s="353"/>
    </row>
    <row r="10" spans="1:9" ht="15" x14ac:dyDescent="0.25">
      <c r="A10" s="359" t="s">
        <v>103</v>
      </c>
      <c r="B10" s="269">
        <v>3000</v>
      </c>
      <c r="C10" s="354">
        <v>6000</v>
      </c>
      <c r="D10" s="270">
        <v>8000</v>
      </c>
      <c r="E10" s="360">
        <v>29</v>
      </c>
      <c r="F10" s="455"/>
      <c r="G10" s="353"/>
      <c r="H10" s="353"/>
      <c r="I10" s="353"/>
    </row>
    <row r="11" spans="1:9" ht="15" x14ac:dyDescent="0.25">
      <c r="A11" s="359" t="s">
        <v>104</v>
      </c>
      <c r="B11" s="269">
        <v>2800</v>
      </c>
      <c r="C11" s="354">
        <v>3500</v>
      </c>
      <c r="D11" s="270">
        <v>7300</v>
      </c>
      <c r="E11" s="360">
        <v>23</v>
      </c>
      <c r="F11" s="455"/>
      <c r="G11" s="353"/>
      <c r="H11" s="353"/>
      <c r="I11" s="353"/>
    </row>
    <row r="12" spans="1:9" ht="15" x14ac:dyDescent="0.25">
      <c r="A12" s="359" t="s">
        <v>105</v>
      </c>
      <c r="B12" s="269">
        <v>2500</v>
      </c>
      <c r="C12" s="354">
        <v>4000</v>
      </c>
      <c r="D12" s="270">
        <v>7000</v>
      </c>
      <c r="E12" s="360">
        <v>114</v>
      </c>
      <c r="F12" s="455"/>
      <c r="G12" s="353"/>
      <c r="H12" s="353"/>
      <c r="I12" s="353"/>
    </row>
    <row r="13" spans="1:9" ht="15" x14ac:dyDescent="0.25">
      <c r="A13" s="359" t="s">
        <v>106</v>
      </c>
      <c r="B13" s="269">
        <v>1600</v>
      </c>
      <c r="C13" s="354">
        <v>2500</v>
      </c>
      <c r="D13" s="270">
        <v>3700</v>
      </c>
      <c r="E13" s="360">
        <v>52</v>
      </c>
      <c r="F13" s="455"/>
      <c r="G13" s="353"/>
      <c r="H13" s="353"/>
      <c r="I13" s="353"/>
    </row>
    <row r="14" spans="1:9" ht="15" x14ac:dyDescent="0.25">
      <c r="A14" s="359" t="s">
        <v>107</v>
      </c>
      <c r="B14" s="269">
        <v>1500</v>
      </c>
      <c r="C14" s="354">
        <v>2000</v>
      </c>
      <c r="D14" s="270">
        <v>3000</v>
      </c>
      <c r="E14" s="360">
        <v>672</v>
      </c>
      <c r="F14" s="455"/>
      <c r="G14" s="353"/>
      <c r="H14" s="353"/>
      <c r="I14" s="353"/>
    </row>
    <row r="15" spans="1:9" ht="15" x14ac:dyDescent="0.25">
      <c r="A15" s="359" t="s">
        <v>108</v>
      </c>
      <c r="B15" s="269">
        <v>1500</v>
      </c>
      <c r="C15" s="354">
        <v>2200</v>
      </c>
      <c r="D15" s="270">
        <v>3500</v>
      </c>
      <c r="E15" s="360">
        <v>157</v>
      </c>
      <c r="F15" s="455"/>
      <c r="G15" s="353"/>
      <c r="H15" s="353"/>
      <c r="I15" s="353"/>
    </row>
    <row r="16" spans="1:9" ht="15" x14ac:dyDescent="0.25">
      <c r="A16" s="363" t="s">
        <v>109</v>
      </c>
      <c r="B16" s="364">
        <v>1500</v>
      </c>
      <c r="C16" s="365">
        <v>2500</v>
      </c>
      <c r="D16" s="366">
        <v>4000</v>
      </c>
      <c r="E16" s="367">
        <v>488</v>
      </c>
      <c r="F16" s="455"/>
      <c r="G16" s="353"/>
      <c r="H16" s="353"/>
      <c r="I16" s="353"/>
    </row>
    <row r="17" spans="1:9" s="456" customFormat="1" ht="15" x14ac:dyDescent="0.25">
      <c r="A17" s="457"/>
      <c r="B17" s="455"/>
      <c r="C17" s="455"/>
      <c r="D17" s="455"/>
      <c r="E17" s="455"/>
      <c r="F17" s="455"/>
      <c r="G17" s="455"/>
      <c r="H17" s="455"/>
      <c r="I17" s="455"/>
    </row>
    <row r="18" spans="1:9" s="456" customFormat="1" ht="15" x14ac:dyDescent="0.25">
      <c r="A18" s="455"/>
      <c r="B18" s="455"/>
      <c r="C18" s="455"/>
      <c r="D18" s="455"/>
      <c r="E18" s="455"/>
      <c r="F18" s="455"/>
      <c r="G18" s="455"/>
      <c r="H18" s="455"/>
      <c r="I18" s="455"/>
    </row>
    <row r="19" spans="1:9" ht="15" hidden="1" x14ac:dyDescent="0.25">
      <c r="A19" s="353"/>
      <c r="B19" s="353"/>
      <c r="C19" s="353"/>
      <c r="D19" s="353"/>
      <c r="E19" s="353"/>
      <c r="F19" s="455"/>
      <c r="G19" s="353"/>
      <c r="H19" s="353"/>
      <c r="I19" s="353"/>
    </row>
    <row r="20" spans="1:9" ht="15" hidden="1" x14ac:dyDescent="0.25">
      <c r="A20" s="353"/>
      <c r="B20" s="353"/>
      <c r="C20" s="353"/>
      <c r="D20" s="353"/>
      <c r="E20" s="353"/>
      <c r="F20" s="455"/>
      <c r="G20" s="353"/>
      <c r="H20" s="353"/>
      <c r="I20" s="353"/>
    </row>
    <row r="21" spans="1:9" ht="15" hidden="1" x14ac:dyDescent="0.25">
      <c r="A21" s="353"/>
      <c r="B21" s="353"/>
      <c r="C21" s="353"/>
      <c r="D21" s="353"/>
      <c r="E21" s="353"/>
      <c r="F21" s="455"/>
      <c r="G21" s="353"/>
      <c r="H21" s="353"/>
      <c r="I21" s="353"/>
    </row>
    <row r="22" spans="1:9" ht="15" hidden="1" x14ac:dyDescent="0.25">
      <c r="A22" s="353"/>
      <c r="B22" s="353"/>
      <c r="C22" s="353"/>
      <c r="D22" s="353"/>
      <c r="E22" s="353"/>
      <c r="F22" s="455"/>
      <c r="G22" s="353"/>
      <c r="H22" s="353"/>
      <c r="I22" s="353"/>
    </row>
    <row r="23" spans="1:9" ht="15" hidden="1" x14ac:dyDescent="0.25">
      <c r="A23" s="353"/>
      <c r="B23" s="353"/>
      <c r="C23" s="353"/>
      <c r="D23" s="353"/>
      <c r="E23" s="353"/>
      <c r="F23" s="455"/>
      <c r="G23" s="353"/>
      <c r="H23" s="353"/>
      <c r="I23" s="353"/>
    </row>
    <row r="24" spans="1:9" ht="15" hidden="1" x14ac:dyDescent="0.25">
      <c r="A24" s="353"/>
      <c r="B24" s="353"/>
      <c r="C24" s="353"/>
      <c r="D24" s="353"/>
      <c r="E24" s="353"/>
      <c r="F24" s="455"/>
      <c r="G24" s="353"/>
      <c r="H24" s="353"/>
      <c r="I24" s="353"/>
    </row>
    <row r="25" spans="1:9" ht="15" hidden="1" x14ac:dyDescent="0.25">
      <c r="A25" s="353"/>
      <c r="B25" s="353"/>
      <c r="C25" s="353"/>
      <c r="D25" s="353"/>
      <c r="E25" s="353"/>
      <c r="F25" s="455"/>
      <c r="G25" s="353"/>
      <c r="H25" s="353"/>
      <c r="I25" s="353"/>
    </row>
    <row r="26" spans="1:9" ht="15" hidden="1" x14ac:dyDescent="0.25">
      <c r="A26" s="353"/>
      <c r="B26" s="353"/>
      <c r="C26" s="353"/>
      <c r="D26" s="353"/>
      <c r="E26" s="353"/>
      <c r="F26" s="455"/>
      <c r="G26" s="353"/>
      <c r="H26" s="353"/>
      <c r="I26" s="353"/>
    </row>
    <row r="27" spans="1:9" ht="15" hidden="1" x14ac:dyDescent="0.25">
      <c r="A27" s="353"/>
      <c r="B27" s="353"/>
      <c r="C27" s="353"/>
      <c r="D27" s="353"/>
      <c r="E27" s="353"/>
      <c r="F27" s="455"/>
      <c r="G27" s="353"/>
      <c r="H27" s="353"/>
      <c r="I27" s="353"/>
    </row>
    <row r="28" spans="1:9" ht="15" hidden="1" x14ac:dyDescent="0.25">
      <c r="A28" s="353"/>
      <c r="B28" s="353"/>
      <c r="C28" s="353"/>
      <c r="D28" s="353"/>
      <c r="E28" s="353"/>
      <c r="F28" s="455"/>
      <c r="G28" s="353"/>
      <c r="H28" s="353"/>
      <c r="I28" s="353"/>
    </row>
    <row r="29" spans="1:9" ht="15" hidden="1" x14ac:dyDescent="0.25">
      <c r="A29" s="353"/>
      <c r="B29" s="353"/>
      <c r="C29" s="353"/>
      <c r="D29" s="353"/>
      <c r="E29" s="353"/>
      <c r="F29" s="455"/>
      <c r="G29" s="353"/>
      <c r="H29" s="353"/>
      <c r="I29" s="353"/>
    </row>
    <row r="30" spans="1:9" ht="15" hidden="1" x14ac:dyDescent="0.25">
      <c r="A30" s="353"/>
      <c r="B30" s="353"/>
      <c r="C30" s="353"/>
      <c r="D30" s="353"/>
      <c r="E30" s="353"/>
      <c r="F30" s="455"/>
      <c r="G30" s="353"/>
      <c r="H30" s="353"/>
      <c r="I30" s="353"/>
    </row>
    <row r="31" spans="1:9" ht="15" hidden="1" x14ac:dyDescent="0.25">
      <c r="A31" s="353"/>
      <c r="B31" s="353"/>
      <c r="C31" s="353"/>
      <c r="D31" s="353"/>
      <c r="E31" s="353"/>
      <c r="F31" s="455"/>
      <c r="G31" s="353"/>
      <c r="H31" s="353"/>
      <c r="I31" s="353"/>
    </row>
    <row r="32" spans="1:9" ht="15" hidden="1" x14ac:dyDescent="0.25">
      <c r="A32" s="353"/>
      <c r="B32" s="353"/>
      <c r="C32" s="353"/>
      <c r="D32" s="353"/>
      <c r="E32" s="353"/>
      <c r="F32" s="455"/>
      <c r="G32" s="353"/>
      <c r="H32" s="353"/>
      <c r="I32" s="353"/>
    </row>
    <row r="33" spans="1:9" ht="15" hidden="1" x14ac:dyDescent="0.25">
      <c r="A33" s="353"/>
      <c r="B33" s="353"/>
      <c r="C33" s="353"/>
      <c r="D33" s="353"/>
      <c r="E33" s="353"/>
      <c r="F33" s="455"/>
      <c r="G33" s="353"/>
      <c r="H33" s="353"/>
      <c r="I33" s="353"/>
    </row>
    <row r="34" spans="1:9" ht="15" hidden="1" x14ac:dyDescent="0.25">
      <c r="A34" s="353"/>
      <c r="B34" s="353"/>
      <c r="C34" s="353"/>
      <c r="D34" s="353"/>
      <c r="E34" s="353"/>
      <c r="F34" s="455"/>
      <c r="G34" s="353"/>
      <c r="H34" s="353"/>
      <c r="I34" s="353"/>
    </row>
    <row r="35" spans="1:9" ht="15" hidden="1" x14ac:dyDescent="0.25">
      <c r="A35" s="353"/>
      <c r="B35" s="353"/>
      <c r="C35" s="353"/>
      <c r="D35" s="353"/>
      <c r="E35" s="353"/>
      <c r="F35" s="455"/>
      <c r="G35" s="353"/>
      <c r="H35" s="353"/>
      <c r="I35" s="353"/>
    </row>
    <row r="36" spans="1:9" ht="15" hidden="1" x14ac:dyDescent="0.25">
      <c r="A36" s="353"/>
      <c r="B36" s="353"/>
      <c r="C36" s="353"/>
      <c r="D36" s="353"/>
      <c r="E36" s="353"/>
      <c r="F36" s="455"/>
      <c r="G36" s="353"/>
      <c r="H36" s="353"/>
      <c r="I36" s="353"/>
    </row>
    <row r="37" spans="1:9" ht="15" hidden="1" x14ac:dyDescent="0.25">
      <c r="A37" s="353"/>
      <c r="B37" s="353"/>
      <c r="C37" s="353"/>
      <c r="D37" s="353"/>
      <c r="E37" s="353"/>
      <c r="F37" s="455"/>
      <c r="G37" s="353"/>
      <c r="H37" s="353"/>
      <c r="I37" s="353"/>
    </row>
    <row r="38" spans="1:9" ht="15" hidden="1" x14ac:dyDescent="0.25">
      <c r="A38" s="353"/>
      <c r="B38" s="353"/>
      <c r="C38" s="353"/>
      <c r="D38" s="353"/>
      <c r="E38" s="353"/>
      <c r="F38" s="455"/>
      <c r="G38" s="353"/>
      <c r="H38" s="353"/>
      <c r="I38" s="353"/>
    </row>
    <row r="39" spans="1:9" ht="15" hidden="1" x14ac:dyDescent="0.25">
      <c r="A39" s="353"/>
      <c r="B39" s="353"/>
      <c r="C39" s="353"/>
      <c r="D39" s="353"/>
      <c r="E39" s="353"/>
      <c r="F39" s="455"/>
      <c r="G39" s="353"/>
      <c r="H39" s="353"/>
      <c r="I39" s="353"/>
    </row>
    <row r="40" spans="1:9" ht="15" hidden="1" x14ac:dyDescent="0.25">
      <c r="A40" s="353"/>
      <c r="B40" s="353"/>
      <c r="C40" s="353"/>
      <c r="D40" s="353"/>
      <c r="E40" s="353"/>
      <c r="F40" s="455"/>
      <c r="G40" s="353"/>
      <c r="H40" s="353"/>
      <c r="I40" s="353"/>
    </row>
    <row r="41" spans="1:9" ht="15" hidden="1" x14ac:dyDescent="0.25">
      <c r="A41" s="353"/>
      <c r="B41" s="353"/>
      <c r="C41" s="353"/>
      <c r="D41" s="353"/>
      <c r="E41" s="353"/>
      <c r="F41" s="455"/>
      <c r="G41" s="353"/>
      <c r="H41" s="353"/>
      <c r="I41" s="353"/>
    </row>
    <row r="42" spans="1:9" ht="15" hidden="1" x14ac:dyDescent="0.25">
      <c r="A42" s="353"/>
      <c r="B42" s="353"/>
      <c r="C42" s="353"/>
      <c r="D42" s="353"/>
      <c r="E42" s="353"/>
      <c r="F42" s="455"/>
      <c r="G42" s="353"/>
      <c r="H42" s="353"/>
      <c r="I42" s="353"/>
    </row>
    <row r="43" spans="1:9" ht="15" hidden="1" x14ac:dyDescent="0.25">
      <c r="A43" s="353"/>
      <c r="B43" s="353"/>
      <c r="C43" s="353"/>
      <c r="D43" s="353"/>
      <c r="E43" s="353"/>
      <c r="F43" s="455"/>
      <c r="G43" s="353"/>
      <c r="H43" s="353"/>
      <c r="I43" s="353"/>
    </row>
    <row r="44" spans="1:9" ht="15" hidden="1" x14ac:dyDescent="0.25">
      <c r="A44" s="353"/>
      <c r="B44" s="353"/>
      <c r="C44" s="353"/>
      <c r="D44" s="353"/>
      <c r="E44" s="353"/>
      <c r="F44" s="455"/>
      <c r="G44" s="353"/>
      <c r="H44" s="353"/>
      <c r="I44" s="353"/>
    </row>
    <row r="45" spans="1:9" ht="15" hidden="1" x14ac:dyDescent="0.25">
      <c r="A45" s="353"/>
      <c r="B45" s="353"/>
      <c r="C45" s="353"/>
      <c r="D45" s="353"/>
      <c r="E45" s="353"/>
      <c r="F45" s="455"/>
      <c r="G45" s="353"/>
      <c r="H45" s="353"/>
      <c r="I45" s="353"/>
    </row>
    <row r="46" spans="1:9" ht="15" hidden="1" x14ac:dyDescent="0.25">
      <c r="A46" s="353"/>
      <c r="B46" s="353"/>
      <c r="C46" s="353"/>
      <c r="D46" s="353"/>
      <c r="E46" s="353"/>
      <c r="F46" s="455"/>
      <c r="G46" s="353"/>
      <c r="H46" s="353"/>
      <c r="I46" s="353"/>
    </row>
    <row r="47" spans="1:9" ht="15" hidden="1" x14ac:dyDescent="0.25">
      <c r="A47" s="353"/>
      <c r="B47" s="353"/>
      <c r="C47" s="353"/>
      <c r="D47" s="353"/>
      <c r="E47" s="353"/>
      <c r="F47" s="455"/>
      <c r="G47" s="353"/>
      <c r="H47" s="353"/>
      <c r="I47" s="353"/>
    </row>
    <row r="48" spans="1:9" ht="15" hidden="1" x14ac:dyDescent="0.25">
      <c r="A48" s="353"/>
      <c r="B48" s="353"/>
      <c r="C48" s="353"/>
      <c r="D48" s="353"/>
      <c r="E48" s="353"/>
      <c r="F48" s="455"/>
      <c r="G48" s="353"/>
      <c r="H48" s="353"/>
      <c r="I48" s="353"/>
    </row>
    <row r="49" spans="1:9" ht="15" hidden="1" x14ac:dyDescent="0.25">
      <c r="A49" s="353"/>
      <c r="B49" s="353"/>
      <c r="C49" s="353"/>
      <c r="D49" s="353"/>
      <c r="E49" s="353"/>
      <c r="F49" s="455"/>
      <c r="G49" s="353"/>
      <c r="H49" s="353"/>
      <c r="I49" s="353"/>
    </row>
    <row r="50" spans="1:9" ht="15" hidden="1" x14ac:dyDescent="0.25">
      <c r="A50" s="353"/>
      <c r="B50" s="353"/>
      <c r="C50" s="353"/>
      <c r="D50" s="353"/>
      <c r="E50" s="353"/>
      <c r="F50" s="455"/>
      <c r="G50" s="353"/>
      <c r="H50" s="353"/>
      <c r="I50" s="353"/>
    </row>
    <row r="51" spans="1:9" ht="15" hidden="1" x14ac:dyDescent="0.25">
      <c r="A51" s="353"/>
      <c r="B51" s="353"/>
      <c r="C51" s="353"/>
      <c r="D51" s="353"/>
      <c r="E51" s="353"/>
      <c r="F51" s="455"/>
      <c r="G51" s="353"/>
      <c r="H51" s="353"/>
      <c r="I51" s="353"/>
    </row>
    <row r="52" spans="1:9" ht="15" hidden="1" x14ac:dyDescent="0.25">
      <c r="A52" s="353"/>
      <c r="B52" s="353"/>
      <c r="C52" s="353"/>
      <c r="D52" s="353"/>
      <c r="E52" s="353"/>
      <c r="F52" s="455"/>
      <c r="G52" s="353"/>
      <c r="H52" s="353"/>
      <c r="I52" s="353"/>
    </row>
    <row r="53" spans="1:9" ht="15" hidden="1" x14ac:dyDescent="0.25">
      <c r="A53" s="353"/>
      <c r="B53" s="353"/>
      <c r="C53" s="353"/>
      <c r="D53" s="353"/>
      <c r="E53" s="353"/>
      <c r="F53" s="455"/>
      <c r="G53" s="353"/>
      <c r="H53" s="353"/>
      <c r="I53" s="353"/>
    </row>
    <row r="54" spans="1:9" ht="15" hidden="1" x14ac:dyDescent="0.25">
      <c r="A54" s="353"/>
      <c r="B54" s="353"/>
      <c r="C54" s="353"/>
      <c r="D54" s="353"/>
      <c r="E54" s="353"/>
      <c r="F54" s="455"/>
      <c r="G54" s="353"/>
      <c r="H54" s="353"/>
      <c r="I54" s="353"/>
    </row>
    <row r="55" spans="1:9" ht="15" hidden="1" x14ac:dyDescent="0.25">
      <c r="A55" s="353"/>
      <c r="B55" s="353"/>
      <c r="C55" s="353"/>
      <c r="D55" s="353"/>
      <c r="E55" s="353"/>
      <c r="F55" s="455"/>
      <c r="G55" s="353"/>
      <c r="H55" s="353"/>
      <c r="I55" s="353"/>
    </row>
    <row r="56" spans="1:9" ht="15" hidden="1" x14ac:dyDescent="0.25">
      <c r="A56" s="353"/>
      <c r="B56" s="353"/>
      <c r="C56" s="353"/>
      <c r="D56" s="353"/>
      <c r="E56" s="353"/>
      <c r="F56" s="455"/>
      <c r="G56" s="353"/>
      <c r="H56" s="353"/>
      <c r="I56" s="353"/>
    </row>
    <row r="57" spans="1:9" ht="15" hidden="1" x14ac:dyDescent="0.25">
      <c r="A57" s="353"/>
      <c r="B57" s="353"/>
      <c r="C57" s="353"/>
      <c r="D57" s="353"/>
      <c r="E57" s="353"/>
      <c r="F57" s="455"/>
      <c r="G57" s="353"/>
      <c r="H57" s="353"/>
      <c r="I57" s="353"/>
    </row>
    <row r="58" spans="1:9" ht="15" hidden="1" x14ac:dyDescent="0.25">
      <c r="A58" s="353"/>
      <c r="B58" s="353"/>
      <c r="C58" s="353"/>
      <c r="D58" s="353"/>
      <c r="E58" s="353"/>
      <c r="F58" s="455"/>
      <c r="G58" s="353"/>
      <c r="H58" s="353"/>
      <c r="I58" s="353"/>
    </row>
    <row r="59" spans="1:9" ht="15" hidden="1" x14ac:dyDescent="0.25">
      <c r="A59" s="353"/>
      <c r="B59" s="353"/>
      <c r="C59" s="353"/>
      <c r="D59" s="353"/>
      <c r="E59" s="353"/>
      <c r="F59" s="455"/>
      <c r="G59" s="353"/>
      <c r="H59" s="353"/>
      <c r="I59" s="353"/>
    </row>
    <row r="60" spans="1:9" ht="15" hidden="1" x14ac:dyDescent="0.25">
      <c r="A60" s="353"/>
      <c r="B60" s="353"/>
      <c r="C60" s="353"/>
      <c r="D60" s="353"/>
      <c r="E60" s="353"/>
      <c r="F60" s="455"/>
      <c r="G60" s="353"/>
      <c r="H60" s="353"/>
      <c r="I60" s="353"/>
    </row>
    <row r="61" spans="1:9" ht="15" hidden="1" x14ac:dyDescent="0.25">
      <c r="A61" s="353"/>
      <c r="B61" s="353"/>
      <c r="C61" s="353"/>
      <c r="D61" s="353"/>
      <c r="E61" s="353"/>
      <c r="F61" s="455"/>
      <c r="G61" s="353"/>
      <c r="H61" s="353"/>
      <c r="I61" s="353"/>
    </row>
    <row r="62" spans="1:9" ht="15" hidden="1" x14ac:dyDescent="0.25">
      <c r="A62" s="353"/>
      <c r="B62" s="353"/>
      <c r="C62" s="353"/>
      <c r="D62" s="353"/>
      <c r="E62" s="353"/>
      <c r="F62" s="455"/>
      <c r="G62" s="353"/>
      <c r="H62" s="353"/>
      <c r="I62" s="353"/>
    </row>
    <row r="63" spans="1:9" ht="15" hidden="1" x14ac:dyDescent="0.25">
      <c r="A63" s="353"/>
      <c r="B63" s="353"/>
      <c r="C63" s="353"/>
      <c r="D63" s="353"/>
      <c r="E63" s="353"/>
      <c r="F63" s="455"/>
      <c r="G63" s="353"/>
      <c r="H63" s="353"/>
      <c r="I63" s="353"/>
    </row>
    <row r="64" spans="1:9" ht="15" hidden="1" x14ac:dyDescent="0.25">
      <c r="A64" s="353"/>
      <c r="B64" s="353"/>
      <c r="C64" s="353"/>
      <c r="D64" s="353"/>
      <c r="E64" s="353"/>
      <c r="F64" s="455"/>
      <c r="G64" s="353"/>
      <c r="H64" s="353"/>
      <c r="I64" s="353"/>
    </row>
    <row r="65" spans="1:9" ht="15" hidden="1" x14ac:dyDescent="0.25">
      <c r="A65" s="353"/>
      <c r="B65" s="353"/>
      <c r="C65" s="353"/>
      <c r="D65" s="353"/>
      <c r="E65" s="353"/>
      <c r="F65" s="455"/>
      <c r="G65" s="353"/>
      <c r="H65" s="353"/>
      <c r="I65" s="353"/>
    </row>
    <row r="66" spans="1:9" ht="15" hidden="1" x14ac:dyDescent="0.25">
      <c r="A66" s="353"/>
      <c r="B66" s="353"/>
      <c r="C66" s="353"/>
      <c r="D66" s="353"/>
      <c r="E66" s="353"/>
      <c r="F66" s="455"/>
      <c r="G66" s="353"/>
      <c r="H66" s="353"/>
      <c r="I66" s="353"/>
    </row>
    <row r="67" spans="1:9" ht="15" hidden="1" x14ac:dyDescent="0.25">
      <c r="A67" s="353"/>
      <c r="B67" s="353"/>
      <c r="C67" s="353"/>
      <c r="D67" s="353"/>
      <c r="E67" s="353"/>
      <c r="F67" s="455"/>
      <c r="G67" s="353"/>
      <c r="H67" s="353"/>
      <c r="I67" s="353"/>
    </row>
    <row r="68" spans="1:9" ht="15" hidden="1" x14ac:dyDescent="0.25">
      <c r="A68" s="353"/>
      <c r="B68" s="353"/>
      <c r="C68" s="353"/>
      <c r="D68" s="353"/>
      <c r="E68" s="353"/>
      <c r="F68" s="455"/>
      <c r="G68" s="353"/>
      <c r="H68" s="353"/>
      <c r="I68" s="353"/>
    </row>
    <row r="69" spans="1:9" ht="15" hidden="1" x14ac:dyDescent="0.25">
      <c r="A69" s="353"/>
      <c r="B69" s="353"/>
      <c r="C69" s="353"/>
      <c r="D69" s="353"/>
      <c r="E69" s="353"/>
      <c r="F69" s="455"/>
      <c r="G69" s="353"/>
      <c r="H69" s="353"/>
      <c r="I69" s="353"/>
    </row>
    <row r="70" spans="1:9" ht="15" hidden="1" x14ac:dyDescent="0.25">
      <c r="A70" s="353"/>
      <c r="B70" s="353"/>
      <c r="C70" s="353"/>
      <c r="D70" s="353"/>
      <c r="E70" s="353"/>
      <c r="F70" s="455"/>
      <c r="G70" s="353"/>
      <c r="H70" s="353"/>
      <c r="I70" s="353"/>
    </row>
    <row r="71" spans="1:9" ht="15" hidden="1" x14ac:dyDescent="0.25">
      <c r="A71" s="353"/>
      <c r="B71" s="353"/>
      <c r="C71" s="353"/>
      <c r="D71" s="353"/>
      <c r="E71" s="353"/>
      <c r="F71" s="455"/>
      <c r="G71" s="353"/>
      <c r="H71" s="353"/>
      <c r="I71" s="353"/>
    </row>
    <row r="72" spans="1:9" ht="15" hidden="1" x14ac:dyDescent="0.25">
      <c r="A72" s="353"/>
      <c r="B72" s="353"/>
      <c r="C72" s="353"/>
      <c r="D72" s="353"/>
      <c r="E72" s="353"/>
      <c r="F72" s="455"/>
      <c r="G72" s="353"/>
      <c r="H72" s="353"/>
      <c r="I72" s="353"/>
    </row>
    <row r="73" spans="1:9" ht="15" hidden="1" x14ac:dyDescent="0.25">
      <c r="A73" s="353"/>
      <c r="B73" s="353"/>
      <c r="C73" s="353"/>
      <c r="D73" s="353"/>
      <c r="E73" s="353"/>
      <c r="F73" s="455"/>
      <c r="G73" s="353"/>
      <c r="H73" s="353"/>
      <c r="I73" s="353"/>
    </row>
    <row r="74" spans="1:9" ht="15" hidden="1" x14ac:dyDescent="0.25">
      <c r="A74" s="353"/>
      <c r="B74" s="353"/>
      <c r="C74" s="353"/>
      <c r="D74" s="353"/>
      <c r="E74" s="353"/>
      <c r="F74" s="455"/>
      <c r="G74" s="353"/>
      <c r="H74" s="353"/>
      <c r="I74" s="353"/>
    </row>
    <row r="75" spans="1:9" ht="15" hidden="1" x14ac:dyDescent="0.25">
      <c r="A75" s="353"/>
      <c r="B75" s="353"/>
      <c r="C75" s="353"/>
      <c r="D75" s="353"/>
      <c r="E75" s="353"/>
      <c r="F75" s="455"/>
      <c r="G75" s="353"/>
      <c r="H75" s="353"/>
      <c r="I75" s="353"/>
    </row>
    <row r="76" spans="1:9" ht="15" hidden="1" x14ac:dyDescent="0.25">
      <c r="A76" s="353"/>
      <c r="B76" s="353"/>
      <c r="C76" s="353"/>
      <c r="D76" s="353"/>
      <c r="E76" s="353"/>
      <c r="F76" s="455"/>
      <c r="G76" s="353"/>
      <c r="H76" s="353"/>
      <c r="I76" s="353"/>
    </row>
    <row r="77" spans="1:9" ht="15" hidden="1" x14ac:dyDescent="0.25">
      <c r="A77" s="353"/>
      <c r="B77" s="353"/>
      <c r="C77" s="353"/>
      <c r="D77" s="353"/>
      <c r="E77" s="353"/>
      <c r="F77" s="455"/>
      <c r="G77" s="353"/>
      <c r="H77" s="353"/>
      <c r="I77" s="353"/>
    </row>
    <row r="78" spans="1:9" ht="15" hidden="1" x14ac:dyDescent="0.25">
      <c r="A78" s="353"/>
      <c r="B78" s="353"/>
      <c r="C78" s="353"/>
      <c r="D78" s="353"/>
      <c r="E78" s="353"/>
      <c r="F78" s="455"/>
      <c r="G78" s="353"/>
      <c r="H78" s="353"/>
      <c r="I78" s="353"/>
    </row>
    <row r="79" spans="1:9" ht="15" hidden="1" x14ac:dyDescent="0.25">
      <c r="A79" s="353"/>
      <c r="B79" s="353"/>
      <c r="C79" s="353"/>
      <c r="D79" s="353"/>
      <c r="E79" s="353"/>
      <c r="F79" s="455"/>
      <c r="G79" s="353"/>
      <c r="H79" s="353"/>
      <c r="I79" s="353"/>
    </row>
    <row r="80" spans="1:9" ht="15" hidden="1" x14ac:dyDescent="0.25">
      <c r="A80" s="353"/>
      <c r="B80" s="353"/>
      <c r="C80" s="353"/>
      <c r="D80" s="353"/>
      <c r="E80" s="353"/>
      <c r="F80" s="455"/>
      <c r="G80" s="353"/>
      <c r="H80" s="353"/>
      <c r="I80" s="353"/>
    </row>
    <row r="81" spans="1:9" ht="15" hidden="1" x14ac:dyDescent="0.25">
      <c r="A81" s="353"/>
      <c r="B81" s="353"/>
      <c r="C81" s="353"/>
      <c r="D81" s="353"/>
      <c r="E81" s="353"/>
      <c r="F81" s="455"/>
      <c r="G81" s="353"/>
      <c r="H81" s="353"/>
      <c r="I81" s="353"/>
    </row>
    <row r="82" spans="1:9" ht="15" hidden="1" x14ac:dyDescent="0.25">
      <c r="A82" s="353"/>
      <c r="B82" s="353"/>
      <c r="C82" s="353"/>
      <c r="D82" s="353"/>
      <c r="E82" s="353"/>
      <c r="F82" s="455"/>
      <c r="G82" s="353"/>
      <c r="H82" s="353"/>
      <c r="I82" s="353"/>
    </row>
    <row r="83" spans="1:9" ht="15" hidden="1" x14ac:dyDescent="0.25">
      <c r="A83" s="353"/>
      <c r="B83" s="353"/>
      <c r="C83" s="353"/>
      <c r="D83" s="353"/>
      <c r="E83" s="353"/>
      <c r="F83" s="455"/>
      <c r="G83" s="353"/>
      <c r="H83" s="353"/>
      <c r="I83" s="353"/>
    </row>
    <row r="84" spans="1:9" ht="15" hidden="1" x14ac:dyDescent="0.25">
      <c r="A84" s="353"/>
      <c r="B84" s="353"/>
      <c r="C84" s="353"/>
      <c r="D84" s="353"/>
      <c r="E84" s="353"/>
      <c r="F84" s="455"/>
      <c r="G84" s="353"/>
      <c r="H84" s="353"/>
      <c r="I84" s="353"/>
    </row>
    <row r="85" spans="1:9" ht="15" hidden="1" x14ac:dyDescent="0.25">
      <c r="A85" s="353"/>
      <c r="B85" s="353"/>
      <c r="C85" s="353"/>
      <c r="D85" s="353"/>
      <c r="E85" s="353"/>
      <c r="F85" s="455"/>
      <c r="G85" s="353"/>
      <c r="H85" s="353"/>
      <c r="I85" s="353"/>
    </row>
    <row r="86" spans="1:9" ht="15" hidden="1" x14ac:dyDescent="0.25">
      <c r="A86" s="353"/>
      <c r="B86" s="353"/>
      <c r="C86" s="353"/>
      <c r="D86" s="353"/>
      <c r="E86" s="353"/>
      <c r="F86" s="455"/>
      <c r="G86" s="353"/>
      <c r="H86" s="353"/>
      <c r="I86" s="353"/>
    </row>
    <row r="87" spans="1:9" ht="15" hidden="1" x14ac:dyDescent="0.25">
      <c r="A87" s="353"/>
      <c r="B87" s="353"/>
      <c r="C87" s="353"/>
      <c r="D87" s="353"/>
      <c r="E87" s="353"/>
      <c r="F87" s="455"/>
      <c r="G87" s="353"/>
      <c r="H87" s="353"/>
      <c r="I87" s="353"/>
    </row>
    <row r="88" spans="1:9" ht="15" hidden="1" x14ac:dyDescent="0.25">
      <c r="A88" s="353"/>
      <c r="B88" s="353"/>
      <c r="C88" s="353"/>
      <c r="D88" s="353"/>
      <c r="E88" s="353"/>
      <c r="F88" s="455"/>
      <c r="G88" s="353"/>
      <c r="H88" s="353"/>
      <c r="I88" s="353"/>
    </row>
    <row r="89" spans="1:9" ht="15" hidden="1" x14ac:dyDescent="0.25">
      <c r="A89" s="353"/>
      <c r="B89" s="353"/>
      <c r="C89" s="353"/>
      <c r="D89" s="353"/>
      <c r="E89" s="353"/>
      <c r="F89" s="455"/>
      <c r="G89" s="353"/>
      <c r="H89" s="353"/>
      <c r="I89" s="353"/>
    </row>
    <row r="90" spans="1:9" ht="15" hidden="1" x14ac:dyDescent="0.25">
      <c r="A90" s="353"/>
      <c r="B90" s="353"/>
      <c r="C90" s="353"/>
      <c r="D90" s="353"/>
      <c r="E90" s="353"/>
      <c r="F90" s="455"/>
      <c r="G90" s="353"/>
      <c r="H90" s="353"/>
      <c r="I90" s="353"/>
    </row>
    <row r="91" spans="1:9" ht="15" hidden="1" x14ac:dyDescent="0.25">
      <c r="A91" s="353"/>
      <c r="B91" s="353"/>
      <c r="C91" s="353"/>
      <c r="D91" s="353"/>
      <c r="E91" s="353"/>
      <c r="F91" s="455"/>
      <c r="G91" s="353"/>
      <c r="H91" s="353"/>
      <c r="I91" s="353"/>
    </row>
    <row r="92" spans="1:9" ht="15" hidden="1" x14ac:dyDescent="0.25">
      <c r="A92" s="353"/>
      <c r="B92" s="353"/>
      <c r="C92" s="353"/>
      <c r="D92" s="353"/>
      <c r="E92" s="353"/>
      <c r="F92" s="455"/>
      <c r="G92" s="353"/>
      <c r="H92" s="353"/>
      <c r="I92" s="353"/>
    </row>
    <row r="93" spans="1:9" ht="15" hidden="1" x14ac:dyDescent="0.25">
      <c r="A93" s="353"/>
      <c r="B93" s="353"/>
      <c r="C93" s="353"/>
      <c r="D93" s="353"/>
      <c r="E93" s="353"/>
      <c r="F93" s="455"/>
      <c r="G93" s="353"/>
      <c r="H93" s="353"/>
      <c r="I93" s="353"/>
    </row>
    <row r="94" spans="1:9" ht="15" hidden="1" x14ac:dyDescent="0.25">
      <c r="A94" s="353"/>
      <c r="B94" s="353"/>
      <c r="C94" s="353"/>
      <c r="D94" s="353"/>
      <c r="E94" s="353"/>
      <c r="F94" s="455"/>
      <c r="G94" s="353"/>
      <c r="H94" s="353"/>
      <c r="I94" s="353"/>
    </row>
    <row r="95" spans="1:9" ht="15" hidden="1" x14ac:dyDescent="0.25">
      <c r="A95" s="353"/>
      <c r="B95" s="353"/>
      <c r="C95" s="353"/>
      <c r="D95" s="353"/>
      <c r="E95" s="353"/>
      <c r="F95" s="455"/>
      <c r="G95" s="353"/>
      <c r="H95" s="353"/>
      <c r="I95" s="353"/>
    </row>
    <row r="96" spans="1:9" ht="15" hidden="1" x14ac:dyDescent="0.25">
      <c r="A96" s="353"/>
      <c r="B96" s="353"/>
      <c r="C96" s="353"/>
      <c r="D96" s="353"/>
      <c r="E96" s="353"/>
      <c r="F96" s="455"/>
      <c r="G96" s="353"/>
      <c r="H96" s="353"/>
      <c r="I96" s="353"/>
    </row>
    <row r="97" spans="1:9" ht="15" hidden="1" x14ac:dyDescent="0.25">
      <c r="A97" s="353"/>
      <c r="B97" s="353"/>
      <c r="C97" s="353"/>
      <c r="D97" s="353"/>
      <c r="E97" s="353"/>
      <c r="F97" s="455"/>
      <c r="G97" s="353"/>
      <c r="H97" s="353"/>
      <c r="I97" s="353"/>
    </row>
    <row r="98" spans="1:9" ht="15" hidden="1" x14ac:dyDescent="0.25">
      <c r="A98" s="353"/>
      <c r="B98" s="353"/>
      <c r="C98" s="353"/>
      <c r="D98" s="353"/>
      <c r="E98" s="353"/>
      <c r="F98" s="455"/>
      <c r="G98" s="353"/>
      <c r="H98" s="353"/>
      <c r="I98" s="353"/>
    </row>
    <row r="99" spans="1:9" ht="15" hidden="1" x14ac:dyDescent="0.25">
      <c r="A99" s="353"/>
      <c r="B99" s="353"/>
      <c r="C99" s="353"/>
      <c r="D99" s="353"/>
      <c r="E99" s="353"/>
      <c r="F99" s="455"/>
      <c r="G99" s="353"/>
      <c r="H99" s="353"/>
      <c r="I99" s="353"/>
    </row>
    <row r="100" spans="1:9" ht="15" hidden="1" x14ac:dyDescent="0.25">
      <c r="A100" s="353"/>
      <c r="B100" s="353"/>
      <c r="C100" s="353"/>
      <c r="D100" s="353"/>
      <c r="E100" s="353"/>
      <c r="F100" s="455"/>
      <c r="G100" s="353"/>
      <c r="H100" s="353"/>
      <c r="I100" s="353"/>
    </row>
    <row r="101" spans="1:9" ht="15" hidden="1" x14ac:dyDescent="0.25">
      <c r="A101" s="353"/>
      <c r="B101" s="353"/>
      <c r="C101" s="353"/>
      <c r="D101" s="353"/>
      <c r="E101" s="353"/>
      <c r="F101" s="455"/>
      <c r="G101" s="353"/>
      <c r="H101" s="353"/>
      <c r="I101" s="353"/>
    </row>
    <row r="102" spans="1:9" ht="15" hidden="1" x14ac:dyDescent="0.25">
      <c r="A102" s="353"/>
      <c r="B102" s="353"/>
      <c r="C102" s="353"/>
      <c r="D102" s="353"/>
      <c r="E102" s="353"/>
      <c r="F102" s="455"/>
      <c r="G102" s="353"/>
      <c r="H102" s="353"/>
      <c r="I102" s="353"/>
    </row>
    <row r="103" spans="1:9" ht="15" hidden="1" x14ac:dyDescent="0.25">
      <c r="A103" s="353"/>
      <c r="B103" s="353"/>
      <c r="C103" s="353"/>
      <c r="D103" s="353"/>
      <c r="E103" s="353"/>
      <c r="F103" s="455"/>
      <c r="G103" s="353"/>
      <c r="H103" s="353"/>
      <c r="I103" s="353"/>
    </row>
    <row r="104" spans="1:9" ht="15" hidden="1" x14ac:dyDescent="0.25">
      <c r="A104" s="353"/>
      <c r="B104" s="353"/>
      <c r="C104" s="353"/>
      <c r="D104" s="353"/>
      <c r="E104" s="353"/>
      <c r="F104" s="455"/>
      <c r="G104" s="353"/>
      <c r="H104" s="353"/>
      <c r="I104" s="353"/>
    </row>
    <row r="105" spans="1:9" ht="15" hidden="1" x14ac:dyDescent="0.25">
      <c r="A105" s="353"/>
      <c r="B105" s="353"/>
      <c r="C105" s="353"/>
      <c r="D105" s="353"/>
      <c r="E105" s="353"/>
      <c r="F105" s="455"/>
      <c r="G105" s="353"/>
      <c r="H105" s="353"/>
      <c r="I105" s="353"/>
    </row>
    <row r="106" spans="1:9" ht="15" hidden="1" x14ac:dyDescent="0.25">
      <c r="A106" s="353"/>
      <c r="B106" s="353"/>
      <c r="C106" s="353"/>
      <c r="D106" s="353"/>
      <c r="E106" s="353"/>
      <c r="F106" s="455"/>
      <c r="G106" s="353"/>
      <c r="H106" s="353"/>
      <c r="I106" s="353"/>
    </row>
    <row r="107" spans="1:9" ht="15" hidden="1" x14ac:dyDescent="0.25">
      <c r="A107" s="353"/>
      <c r="B107" s="353"/>
      <c r="C107" s="353"/>
      <c r="D107" s="353"/>
      <c r="E107" s="353"/>
      <c r="F107" s="455"/>
      <c r="G107" s="353"/>
      <c r="H107" s="353"/>
      <c r="I107" s="353"/>
    </row>
    <row r="108" spans="1:9" ht="15" hidden="1" x14ac:dyDescent="0.25">
      <c r="A108" s="353"/>
      <c r="B108" s="353"/>
      <c r="C108" s="353"/>
      <c r="D108" s="353"/>
      <c r="E108" s="353"/>
      <c r="F108" s="455"/>
      <c r="G108" s="353"/>
      <c r="H108" s="353"/>
      <c r="I108" s="353"/>
    </row>
    <row r="109" spans="1:9" ht="15" hidden="1" x14ac:dyDescent="0.25">
      <c r="A109" s="353"/>
      <c r="B109" s="353"/>
      <c r="C109" s="353"/>
      <c r="D109" s="353"/>
      <c r="E109" s="353"/>
      <c r="F109" s="455"/>
      <c r="G109" s="353"/>
      <c r="H109" s="353"/>
      <c r="I109" s="353"/>
    </row>
    <row r="110" spans="1:9" ht="15" hidden="1" x14ac:dyDescent="0.25">
      <c r="A110" s="353"/>
      <c r="B110" s="353"/>
      <c r="C110" s="353"/>
      <c r="D110" s="353"/>
      <c r="E110" s="353"/>
      <c r="F110" s="455"/>
      <c r="G110" s="353"/>
      <c r="H110" s="353"/>
      <c r="I110" s="353"/>
    </row>
    <row r="111" spans="1:9" ht="15" hidden="1" x14ac:dyDescent="0.25">
      <c r="A111" s="353"/>
      <c r="B111" s="353"/>
      <c r="C111" s="353"/>
      <c r="D111" s="353"/>
      <c r="E111" s="353"/>
      <c r="F111" s="455"/>
      <c r="G111" s="353"/>
      <c r="H111" s="353"/>
      <c r="I111" s="353"/>
    </row>
    <row r="112" spans="1:9" ht="15" hidden="1" x14ac:dyDescent="0.25">
      <c r="A112" s="353"/>
      <c r="B112" s="353"/>
      <c r="C112" s="353"/>
      <c r="D112" s="353"/>
      <c r="E112" s="353"/>
      <c r="F112" s="455"/>
      <c r="G112" s="353"/>
      <c r="H112" s="353"/>
      <c r="I112" s="353"/>
    </row>
    <row r="113" spans="1:9" ht="15" hidden="1" x14ac:dyDescent="0.25">
      <c r="A113" s="353"/>
      <c r="B113" s="353"/>
      <c r="C113" s="353"/>
      <c r="D113" s="353"/>
      <c r="E113" s="353"/>
      <c r="F113" s="455"/>
      <c r="G113" s="353"/>
      <c r="H113" s="353"/>
      <c r="I113" s="353"/>
    </row>
    <row r="114" spans="1:9" ht="15" hidden="1" x14ac:dyDescent="0.25">
      <c r="A114" s="353"/>
      <c r="B114" s="353"/>
      <c r="C114" s="353"/>
      <c r="D114" s="353"/>
      <c r="E114" s="353"/>
      <c r="F114" s="455"/>
      <c r="G114" s="353"/>
      <c r="H114" s="353"/>
      <c r="I114" s="353"/>
    </row>
    <row r="115" spans="1:9" ht="15" hidden="1" x14ac:dyDescent="0.25">
      <c r="A115" s="353"/>
      <c r="B115" s="353"/>
      <c r="C115" s="353"/>
      <c r="D115" s="353"/>
      <c r="E115" s="353"/>
      <c r="F115" s="455"/>
      <c r="G115" s="353"/>
      <c r="H115" s="353"/>
      <c r="I115" s="353"/>
    </row>
    <row r="116" spans="1:9" ht="15" hidden="1" x14ac:dyDescent="0.25">
      <c r="A116" s="353"/>
      <c r="B116" s="353"/>
      <c r="C116" s="353"/>
      <c r="D116" s="353"/>
      <c r="E116" s="353"/>
      <c r="F116" s="455"/>
      <c r="G116" s="353"/>
      <c r="H116" s="353"/>
      <c r="I116" s="353"/>
    </row>
    <row r="117" spans="1:9" ht="15" hidden="1" x14ac:dyDescent="0.25">
      <c r="A117" s="353"/>
      <c r="B117" s="353"/>
      <c r="C117" s="353"/>
      <c r="D117" s="353"/>
      <c r="E117" s="353"/>
      <c r="F117" s="455"/>
      <c r="G117" s="353"/>
      <c r="H117" s="353"/>
      <c r="I117" s="353"/>
    </row>
    <row r="118" spans="1:9" ht="15" hidden="1" x14ac:dyDescent="0.25">
      <c r="A118" s="353"/>
      <c r="B118" s="353"/>
      <c r="C118" s="353"/>
      <c r="D118" s="353"/>
      <c r="E118" s="353"/>
      <c r="F118" s="455"/>
      <c r="G118" s="353"/>
      <c r="H118" s="353"/>
      <c r="I118" s="353"/>
    </row>
    <row r="119" spans="1:9" ht="15" hidden="1" x14ac:dyDescent="0.25">
      <c r="A119" s="353"/>
      <c r="B119" s="353"/>
      <c r="C119" s="353"/>
      <c r="D119" s="353"/>
      <c r="E119" s="353"/>
      <c r="F119" s="455"/>
      <c r="G119" s="353"/>
      <c r="H119" s="353"/>
      <c r="I119" s="353"/>
    </row>
    <row r="120" spans="1:9" ht="15" hidden="1" x14ac:dyDescent="0.25">
      <c r="A120" s="353"/>
      <c r="B120" s="353"/>
      <c r="C120" s="353"/>
      <c r="D120" s="353"/>
      <c r="E120" s="353"/>
      <c r="F120" s="455"/>
      <c r="G120" s="353"/>
      <c r="H120" s="353"/>
      <c r="I120" s="353"/>
    </row>
    <row r="121" spans="1:9" ht="15" hidden="1" x14ac:dyDescent="0.25">
      <c r="A121" s="353"/>
      <c r="B121" s="353"/>
      <c r="C121" s="353"/>
      <c r="D121" s="353"/>
      <c r="E121" s="353"/>
      <c r="F121" s="455"/>
      <c r="G121" s="353"/>
      <c r="H121" s="353"/>
      <c r="I121" s="353"/>
    </row>
    <row r="122" spans="1:9" ht="15" hidden="1" x14ac:dyDescent="0.25">
      <c r="A122" s="353"/>
      <c r="B122" s="353"/>
      <c r="C122" s="353"/>
      <c r="D122" s="353"/>
      <c r="E122" s="353"/>
      <c r="F122" s="455"/>
      <c r="G122" s="353"/>
      <c r="H122" s="353"/>
      <c r="I122" s="353"/>
    </row>
    <row r="123" spans="1:9" ht="15" hidden="1" x14ac:dyDescent="0.25">
      <c r="A123" s="353"/>
      <c r="B123" s="353"/>
      <c r="C123" s="353"/>
      <c r="D123" s="353"/>
      <c r="E123" s="353"/>
      <c r="F123" s="455"/>
      <c r="G123" s="353"/>
      <c r="H123" s="353"/>
      <c r="I123" s="353"/>
    </row>
    <row r="124" spans="1:9" ht="15" hidden="1" x14ac:dyDescent="0.25">
      <c r="A124" s="353"/>
      <c r="B124" s="353"/>
      <c r="C124" s="353"/>
      <c r="D124" s="353"/>
      <c r="E124" s="353"/>
      <c r="F124" s="455"/>
      <c r="G124" s="353"/>
      <c r="H124" s="353"/>
      <c r="I124" s="353"/>
    </row>
    <row r="125" spans="1:9" ht="15" hidden="1" x14ac:dyDescent="0.25">
      <c r="A125" s="353"/>
      <c r="B125" s="353"/>
      <c r="C125" s="353"/>
      <c r="D125" s="353"/>
      <c r="E125" s="353"/>
      <c r="F125" s="455"/>
      <c r="G125" s="353"/>
      <c r="H125" s="353"/>
      <c r="I125" s="353"/>
    </row>
    <row r="126" spans="1:9" ht="15" hidden="1" x14ac:dyDescent="0.25">
      <c r="A126" s="353"/>
      <c r="B126" s="353"/>
      <c r="C126" s="353"/>
      <c r="D126" s="353"/>
      <c r="E126" s="353"/>
      <c r="F126" s="455"/>
      <c r="G126" s="353"/>
      <c r="H126" s="353"/>
      <c r="I126" s="353"/>
    </row>
    <row r="127" spans="1:9" ht="15" hidden="1" x14ac:dyDescent="0.25">
      <c r="A127" s="353"/>
      <c r="B127" s="353"/>
      <c r="C127" s="353"/>
      <c r="D127" s="353"/>
      <c r="E127" s="353"/>
      <c r="F127" s="455"/>
      <c r="G127" s="353"/>
      <c r="H127" s="353"/>
      <c r="I127" s="353"/>
    </row>
    <row r="128" spans="1:9" ht="15" hidden="1" x14ac:dyDescent="0.25">
      <c r="A128" s="353"/>
      <c r="B128" s="353"/>
      <c r="C128" s="353"/>
      <c r="D128" s="353"/>
      <c r="E128" s="353"/>
      <c r="F128" s="455"/>
      <c r="G128" s="353"/>
      <c r="H128" s="353"/>
      <c r="I128" s="353"/>
    </row>
    <row r="129" spans="1:9" ht="15" hidden="1" x14ac:dyDescent="0.25">
      <c r="A129" s="353"/>
      <c r="B129" s="353"/>
      <c r="C129" s="353"/>
      <c r="D129" s="353"/>
      <c r="E129" s="353"/>
      <c r="F129" s="455"/>
      <c r="G129" s="353"/>
      <c r="H129" s="353"/>
      <c r="I129" s="353"/>
    </row>
    <row r="130" spans="1:9" ht="15" hidden="1" x14ac:dyDescent="0.25">
      <c r="A130" s="353"/>
      <c r="B130" s="353"/>
      <c r="C130" s="353"/>
      <c r="D130" s="353"/>
      <c r="E130" s="353"/>
      <c r="F130" s="455"/>
      <c r="G130" s="353"/>
      <c r="H130" s="353"/>
      <c r="I130" s="353"/>
    </row>
    <row r="131" spans="1:9" ht="15" hidden="1" x14ac:dyDescent="0.25">
      <c r="A131" s="353"/>
      <c r="B131" s="353"/>
      <c r="C131" s="353"/>
      <c r="D131" s="353"/>
      <c r="E131" s="353"/>
      <c r="F131" s="455"/>
      <c r="G131" s="353"/>
      <c r="H131" s="353"/>
      <c r="I131" s="353"/>
    </row>
    <row r="132" spans="1:9" ht="15" hidden="1" x14ac:dyDescent="0.25">
      <c r="A132" s="353"/>
      <c r="B132" s="353"/>
      <c r="C132" s="353"/>
      <c r="D132" s="353"/>
      <c r="E132" s="353"/>
      <c r="F132" s="455"/>
      <c r="G132" s="353"/>
      <c r="H132" s="353"/>
      <c r="I132" s="353"/>
    </row>
    <row r="133" spans="1:9" ht="15" hidden="1" x14ac:dyDescent="0.25">
      <c r="A133" s="353"/>
      <c r="B133" s="353"/>
      <c r="C133" s="353"/>
      <c r="D133" s="353"/>
      <c r="E133" s="353"/>
      <c r="F133" s="455"/>
      <c r="G133" s="353"/>
      <c r="H133" s="353"/>
      <c r="I133" s="353"/>
    </row>
    <row r="134" spans="1:9" ht="15" hidden="1" x14ac:dyDescent="0.25">
      <c r="A134" s="353"/>
      <c r="B134" s="353"/>
      <c r="C134" s="353"/>
      <c r="D134" s="353"/>
      <c r="E134" s="353"/>
      <c r="F134" s="455"/>
      <c r="G134" s="353"/>
      <c r="H134" s="353"/>
      <c r="I134" s="353"/>
    </row>
    <row r="135" spans="1:9" ht="15" hidden="1" x14ac:dyDescent="0.25">
      <c r="A135" s="353"/>
      <c r="B135" s="353"/>
      <c r="C135" s="353"/>
      <c r="D135" s="353"/>
      <c r="E135" s="353"/>
      <c r="F135" s="455"/>
      <c r="G135" s="353"/>
      <c r="H135" s="353"/>
      <c r="I135" s="353"/>
    </row>
    <row r="136" spans="1:9" ht="15" hidden="1" x14ac:dyDescent="0.25">
      <c r="A136" s="353"/>
      <c r="B136" s="353"/>
      <c r="C136" s="353"/>
      <c r="D136" s="353"/>
      <c r="E136" s="353"/>
      <c r="F136" s="455"/>
      <c r="G136" s="353"/>
      <c r="H136" s="353"/>
      <c r="I136" s="353"/>
    </row>
    <row r="137" spans="1:9" ht="15" hidden="1" x14ac:dyDescent="0.25">
      <c r="A137" s="353"/>
      <c r="B137" s="353"/>
      <c r="C137" s="353"/>
      <c r="D137" s="353"/>
      <c r="E137" s="353"/>
      <c r="F137" s="455"/>
      <c r="G137" s="353"/>
      <c r="H137" s="353"/>
      <c r="I137" s="353"/>
    </row>
    <row r="138" spans="1:9" ht="15" hidden="1" x14ac:dyDescent="0.25">
      <c r="A138" s="353"/>
      <c r="B138" s="353"/>
      <c r="C138" s="353"/>
      <c r="D138" s="353"/>
      <c r="E138" s="353"/>
      <c r="F138" s="455"/>
      <c r="G138" s="353"/>
      <c r="H138" s="353"/>
      <c r="I138" s="353"/>
    </row>
    <row r="139" spans="1:9" ht="15" hidden="1" x14ac:dyDescent="0.25">
      <c r="A139" s="353"/>
      <c r="B139" s="353"/>
      <c r="C139" s="353"/>
      <c r="D139" s="353"/>
      <c r="E139" s="353"/>
      <c r="F139" s="455"/>
      <c r="G139" s="353"/>
      <c r="H139" s="353"/>
      <c r="I139" s="353"/>
    </row>
    <row r="140" spans="1:9" ht="15" hidden="1" x14ac:dyDescent="0.25">
      <c r="A140" s="353"/>
      <c r="B140" s="353"/>
      <c r="C140" s="353"/>
      <c r="D140" s="353"/>
      <c r="E140" s="353"/>
      <c r="F140" s="455"/>
      <c r="G140" s="353"/>
      <c r="H140" s="353"/>
      <c r="I140" s="353"/>
    </row>
    <row r="141" spans="1:9" ht="15" hidden="1" x14ac:dyDescent="0.25">
      <c r="A141" s="353"/>
      <c r="B141" s="353"/>
      <c r="C141" s="353"/>
      <c r="D141" s="353"/>
      <c r="E141" s="353"/>
      <c r="F141" s="455"/>
      <c r="G141" s="353"/>
      <c r="H141" s="353"/>
      <c r="I141" s="353"/>
    </row>
    <row r="142" spans="1:9" ht="15" hidden="1" x14ac:dyDescent="0.25">
      <c r="A142" s="353"/>
      <c r="B142" s="353"/>
      <c r="C142" s="353"/>
      <c r="D142" s="353"/>
      <c r="E142" s="353"/>
      <c r="F142" s="455"/>
      <c r="G142" s="353"/>
      <c r="H142" s="353"/>
      <c r="I142" s="353"/>
    </row>
    <row r="143" spans="1:9" ht="15" hidden="1" x14ac:dyDescent="0.25">
      <c r="A143" s="353"/>
      <c r="B143" s="353"/>
      <c r="C143" s="353"/>
      <c r="D143" s="353"/>
      <c r="E143" s="353"/>
      <c r="F143" s="455"/>
      <c r="G143" s="353"/>
      <c r="H143" s="353"/>
      <c r="I143" s="353"/>
    </row>
    <row r="144" spans="1:9" ht="15" hidden="1" x14ac:dyDescent="0.25">
      <c r="A144" s="353"/>
      <c r="B144" s="353"/>
      <c r="C144" s="353"/>
      <c r="D144" s="353"/>
      <c r="E144" s="353"/>
      <c r="F144" s="455"/>
      <c r="G144" s="353"/>
      <c r="H144" s="353"/>
      <c r="I144" s="353"/>
    </row>
    <row r="145" spans="1:9" ht="15" hidden="1" x14ac:dyDescent="0.25">
      <c r="A145" s="353"/>
      <c r="B145" s="353"/>
      <c r="C145" s="353"/>
      <c r="D145" s="353"/>
      <c r="E145" s="353"/>
      <c r="F145" s="455"/>
      <c r="G145" s="353"/>
      <c r="H145" s="353"/>
      <c r="I145" s="353"/>
    </row>
    <row r="146" spans="1:9" ht="15" hidden="1" x14ac:dyDescent="0.25">
      <c r="A146" s="353"/>
      <c r="B146" s="353"/>
      <c r="C146" s="353"/>
      <c r="D146" s="353"/>
      <c r="E146" s="353"/>
      <c r="F146" s="455"/>
      <c r="G146" s="353"/>
      <c r="H146" s="353"/>
      <c r="I146" s="353"/>
    </row>
    <row r="147" spans="1:9" ht="15" hidden="1" x14ac:dyDescent="0.25">
      <c r="A147" s="353"/>
      <c r="B147" s="353"/>
      <c r="C147" s="353"/>
      <c r="D147" s="353"/>
      <c r="E147" s="353"/>
      <c r="F147" s="455"/>
      <c r="G147" s="353"/>
      <c r="H147" s="353"/>
      <c r="I147" s="353"/>
    </row>
    <row r="148" spans="1:9" ht="15" hidden="1" x14ac:dyDescent="0.25">
      <c r="A148" s="353"/>
      <c r="B148" s="353"/>
      <c r="C148" s="353"/>
      <c r="D148" s="353"/>
      <c r="E148" s="353"/>
      <c r="F148" s="455"/>
      <c r="G148" s="353"/>
      <c r="H148" s="353"/>
      <c r="I148" s="353"/>
    </row>
    <row r="149" spans="1:9" ht="15" hidden="1" x14ac:dyDescent="0.25">
      <c r="A149" s="353"/>
      <c r="B149" s="353"/>
      <c r="C149" s="353"/>
      <c r="D149" s="353"/>
      <c r="E149" s="353"/>
      <c r="F149" s="455"/>
      <c r="G149" s="353"/>
      <c r="H149" s="353"/>
      <c r="I149" s="353"/>
    </row>
    <row r="150" spans="1:9" ht="15" hidden="1" x14ac:dyDescent="0.25">
      <c r="A150" s="353"/>
      <c r="B150" s="353"/>
      <c r="C150" s="353"/>
      <c r="D150" s="353"/>
      <c r="E150" s="353"/>
      <c r="F150" s="455"/>
      <c r="G150" s="353"/>
      <c r="H150" s="353"/>
      <c r="I150" s="353"/>
    </row>
    <row r="151" spans="1:9" ht="15" hidden="1" x14ac:dyDescent="0.25">
      <c r="A151" s="353"/>
      <c r="B151" s="353"/>
      <c r="C151" s="353"/>
      <c r="D151" s="353"/>
      <c r="E151" s="353"/>
      <c r="F151" s="455"/>
      <c r="G151" s="353"/>
      <c r="H151" s="353"/>
      <c r="I151" s="353"/>
    </row>
    <row r="152" spans="1:9" ht="15" hidden="1" x14ac:dyDescent="0.25">
      <c r="A152" s="353"/>
      <c r="B152" s="353"/>
      <c r="C152" s="353"/>
      <c r="D152" s="353"/>
      <c r="E152" s="353"/>
      <c r="F152" s="455"/>
      <c r="G152" s="353"/>
      <c r="H152" s="353"/>
      <c r="I152" s="353"/>
    </row>
    <row r="153" spans="1:9" ht="15" hidden="1" x14ac:dyDescent="0.25">
      <c r="A153" s="353"/>
      <c r="B153" s="353"/>
      <c r="C153" s="353"/>
      <c r="D153" s="353"/>
      <c r="E153" s="353"/>
      <c r="F153" s="455"/>
      <c r="G153" s="353"/>
      <c r="H153" s="353"/>
      <c r="I153" s="353"/>
    </row>
    <row r="154" spans="1:9" ht="15" hidden="1" x14ac:dyDescent="0.25">
      <c r="A154" s="353"/>
      <c r="B154" s="353"/>
      <c r="C154" s="353"/>
      <c r="D154" s="353"/>
      <c r="E154" s="353"/>
      <c r="F154" s="455"/>
      <c r="G154" s="353"/>
      <c r="H154" s="353"/>
      <c r="I154" s="353"/>
    </row>
    <row r="155" spans="1:9" ht="15" hidden="1" x14ac:dyDescent="0.25">
      <c r="A155" s="353"/>
      <c r="B155" s="353"/>
      <c r="C155" s="353"/>
      <c r="D155" s="353"/>
      <c r="E155" s="353"/>
      <c r="F155" s="455"/>
      <c r="G155" s="353"/>
      <c r="H155" s="353"/>
      <c r="I155" s="353"/>
    </row>
    <row r="156" spans="1:9" ht="15" hidden="1" x14ac:dyDescent="0.25">
      <c r="A156" s="353"/>
      <c r="B156" s="353"/>
      <c r="C156" s="353"/>
      <c r="D156" s="353"/>
      <c r="E156" s="353"/>
      <c r="F156" s="455"/>
      <c r="G156" s="353"/>
      <c r="H156" s="353"/>
      <c r="I156" s="353"/>
    </row>
    <row r="157" spans="1:9" ht="15" hidden="1" x14ac:dyDescent="0.25">
      <c r="A157" s="353"/>
      <c r="B157" s="353"/>
      <c r="C157" s="353"/>
      <c r="D157" s="353"/>
      <c r="E157" s="353"/>
      <c r="F157" s="455"/>
      <c r="G157" s="353"/>
      <c r="H157" s="353"/>
      <c r="I157" s="353"/>
    </row>
    <row r="158" spans="1:9" ht="15" hidden="1" x14ac:dyDescent="0.25">
      <c r="A158" s="353"/>
      <c r="B158" s="353"/>
      <c r="C158" s="353"/>
      <c r="D158" s="353"/>
      <c r="E158" s="353"/>
      <c r="F158" s="455"/>
      <c r="G158" s="353"/>
      <c r="H158" s="353"/>
      <c r="I158" s="353"/>
    </row>
    <row r="159" spans="1:9" ht="15" hidden="1" x14ac:dyDescent="0.25">
      <c r="A159" s="353"/>
      <c r="B159" s="353"/>
      <c r="C159" s="353"/>
      <c r="D159" s="353"/>
      <c r="E159" s="353"/>
      <c r="F159" s="455"/>
      <c r="G159" s="353"/>
      <c r="H159" s="353"/>
      <c r="I159" s="353"/>
    </row>
    <row r="160" spans="1:9" ht="15" hidden="1" x14ac:dyDescent="0.25">
      <c r="A160" s="353"/>
      <c r="B160" s="353"/>
      <c r="C160" s="353"/>
      <c r="D160" s="353"/>
      <c r="E160" s="353"/>
      <c r="F160" s="455"/>
      <c r="G160" s="353"/>
      <c r="H160" s="353"/>
      <c r="I160" s="353"/>
    </row>
    <row r="161" spans="1:9" ht="15" hidden="1" x14ac:dyDescent="0.25">
      <c r="A161" s="353"/>
      <c r="B161" s="353"/>
      <c r="C161" s="353"/>
      <c r="D161" s="353"/>
      <c r="E161" s="353"/>
      <c r="F161" s="455"/>
      <c r="G161" s="353"/>
      <c r="H161" s="353"/>
      <c r="I161" s="353"/>
    </row>
    <row r="162" spans="1:9" ht="15" hidden="1" x14ac:dyDescent="0.25">
      <c r="A162" s="353"/>
      <c r="B162" s="353"/>
      <c r="C162" s="353"/>
      <c r="D162" s="353"/>
      <c r="E162" s="353"/>
      <c r="F162" s="455"/>
      <c r="G162" s="353"/>
      <c r="H162" s="353"/>
      <c r="I162" s="353"/>
    </row>
    <row r="163" spans="1:9" ht="15" hidden="1" x14ac:dyDescent="0.25">
      <c r="A163" s="353"/>
      <c r="B163" s="353"/>
      <c r="C163" s="353"/>
      <c r="D163" s="353"/>
      <c r="E163" s="353"/>
      <c r="F163" s="455"/>
      <c r="G163" s="353"/>
      <c r="H163" s="353"/>
      <c r="I163" s="353"/>
    </row>
    <row r="164" spans="1:9" ht="15" hidden="1" x14ac:dyDescent="0.25">
      <c r="A164" s="353"/>
      <c r="B164" s="353"/>
      <c r="C164" s="353"/>
      <c r="D164" s="353"/>
      <c r="E164" s="353"/>
      <c r="F164" s="455"/>
      <c r="G164" s="353"/>
      <c r="H164" s="353"/>
      <c r="I164" s="353"/>
    </row>
    <row r="165" spans="1:9" ht="15" hidden="1" x14ac:dyDescent="0.25">
      <c r="A165" s="353"/>
      <c r="B165" s="353"/>
      <c r="C165" s="353"/>
      <c r="D165" s="353"/>
      <c r="E165" s="353"/>
      <c r="F165" s="455"/>
      <c r="G165" s="353"/>
      <c r="H165" s="353"/>
      <c r="I165" s="353"/>
    </row>
    <row r="166" spans="1:9" ht="15" hidden="1" x14ac:dyDescent="0.25">
      <c r="A166" s="353"/>
      <c r="B166" s="353"/>
      <c r="C166" s="353"/>
      <c r="D166" s="353"/>
      <c r="E166" s="353"/>
      <c r="F166" s="455"/>
      <c r="G166" s="353"/>
      <c r="H166" s="353"/>
      <c r="I166" s="353"/>
    </row>
    <row r="167" spans="1:9" ht="15" hidden="1" x14ac:dyDescent="0.25">
      <c r="A167" s="353"/>
      <c r="B167" s="353"/>
      <c r="C167" s="353"/>
      <c r="D167" s="353"/>
      <c r="E167" s="353"/>
      <c r="F167" s="455"/>
      <c r="G167" s="353"/>
      <c r="H167" s="353"/>
      <c r="I167" s="353"/>
    </row>
    <row r="168" spans="1:9" ht="15" hidden="1" x14ac:dyDescent="0.25">
      <c r="A168" s="353"/>
      <c r="B168" s="353"/>
      <c r="C168" s="353"/>
      <c r="D168" s="353"/>
      <c r="E168" s="353"/>
      <c r="F168" s="455"/>
      <c r="G168" s="353"/>
      <c r="H168" s="353"/>
      <c r="I168" s="353"/>
    </row>
    <row r="169" spans="1:9" ht="15" hidden="1" x14ac:dyDescent="0.25">
      <c r="A169" s="353"/>
      <c r="B169" s="353"/>
      <c r="C169" s="353"/>
      <c r="D169" s="353"/>
      <c r="E169" s="353"/>
      <c r="F169" s="455"/>
      <c r="G169" s="353"/>
      <c r="H169" s="353"/>
      <c r="I169" s="353"/>
    </row>
    <row r="170" spans="1:9" ht="15" hidden="1" x14ac:dyDescent="0.25">
      <c r="A170" s="353"/>
      <c r="B170" s="353"/>
      <c r="C170" s="353"/>
      <c r="D170" s="353"/>
      <c r="E170" s="353"/>
      <c r="F170" s="455"/>
      <c r="G170" s="353"/>
      <c r="H170" s="353"/>
      <c r="I170" s="353"/>
    </row>
    <row r="171" spans="1:9" ht="15" hidden="1" x14ac:dyDescent="0.25">
      <c r="A171" s="353"/>
      <c r="B171" s="353"/>
      <c r="C171" s="353"/>
      <c r="D171" s="353"/>
      <c r="E171" s="353"/>
      <c r="F171" s="455"/>
      <c r="G171" s="353"/>
      <c r="H171" s="353"/>
      <c r="I171" s="353"/>
    </row>
    <row r="172" spans="1:9" ht="15" hidden="1" x14ac:dyDescent="0.25">
      <c r="A172" s="353"/>
      <c r="B172" s="353"/>
      <c r="C172" s="353"/>
      <c r="D172" s="353"/>
      <c r="E172" s="353"/>
      <c r="F172" s="455"/>
      <c r="G172" s="353"/>
      <c r="H172" s="353"/>
      <c r="I172" s="353"/>
    </row>
    <row r="173" spans="1:9" ht="15" hidden="1" x14ac:dyDescent="0.25">
      <c r="A173" s="353"/>
      <c r="B173" s="353"/>
      <c r="C173" s="353"/>
      <c r="D173" s="353"/>
      <c r="E173" s="353"/>
      <c r="F173" s="455"/>
      <c r="G173" s="353"/>
      <c r="H173" s="353"/>
      <c r="I173" s="353"/>
    </row>
    <row r="174" spans="1:9" ht="15" hidden="1" x14ac:dyDescent="0.25">
      <c r="A174" s="353"/>
      <c r="B174" s="353"/>
      <c r="C174" s="353"/>
      <c r="D174" s="353"/>
      <c r="E174" s="353"/>
      <c r="F174" s="455"/>
      <c r="G174" s="353"/>
      <c r="H174" s="353"/>
      <c r="I174" s="353"/>
    </row>
    <row r="175" spans="1:9" ht="15" hidden="1" x14ac:dyDescent="0.25">
      <c r="A175" s="353"/>
      <c r="B175" s="353"/>
      <c r="C175" s="353"/>
      <c r="D175" s="353"/>
      <c r="E175" s="353"/>
      <c r="F175" s="455"/>
      <c r="G175" s="353"/>
      <c r="H175" s="353"/>
      <c r="I175" s="353"/>
    </row>
    <row r="176" spans="1:9" ht="15" hidden="1" x14ac:dyDescent="0.25">
      <c r="A176" s="353"/>
      <c r="B176" s="353"/>
      <c r="C176" s="353"/>
      <c r="D176" s="353"/>
      <c r="E176" s="353"/>
      <c r="F176" s="455"/>
      <c r="G176" s="353"/>
      <c r="H176" s="353"/>
      <c r="I176" s="353"/>
    </row>
    <row r="177" spans="1:9" ht="15" hidden="1" x14ac:dyDescent="0.25">
      <c r="A177" s="353"/>
      <c r="B177" s="353"/>
      <c r="C177" s="353"/>
      <c r="D177" s="353"/>
      <c r="E177" s="353"/>
      <c r="F177" s="455"/>
      <c r="G177" s="353"/>
      <c r="H177" s="353"/>
      <c r="I177" s="353"/>
    </row>
    <row r="178" spans="1:9" ht="15" hidden="1" x14ac:dyDescent="0.25">
      <c r="A178" s="353"/>
      <c r="B178" s="353"/>
      <c r="C178" s="353"/>
      <c r="D178" s="353"/>
      <c r="E178" s="353"/>
      <c r="F178" s="455"/>
      <c r="G178" s="353"/>
      <c r="H178" s="353"/>
      <c r="I178" s="353"/>
    </row>
    <row r="179" spans="1:9" ht="15" hidden="1" x14ac:dyDescent="0.25">
      <c r="A179" s="353"/>
      <c r="B179" s="353"/>
      <c r="C179" s="353"/>
      <c r="D179" s="353"/>
      <c r="E179" s="353"/>
      <c r="F179" s="455"/>
      <c r="G179" s="353"/>
      <c r="H179" s="353"/>
      <c r="I179" s="353"/>
    </row>
    <row r="180" spans="1:9" ht="15" hidden="1" x14ac:dyDescent="0.25">
      <c r="A180" s="353"/>
      <c r="B180" s="353"/>
      <c r="C180" s="353"/>
      <c r="D180" s="353"/>
      <c r="E180" s="353"/>
      <c r="F180" s="455"/>
      <c r="G180" s="353"/>
      <c r="H180" s="353"/>
      <c r="I180" s="353"/>
    </row>
    <row r="181" spans="1:9" ht="15" hidden="1" x14ac:dyDescent="0.25">
      <c r="A181" s="353"/>
      <c r="B181" s="353"/>
      <c r="C181" s="353"/>
      <c r="D181" s="353"/>
      <c r="E181" s="353"/>
      <c r="F181" s="455"/>
      <c r="G181" s="353"/>
      <c r="H181" s="353"/>
      <c r="I181" s="353"/>
    </row>
    <row r="182" spans="1:9" ht="15" hidden="1" x14ac:dyDescent="0.25">
      <c r="A182" s="353"/>
      <c r="B182" s="353"/>
      <c r="C182" s="353"/>
      <c r="D182" s="353"/>
      <c r="E182" s="353"/>
      <c r="F182" s="455"/>
      <c r="G182" s="353"/>
      <c r="H182" s="353"/>
      <c r="I182" s="353"/>
    </row>
    <row r="183" spans="1:9" ht="15" hidden="1" x14ac:dyDescent="0.25">
      <c r="A183" s="353"/>
      <c r="B183" s="353"/>
      <c r="C183" s="353"/>
      <c r="D183" s="353"/>
      <c r="E183" s="353"/>
      <c r="F183" s="455"/>
      <c r="G183" s="353"/>
      <c r="H183" s="353"/>
      <c r="I183" s="353"/>
    </row>
    <row r="184" spans="1:9" ht="15" hidden="1" x14ac:dyDescent="0.25">
      <c r="A184" s="353"/>
      <c r="B184" s="353"/>
      <c r="C184" s="353"/>
      <c r="D184" s="353"/>
      <c r="E184" s="353"/>
      <c r="F184" s="455"/>
      <c r="G184" s="353"/>
      <c r="H184" s="353"/>
      <c r="I184" s="353"/>
    </row>
    <row r="185" spans="1:9" ht="15" hidden="1" x14ac:dyDescent="0.25">
      <c r="A185" s="353"/>
      <c r="B185" s="353"/>
      <c r="C185" s="353"/>
      <c r="D185" s="353"/>
      <c r="E185" s="353"/>
      <c r="F185" s="455"/>
      <c r="G185" s="353"/>
      <c r="H185" s="353"/>
      <c r="I185" s="353"/>
    </row>
    <row r="186" spans="1:9" ht="15" hidden="1" x14ac:dyDescent="0.25">
      <c r="A186" s="353"/>
      <c r="B186" s="353"/>
      <c r="C186" s="353"/>
      <c r="D186" s="353"/>
      <c r="E186" s="353"/>
      <c r="F186" s="455"/>
      <c r="G186" s="353"/>
      <c r="H186" s="353"/>
      <c r="I186" s="353"/>
    </row>
    <row r="187" spans="1:9" ht="15" hidden="1" x14ac:dyDescent="0.25">
      <c r="A187" s="353"/>
      <c r="B187" s="353"/>
      <c r="C187" s="353"/>
      <c r="D187" s="353"/>
      <c r="E187" s="353"/>
      <c r="F187" s="455"/>
      <c r="G187" s="353"/>
      <c r="H187" s="353"/>
      <c r="I187" s="353"/>
    </row>
    <row r="188" spans="1:9" ht="15" hidden="1" x14ac:dyDescent="0.25">
      <c r="A188" s="353"/>
      <c r="B188" s="353"/>
      <c r="C188" s="353"/>
      <c r="D188" s="353"/>
      <c r="E188" s="353"/>
      <c r="F188" s="455"/>
      <c r="G188" s="353"/>
      <c r="H188" s="353"/>
      <c r="I188" s="353"/>
    </row>
    <row r="189" spans="1:9" ht="15" hidden="1" x14ac:dyDescent="0.25">
      <c r="A189" s="353"/>
      <c r="B189" s="353"/>
      <c r="C189" s="353"/>
      <c r="D189" s="353"/>
      <c r="E189" s="353"/>
      <c r="F189" s="455"/>
      <c r="G189" s="353"/>
      <c r="H189" s="353"/>
      <c r="I189" s="353"/>
    </row>
    <row r="190" spans="1:9" ht="15" hidden="1" x14ac:dyDescent="0.25">
      <c r="A190" s="353"/>
      <c r="B190" s="353"/>
      <c r="C190" s="353"/>
      <c r="D190" s="353"/>
      <c r="E190" s="353"/>
      <c r="F190" s="455"/>
      <c r="G190" s="353"/>
      <c r="H190" s="353"/>
      <c r="I190" s="353"/>
    </row>
    <row r="191" spans="1:9" ht="15" hidden="1" x14ac:dyDescent="0.25">
      <c r="A191" s="353"/>
      <c r="B191" s="353"/>
      <c r="C191" s="353"/>
      <c r="D191" s="353"/>
      <c r="E191" s="353"/>
      <c r="F191" s="455"/>
      <c r="G191" s="353"/>
      <c r="H191" s="353"/>
      <c r="I191" s="353"/>
    </row>
    <row r="192" spans="1:9" ht="15" hidden="1" x14ac:dyDescent="0.25">
      <c r="A192" s="353"/>
      <c r="B192" s="353"/>
      <c r="C192" s="353"/>
      <c r="D192" s="353"/>
      <c r="E192" s="353"/>
      <c r="F192" s="455"/>
      <c r="G192" s="353"/>
      <c r="H192" s="353"/>
      <c r="I192" s="353"/>
    </row>
    <row r="193" spans="1:9" ht="15" hidden="1" x14ac:dyDescent="0.25">
      <c r="A193" s="353"/>
      <c r="B193" s="353"/>
      <c r="C193" s="353"/>
      <c r="D193" s="353"/>
      <c r="E193" s="353"/>
      <c r="F193" s="455"/>
      <c r="G193" s="353"/>
      <c r="H193" s="353"/>
      <c r="I193" s="353"/>
    </row>
    <row r="194" spans="1:9" ht="15" hidden="1" x14ac:dyDescent="0.25">
      <c r="A194" s="353"/>
      <c r="B194" s="353"/>
      <c r="C194" s="353"/>
      <c r="D194" s="353"/>
      <c r="E194" s="353"/>
      <c r="F194" s="455"/>
      <c r="G194" s="353"/>
      <c r="H194" s="353"/>
      <c r="I194" s="353"/>
    </row>
    <row r="195" spans="1:9" ht="15" hidden="1" x14ac:dyDescent="0.25">
      <c r="A195" s="353"/>
      <c r="B195" s="353"/>
      <c r="C195" s="353"/>
      <c r="D195" s="353"/>
      <c r="E195" s="353"/>
      <c r="F195" s="455"/>
      <c r="G195" s="353"/>
      <c r="H195" s="353"/>
      <c r="I195" s="353"/>
    </row>
    <row r="196" spans="1:9" ht="15" hidden="1" x14ac:dyDescent="0.25">
      <c r="A196" s="353"/>
      <c r="B196" s="353"/>
      <c r="C196" s="353"/>
      <c r="D196" s="353"/>
      <c r="E196" s="353"/>
      <c r="F196" s="455"/>
      <c r="G196" s="353"/>
      <c r="H196" s="353"/>
      <c r="I196" s="353"/>
    </row>
    <row r="197" spans="1:9" ht="15" hidden="1" x14ac:dyDescent="0.25">
      <c r="A197" s="353"/>
      <c r="B197" s="353"/>
      <c r="C197" s="353"/>
      <c r="D197" s="353"/>
      <c r="E197" s="353"/>
      <c r="F197" s="455"/>
      <c r="G197" s="353"/>
      <c r="H197" s="353"/>
      <c r="I197" s="353"/>
    </row>
    <row r="198" spans="1:9" ht="15" hidden="1" x14ac:dyDescent="0.25">
      <c r="A198" s="353"/>
      <c r="B198" s="353"/>
      <c r="C198" s="353"/>
      <c r="D198" s="353"/>
      <c r="E198" s="353"/>
      <c r="F198" s="455"/>
      <c r="G198" s="353"/>
      <c r="H198" s="353"/>
      <c r="I198" s="353"/>
    </row>
    <row r="199" spans="1:9" ht="15" hidden="1" x14ac:dyDescent="0.25">
      <c r="A199" s="353"/>
      <c r="B199" s="353"/>
      <c r="C199" s="353"/>
      <c r="D199" s="353"/>
      <c r="E199" s="353"/>
      <c r="F199" s="455"/>
      <c r="G199" s="353"/>
      <c r="H199" s="353"/>
      <c r="I199" s="353"/>
    </row>
    <row r="200" spans="1:9" ht="15" hidden="1" x14ac:dyDescent="0.25">
      <c r="A200" s="353"/>
      <c r="B200" s="353"/>
      <c r="C200" s="353"/>
      <c r="D200" s="353"/>
      <c r="E200" s="353"/>
      <c r="F200" s="455"/>
      <c r="G200" s="353"/>
      <c r="H200" s="353"/>
      <c r="I200" s="353"/>
    </row>
    <row r="201" spans="1:9" ht="15" hidden="1" x14ac:dyDescent="0.25">
      <c r="A201" s="353"/>
      <c r="B201" s="353"/>
      <c r="C201" s="353"/>
      <c r="D201" s="353"/>
      <c r="E201" s="353"/>
      <c r="F201" s="455"/>
      <c r="G201" s="353"/>
      <c r="H201" s="353"/>
      <c r="I201" s="353"/>
    </row>
    <row r="202" spans="1:9" ht="15" hidden="1" x14ac:dyDescent="0.25">
      <c r="A202" s="353"/>
      <c r="B202" s="353"/>
      <c r="C202" s="353"/>
      <c r="D202" s="353"/>
      <c r="E202" s="353"/>
      <c r="F202" s="455"/>
      <c r="G202" s="353"/>
      <c r="H202" s="353"/>
      <c r="I202" s="353"/>
    </row>
    <row r="203" spans="1:9" ht="15" hidden="1" x14ac:dyDescent="0.25">
      <c r="A203" s="353"/>
      <c r="B203" s="353"/>
      <c r="C203" s="353"/>
      <c r="D203" s="353"/>
      <c r="E203" s="353"/>
      <c r="F203" s="455"/>
      <c r="G203" s="353"/>
      <c r="H203" s="353"/>
      <c r="I203" s="353"/>
    </row>
    <row r="204" spans="1:9" ht="15" hidden="1" x14ac:dyDescent="0.25">
      <c r="A204" s="353"/>
      <c r="B204" s="353"/>
      <c r="C204" s="353"/>
      <c r="D204" s="353"/>
      <c r="E204" s="353"/>
      <c r="F204" s="455"/>
      <c r="G204" s="353"/>
      <c r="H204" s="353"/>
      <c r="I204" s="353"/>
    </row>
    <row r="205" spans="1:9" ht="15" hidden="1" x14ac:dyDescent="0.25">
      <c r="A205" s="353"/>
      <c r="B205" s="353"/>
      <c r="C205" s="353"/>
      <c r="D205" s="353"/>
      <c r="E205" s="353"/>
      <c r="F205" s="455"/>
      <c r="G205" s="353"/>
      <c r="H205" s="353"/>
      <c r="I205" s="353"/>
    </row>
    <row r="206" spans="1:9" ht="15" hidden="1" x14ac:dyDescent="0.25">
      <c r="A206" s="353"/>
      <c r="B206" s="353"/>
      <c r="C206" s="353"/>
      <c r="D206" s="353"/>
      <c r="E206" s="353"/>
      <c r="F206" s="455"/>
      <c r="G206" s="353"/>
      <c r="H206" s="353"/>
      <c r="I206" s="353"/>
    </row>
    <row r="207" spans="1:9" ht="15" hidden="1" x14ac:dyDescent="0.25">
      <c r="A207" s="353"/>
      <c r="B207" s="353"/>
      <c r="C207" s="353"/>
      <c r="D207" s="353"/>
      <c r="E207" s="353"/>
      <c r="F207" s="455"/>
      <c r="G207" s="353"/>
      <c r="H207" s="353"/>
      <c r="I207" s="353"/>
    </row>
    <row r="208" spans="1:9" ht="15" hidden="1" x14ac:dyDescent="0.25">
      <c r="A208" s="353"/>
      <c r="B208" s="353"/>
      <c r="C208" s="353"/>
      <c r="D208" s="353"/>
      <c r="E208" s="353"/>
      <c r="F208" s="455"/>
      <c r="G208" s="353"/>
      <c r="H208" s="353"/>
      <c r="I208" s="353"/>
    </row>
    <row r="209" spans="1:9" ht="15" hidden="1" x14ac:dyDescent="0.25">
      <c r="A209" s="353"/>
      <c r="B209" s="353"/>
      <c r="C209" s="353"/>
      <c r="D209" s="353"/>
      <c r="E209" s="353"/>
      <c r="F209" s="455"/>
      <c r="G209" s="353"/>
      <c r="H209" s="353"/>
      <c r="I209" s="353"/>
    </row>
    <row r="210" spans="1:9" ht="15" hidden="1" x14ac:dyDescent="0.25">
      <c r="A210" s="353"/>
      <c r="B210" s="353"/>
      <c r="C210" s="353"/>
      <c r="D210" s="353"/>
      <c r="E210" s="353"/>
      <c r="F210" s="455"/>
      <c r="G210" s="353"/>
      <c r="H210" s="353"/>
      <c r="I210" s="353"/>
    </row>
    <row r="211" spans="1:9" ht="15" hidden="1" x14ac:dyDescent="0.25">
      <c r="A211" s="353"/>
      <c r="B211" s="353"/>
      <c r="C211" s="353"/>
      <c r="D211" s="353"/>
      <c r="E211" s="353"/>
      <c r="F211" s="455"/>
      <c r="G211" s="353"/>
      <c r="H211" s="353"/>
      <c r="I211" s="353"/>
    </row>
    <row r="212" spans="1:9" ht="15" hidden="1" x14ac:dyDescent="0.25">
      <c r="A212" s="353"/>
      <c r="B212" s="353"/>
      <c r="C212" s="353"/>
      <c r="D212" s="353"/>
      <c r="E212" s="353"/>
      <c r="F212" s="455"/>
      <c r="G212" s="353"/>
      <c r="H212" s="353"/>
      <c r="I212" s="353"/>
    </row>
    <row r="213" spans="1:9" ht="15" hidden="1" x14ac:dyDescent="0.25">
      <c r="A213" s="353"/>
      <c r="B213" s="353"/>
      <c r="C213" s="353"/>
      <c r="D213" s="353"/>
      <c r="E213" s="353"/>
      <c r="F213" s="455"/>
      <c r="G213" s="353"/>
      <c r="H213" s="353"/>
      <c r="I213" s="353"/>
    </row>
    <row r="214" spans="1:9" ht="15" hidden="1" x14ac:dyDescent="0.25">
      <c r="A214" s="353"/>
      <c r="B214" s="353"/>
      <c r="C214" s="353"/>
      <c r="D214" s="353"/>
      <c r="E214" s="353"/>
      <c r="F214" s="455"/>
      <c r="G214" s="353"/>
      <c r="H214" s="353"/>
      <c r="I214" s="353"/>
    </row>
    <row r="215" spans="1:9" ht="15" hidden="1" x14ac:dyDescent="0.25">
      <c r="A215" s="353"/>
      <c r="B215" s="353"/>
      <c r="C215" s="353"/>
      <c r="D215" s="353"/>
      <c r="E215" s="353"/>
      <c r="F215" s="455"/>
      <c r="G215" s="353"/>
      <c r="H215" s="353"/>
      <c r="I215" s="353"/>
    </row>
    <row r="216" spans="1:9" ht="15" hidden="1" x14ac:dyDescent="0.25">
      <c r="A216" s="353"/>
      <c r="B216" s="353"/>
      <c r="C216" s="353"/>
      <c r="D216" s="353"/>
      <c r="E216" s="353"/>
      <c r="F216" s="455"/>
      <c r="G216" s="353"/>
      <c r="H216" s="353"/>
      <c r="I216" s="353"/>
    </row>
    <row r="217" spans="1:9" ht="15" hidden="1" x14ac:dyDescent="0.25">
      <c r="A217" s="353"/>
      <c r="B217" s="353"/>
      <c r="C217" s="353"/>
      <c r="D217" s="353"/>
      <c r="E217" s="353"/>
      <c r="F217" s="455"/>
      <c r="G217" s="353"/>
      <c r="H217" s="353"/>
      <c r="I217" s="353"/>
    </row>
    <row r="218" spans="1:9" ht="15" hidden="1" x14ac:dyDescent="0.25">
      <c r="A218" s="353"/>
      <c r="B218" s="353"/>
      <c r="C218" s="353"/>
      <c r="D218" s="353"/>
      <c r="E218" s="353"/>
      <c r="F218" s="455"/>
      <c r="G218" s="353"/>
      <c r="H218" s="353"/>
      <c r="I218" s="353"/>
    </row>
    <row r="219" spans="1:9" ht="15" hidden="1" x14ac:dyDescent="0.25">
      <c r="A219" s="353"/>
      <c r="B219" s="353"/>
      <c r="C219" s="353"/>
      <c r="D219" s="353"/>
      <c r="E219" s="353"/>
      <c r="F219" s="455"/>
      <c r="G219" s="353"/>
      <c r="H219" s="353"/>
      <c r="I219" s="353"/>
    </row>
    <row r="220" spans="1:9" ht="15" hidden="1" x14ac:dyDescent="0.25">
      <c r="A220" s="353"/>
      <c r="B220" s="353"/>
      <c r="C220" s="353"/>
      <c r="D220" s="353"/>
      <c r="E220" s="353"/>
      <c r="F220" s="455"/>
      <c r="G220" s="353"/>
      <c r="H220" s="353"/>
      <c r="I220" s="353"/>
    </row>
    <row r="221" spans="1:9" ht="15" hidden="1" x14ac:dyDescent="0.25">
      <c r="A221" s="353"/>
      <c r="B221" s="353"/>
      <c r="C221" s="353"/>
      <c r="D221" s="353"/>
      <c r="E221" s="353"/>
      <c r="F221" s="455"/>
      <c r="G221" s="353"/>
      <c r="H221" s="353"/>
      <c r="I221" s="353"/>
    </row>
    <row r="222" spans="1:9" ht="15" hidden="1" x14ac:dyDescent="0.25">
      <c r="A222" s="353"/>
      <c r="B222" s="353"/>
      <c r="C222" s="353"/>
      <c r="D222" s="353"/>
      <c r="E222" s="353"/>
      <c r="F222" s="455"/>
      <c r="G222" s="353"/>
      <c r="H222" s="353"/>
      <c r="I222" s="353"/>
    </row>
    <row r="223" spans="1:9" ht="15" hidden="1" x14ac:dyDescent="0.25">
      <c r="A223" s="353"/>
      <c r="B223" s="353"/>
      <c r="C223" s="353"/>
      <c r="D223" s="353"/>
      <c r="E223" s="353"/>
      <c r="F223" s="455"/>
      <c r="G223" s="353"/>
      <c r="H223" s="353"/>
      <c r="I223" s="353"/>
    </row>
    <row r="224" spans="1:9" ht="15" hidden="1" x14ac:dyDescent="0.25">
      <c r="A224" s="353"/>
      <c r="B224" s="353"/>
      <c r="C224" s="353"/>
      <c r="D224" s="353"/>
      <c r="E224" s="353"/>
      <c r="F224" s="455"/>
      <c r="G224" s="353"/>
      <c r="H224" s="353"/>
      <c r="I224" s="353"/>
    </row>
    <row r="225" spans="1:9" ht="15" hidden="1" x14ac:dyDescent="0.25">
      <c r="A225" s="353"/>
      <c r="B225" s="353"/>
      <c r="C225" s="353"/>
      <c r="D225" s="353"/>
      <c r="E225" s="353"/>
      <c r="F225" s="455"/>
      <c r="G225" s="353"/>
      <c r="H225" s="353"/>
      <c r="I225" s="353"/>
    </row>
    <row r="226" spans="1:9" ht="15" hidden="1" x14ac:dyDescent="0.25">
      <c r="A226" s="353"/>
      <c r="B226" s="353"/>
      <c r="C226" s="353"/>
      <c r="D226" s="353"/>
      <c r="E226" s="353"/>
      <c r="F226" s="455"/>
      <c r="G226" s="353"/>
      <c r="H226" s="353"/>
      <c r="I226" s="353"/>
    </row>
    <row r="227" spans="1:9" ht="15" hidden="1" x14ac:dyDescent="0.25">
      <c r="A227" s="353"/>
      <c r="B227" s="353"/>
      <c r="C227" s="353"/>
      <c r="D227" s="353"/>
      <c r="E227" s="353"/>
      <c r="F227" s="455"/>
      <c r="G227" s="353"/>
      <c r="H227" s="353"/>
      <c r="I227" s="353"/>
    </row>
    <row r="228" spans="1:9" ht="15" hidden="1" x14ac:dyDescent="0.25">
      <c r="A228" s="353"/>
      <c r="B228" s="353"/>
      <c r="C228" s="353"/>
      <c r="D228" s="353"/>
      <c r="E228" s="353"/>
      <c r="F228" s="455"/>
      <c r="G228" s="353"/>
      <c r="H228" s="353"/>
      <c r="I228" s="353"/>
    </row>
    <row r="229" spans="1:9" ht="15" hidden="1" x14ac:dyDescent="0.25">
      <c r="A229" s="353"/>
      <c r="B229" s="353"/>
      <c r="C229" s="353"/>
      <c r="D229" s="353"/>
      <c r="E229" s="353"/>
      <c r="F229" s="455"/>
      <c r="G229" s="353"/>
      <c r="H229" s="353"/>
      <c r="I229" s="353"/>
    </row>
    <row r="230" spans="1:9" ht="15" hidden="1" x14ac:dyDescent="0.25">
      <c r="A230" s="353"/>
      <c r="B230" s="353"/>
      <c r="C230" s="353"/>
      <c r="D230" s="353"/>
      <c r="E230" s="353"/>
      <c r="F230" s="455"/>
      <c r="G230" s="353"/>
      <c r="H230" s="353"/>
      <c r="I230" s="353"/>
    </row>
    <row r="231" spans="1:9" ht="15" hidden="1" x14ac:dyDescent="0.25">
      <c r="A231" s="353"/>
      <c r="B231" s="353"/>
      <c r="C231" s="353"/>
      <c r="D231" s="353"/>
      <c r="E231" s="353"/>
      <c r="F231" s="455"/>
      <c r="G231" s="353"/>
      <c r="H231" s="353"/>
      <c r="I231" s="353"/>
    </row>
    <row r="232" spans="1:9" ht="15" hidden="1" x14ac:dyDescent="0.25">
      <c r="A232" s="353"/>
      <c r="B232" s="353"/>
      <c r="C232" s="353"/>
      <c r="D232" s="353"/>
      <c r="E232" s="353"/>
      <c r="F232" s="455"/>
      <c r="G232" s="353"/>
      <c r="H232" s="353"/>
      <c r="I232" s="353"/>
    </row>
    <row r="233" spans="1:9" ht="15" hidden="1" x14ac:dyDescent="0.25">
      <c r="A233" s="353"/>
      <c r="B233" s="353"/>
      <c r="C233" s="353"/>
      <c r="D233" s="353"/>
      <c r="E233" s="353"/>
      <c r="F233" s="455"/>
      <c r="G233" s="353"/>
      <c r="H233" s="353"/>
      <c r="I233" s="353"/>
    </row>
    <row r="234" spans="1:9" ht="15" hidden="1" x14ac:dyDescent="0.25">
      <c r="A234" s="353"/>
      <c r="B234" s="353"/>
      <c r="C234" s="353"/>
      <c r="D234" s="353"/>
      <c r="E234" s="353"/>
      <c r="F234" s="455"/>
      <c r="G234" s="353"/>
      <c r="H234" s="353"/>
      <c r="I234" s="353"/>
    </row>
    <row r="235" spans="1:9" ht="15" hidden="1" x14ac:dyDescent="0.25">
      <c r="A235" s="353"/>
      <c r="B235" s="353"/>
      <c r="C235" s="353"/>
      <c r="D235" s="353"/>
      <c r="E235" s="353"/>
      <c r="F235" s="455"/>
      <c r="G235" s="353"/>
      <c r="H235" s="353"/>
      <c r="I235" s="353"/>
    </row>
    <row r="236" spans="1:9" ht="15" hidden="1" x14ac:dyDescent="0.25">
      <c r="A236" s="353"/>
      <c r="B236" s="353"/>
      <c r="C236" s="353"/>
      <c r="D236" s="353"/>
      <c r="E236" s="353"/>
      <c r="F236" s="455"/>
      <c r="G236" s="353"/>
      <c r="H236" s="353"/>
      <c r="I236" s="353"/>
    </row>
    <row r="237" spans="1:9" ht="15" hidden="1" x14ac:dyDescent="0.25">
      <c r="A237" s="353"/>
      <c r="B237" s="353"/>
      <c r="C237" s="353"/>
      <c r="D237" s="353"/>
      <c r="E237" s="353"/>
      <c r="F237" s="455"/>
      <c r="G237" s="353"/>
      <c r="H237" s="353"/>
      <c r="I237" s="353"/>
    </row>
    <row r="238" spans="1:9" ht="15" hidden="1" x14ac:dyDescent="0.25">
      <c r="A238" s="353"/>
      <c r="B238" s="353"/>
      <c r="C238" s="353"/>
      <c r="D238" s="353"/>
      <c r="E238" s="353"/>
      <c r="F238" s="455"/>
      <c r="G238" s="353"/>
      <c r="H238" s="353"/>
      <c r="I238" s="353"/>
    </row>
    <row r="239" spans="1:9" ht="15" hidden="1" x14ac:dyDescent="0.25">
      <c r="A239" s="353"/>
      <c r="B239" s="353"/>
      <c r="C239" s="353"/>
      <c r="D239" s="353"/>
      <c r="E239" s="353"/>
      <c r="F239" s="455"/>
      <c r="G239" s="353"/>
      <c r="H239" s="353"/>
      <c r="I239" s="353"/>
    </row>
    <row r="240" spans="1:9" ht="15" hidden="1" x14ac:dyDescent="0.25">
      <c r="A240" s="353"/>
      <c r="B240" s="353"/>
      <c r="C240" s="353"/>
      <c r="D240" s="353"/>
      <c r="E240" s="353"/>
      <c r="F240" s="455"/>
      <c r="G240" s="353"/>
      <c r="H240" s="353"/>
      <c r="I240" s="353"/>
    </row>
    <row r="241" spans="1:9" ht="15" hidden="1" x14ac:dyDescent="0.25">
      <c r="A241" s="353"/>
      <c r="B241" s="353"/>
      <c r="C241" s="353"/>
      <c r="D241" s="353"/>
      <c r="E241" s="353"/>
      <c r="F241" s="455"/>
      <c r="G241" s="353"/>
      <c r="H241" s="353"/>
      <c r="I241" s="353"/>
    </row>
    <row r="242" spans="1:9" ht="15" hidden="1" x14ac:dyDescent="0.25">
      <c r="A242" s="353"/>
      <c r="B242" s="353"/>
      <c r="C242" s="353"/>
      <c r="D242" s="353"/>
      <c r="E242" s="353"/>
      <c r="F242" s="455"/>
      <c r="G242" s="353"/>
      <c r="H242" s="353"/>
      <c r="I242" s="353"/>
    </row>
    <row r="243" spans="1:9" ht="15" hidden="1" x14ac:dyDescent="0.25">
      <c r="A243" s="353"/>
      <c r="B243" s="353"/>
      <c r="C243" s="353"/>
      <c r="D243" s="353"/>
      <c r="E243" s="353"/>
      <c r="F243" s="455"/>
      <c r="G243" s="353"/>
      <c r="H243" s="353"/>
      <c r="I243" s="353"/>
    </row>
    <row r="244" spans="1:9" ht="15" hidden="1" x14ac:dyDescent="0.25">
      <c r="A244" s="353"/>
      <c r="B244" s="353"/>
      <c r="C244" s="353"/>
      <c r="D244" s="353"/>
      <c r="E244" s="353"/>
      <c r="F244" s="455"/>
      <c r="G244" s="353"/>
      <c r="H244" s="353"/>
      <c r="I244" s="353"/>
    </row>
    <row r="245" spans="1:9" ht="15" hidden="1" x14ac:dyDescent="0.25">
      <c r="A245" s="353"/>
      <c r="B245" s="353"/>
      <c r="C245" s="353"/>
      <c r="D245" s="353"/>
      <c r="E245" s="353"/>
      <c r="F245" s="455"/>
      <c r="G245" s="353"/>
      <c r="H245" s="353"/>
      <c r="I245" s="353"/>
    </row>
    <row r="246" spans="1:9" ht="15" hidden="1" x14ac:dyDescent="0.25">
      <c r="A246" s="353"/>
      <c r="B246" s="353"/>
      <c r="C246" s="353"/>
      <c r="D246" s="353"/>
      <c r="E246" s="353"/>
      <c r="F246" s="455"/>
      <c r="G246" s="353"/>
      <c r="H246" s="353"/>
      <c r="I246" s="353"/>
    </row>
    <row r="247" spans="1:9" ht="15" hidden="1" x14ac:dyDescent="0.25">
      <c r="A247" s="353"/>
      <c r="B247" s="353"/>
      <c r="C247" s="353"/>
      <c r="D247" s="353"/>
      <c r="E247" s="353"/>
      <c r="F247" s="455"/>
      <c r="G247" s="353"/>
      <c r="H247" s="353"/>
      <c r="I247" s="353"/>
    </row>
    <row r="248" spans="1:9" ht="15" hidden="1" x14ac:dyDescent="0.25">
      <c r="A248" s="353"/>
      <c r="B248" s="353"/>
      <c r="C248" s="353"/>
      <c r="D248" s="353"/>
      <c r="E248" s="353"/>
      <c r="F248" s="455"/>
      <c r="G248" s="353"/>
      <c r="H248" s="353"/>
      <c r="I248" s="353"/>
    </row>
    <row r="249" spans="1:9" ht="15" hidden="1" x14ac:dyDescent="0.25">
      <c r="A249" s="353"/>
      <c r="B249" s="353"/>
      <c r="C249" s="353"/>
      <c r="D249" s="353"/>
      <c r="E249" s="353"/>
      <c r="F249" s="455"/>
      <c r="G249" s="353"/>
      <c r="H249" s="353"/>
      <c r="I249" s="353"/>
    </row>
    <row r="250" spans="1:9" ht="15" hidden="1" x14ac:dyDescent="0.25">
      <c r="A250" s="353"/>
      <c r="B250" s="353"/>
      <c r="C250" s="353"/>
      <c r="D250" s="353"/>
      <c r="E250" s="353"/>
      <c r="F250" s="455"/>
      <c r="G250" s="353"/>
      <c r="H250" s="353"/>
      <c r="I250" s="353"/>
    </row>
    <row r="251" spans="1:9" ht="15" hidden="1" x14ac:dyDescent="0.25">
      <c r="A251" s="353"/>
      <c r="B251" s="353"/>
      <c r="C251" s="353"/>
      <c r="D251" s="353"/>
      <c r="E251" s="353"/>
      <c r="F251" s="455"/>
      <c r="G251" s="353"/>
      <c r="H251" s="353"/>
      <c r="I251" s="353"/>
    </row>
    <row r="252" spans="1:9" ht="15" hidden="1" x14ac:dyDescent="0.25">
      <c r="A252" s="353"/>
      <c r="B252" s="353"/>
      <c r="C252" s="353"/>
      <c r="D252" s="353"/>
      <c r="E252" s="353"/>
      <c r="F252" s="455"/>
      <c r="G252" s="353"/>
      <c r="H252" s="353"/>
      <c r="I252" s="353"/>
    </row>
    <row r="253" spans="1:9" ht="15" hidden="1" x14ac:dyDescent="0.25">
      <c r="A253" s="353"/>
      <c r="B253" s="353"/>
      <c r="C253" s="353"/>
      <c r="D253" s="353"/>
      <c r="E253" s="353"/>
      <c r="F253" s="455"/>
      <c r="G253" s="353"/>
      <c r="H253" s="353"/>
      <c r="I253" s="353"/>
    </row>
    <row r="254" spans="1:9" ht="15" hidden="1" x14ac:dyDescent="0.25">
      <c r="A254" s="353"/>
      <c r="B254" s="353"/>
      <c r="C254" s="353"/>
      <c r="D254" s="353"/>
      <c r="E254" s="353"/>
      <c r="F254" s="455"/>
      <c r="G254" s="353"/>
      <c r="H254" s="353"/>
      <c r="I254" s="353"/>
    </row>
    <row r="255" spans="1:9" ht="15" hidden="1" x14ac:dyDescent="0.25">
      <c r="A255" s="353"/>
      <c r="B255" s="353"/>
      <c r="C255" s="353"/>
      <c r="D255" s="353"/>
      <c r="E255" s="353"/>
      <c r="F255" s="455"/>
      <c r="G255" s="353"/>
      <c r="H255" s="353"/>
      <c r="I255" s="353"/>
    </row>
    <row r="256" spans="1:9" ht="15" hidden="1" x14ac:dyDescent="0.25">
      <c r="A256" s="353"/>
      <c r="B256" s="353"/>
      <c r="C256" s="353"/>
      <c r="D256" s="353"/>
      <c r="E256" s="353"/>
      <c r="F256" s="455"/>
      <c r="G256" s="353"/>
      <c r="H256" s="353"/>
      <c r="I256" s="353"/>
    </row>
    <row r="257" spans="1:9" ht="15" hidden="1" x14ac:dyDescent="0.25">
      <c r="A257" s="353"/>
      <c r="B257" s="353"/>
      <c r="C257" s="353"/>
      <c r="D257" s="353"/>
      <c r="E257" s="353"/>
      <c r="F257" s="455"/>
      <c r="G257" s="353"/>
      <c r="H257" s="353"/>
      <c r="I257" s="353"/>
    </row>
    <row r="258" spans="1:9" ht="15" hidden="1" x14ac:dyDescent="0.25">
      <c r="A258" s="353"/>
      <c r="B258" s="353"/>
      <c r="C258" s="353"/>
      <c r="D258" s="353"/>
      <c r="E258" s="353"/>
      <c r="F258" s="455"/>
      <c r="G258" s="353"/>
      <c r="H258" s="353"/>
      <c r="I258" s="353"/>
    </row>
    <row r="259" spans="1:9" ht="15" hidden="1" x14ac:dyDescent="0.25">
      <c r="A259" s="353"/>
      <c r="B259" s="353"/>
      <c r="C259" s="353"/>
      <c r="D259" s="353"/>
      <c r="E259" s="353"/>
      <c r="F259" s="455"/>
      <c r="G259" s="353"/>
      <c r="H259" s="353"/>
      <c r="I259" s="353"/>
    </row>
    <row r="260" spans="1:9" ht="15" hidden="1" x14ac:dyDescent="0.25">
      <c r="A260" s="353"/>
      <c r="B260" s="353"/>
      <c r="C260" s="353"/>
      <c r="D260" s="353"/>
      <c r="E260" s="353"/>
      <c r="F260" s="455"/>
      <c r="G260" s="353"/>
      <c r="H260" s="353"/>
      <c r="I260" s="353"/>
    </row>
    <row r="261" spans="1:9" ht="15" hidden="1" x14ac:dyDescent="0.25">
      <c r="A261" s="353"/>
      <c r="B261" s="353"/>
      <c r="C261" s="353"/>
      <c r="D261" s="353"/>
      <c r="E261" s="353"/>
      <c r="F261" s="455"/>
      <c r="G261" s="353"/>
      <c r="H261" s="353"/>
      <c r="I261" s="353"/>
    </row>
    <row r="262" spans="1:9" ht="15" hidden="1" x14ac:dyDescent="0.25">
      <c r="A262" s="353"/>
      <c r="B262" s="353"/>
      <c r="C262" s="353"/>
      <c r="D262" s="353"/>
      <c r="E262" s="353"/>
      <c r="F262" s="455"/>
      <c r="G262" s="353"/>
      <c r="H262" s="353"/>
      <c r="I262" s="353"/>
    </row>
    <row r="263" spans="1:9" ht="15" hidden="1" x14ac:dyDescent="0.25">
      <c r="A263" s="353"/>
      <c r="B263" s="353"/>
      <c r="C263" s="353"/>
      <c r="D263" s="353"/>
      <c r="E263" s="353"/>
      <c r="F263" s="455"/>
      <c r="G263" s="353"/>
      <c r="H263" s="353"/>
      <c r="I263" s="353"/>
    </row>
    <row r="264" spans="1:9" ht="15" hidden="1" x14ac:dyDescent="0.25">
      <c r="A264" s="353"/>
      <c r="B264" s="353"/>
      <c r="C264" s="353"/>
      <c r="D264" s="353"/>
      <c r="E264" s="353"/>
      <c r="F264" s="455"/>
      <c r="G264" s="353"/>
      <c r="H264" s="353"/>
      <c r="I264" s="353"/>
    </row>
    <row r="265" spans="1:9" ht="15" hidden="1" x14ac:dyDescent="0.25">
      <c r="A265" s="353"/>
      <c r="B265" s="353"/>
      <c r="C265" s="353"/>
      <c r="D265" s="353"/>
      <c r="E265" s="353"/>
      <c r="F265" s="455"/>
      <c r="G265" s="353"/>
      <c r="H265" s="353"/>
      <c r="I265" s="353"/>
    </row>
    <row r="266" spans="1:9" ht="15" hidden="1" x14ac:dyDescent="0.25">
      <c r="A266" s="353"/>
      <c r="B266" s="353"/>
      <c r="C266" s="353"/>
      <c r="D266" s="353"/>
      <c r="E266" s="353"/>
      <c r="F266" s="455"/>
      <c r="G266" s="353"/>
      <c r="H266" s="353"/>
      <c r="I266" s="353"/>
    </row>
    <row r="267" spans="1:9" ht="15" hidden="1" x14ac:dyDescent="0.25">
      <c r="A267" s="353"/>
      <c r="B267" s="353"/>
      <c r="C267" s="353"/>
      <c r="D267" s="353"/>
      <c r="E267" s="353"/>
      <c r="F267" s="455"/>
      <c r="G267" s="353"/>
      <c r="H267" s="353"/>
      <c r="I267" s="353"/>
    </row>
    <row r="268" spans="1:9" ht="15" hidden="1" x14ac:dyDescent="0.25">
      <c r="A268" s="353"/>
      <c r="B268" s="353"/>
      <c r="C268" s="353"/>
      <c r="D268" s="353"/>
      <c r="E268" s="353"/>
      <c r="F268" s="455"/>
      <c r="G268" s="353"/>
      <c r="H268" s="353"/>
      <c r="I268" s="353"/>
    </row>
    <row r="269" spans="1:9" ht="15" hidden="1" x14ac:dyDescent="0.25">
      <c r="A269" s="353"/>
      <c r="B269" s="353"/>
      <c r="C269" s="353"/>
      <c r="D269" s="353"/>
      <c r="E269" s="353"/>
      <c r="F269" s="455"/>
      <c r="G269" s="353"/>
      <c r="H269" s="353"/>
      <c r="I269" s="353"/>
    </row>
    <row r="270" spans="1:9" ht="15" hidden="1" x14ac:dyDescent="0.25">
      <c r="A270" s="353"/>
      <c r="B270" s="353"/>
      <c r="C270" s="353"/>
      <c r="D270" s="353"/>
      <c r="E270" s="353"/>
      <c r="F270" s="455"/>
      <c r="G270" s="353"/>
      <c r="H270" s="353"/>
      <c r="I270" s="353"/>
    </row>
    <row r="271" spans="1:9" ht="15" hidden="1" x14ac:dyDescent="0.25">
      <c r="A271" s="353"/>
      <c r="B271" s="353"/>
      <c r="C271" s="353"/>
      <c r="D271" s="353"/>
      <c r="E271" s="353"/>
      <c r="F271" s="455"/>
      <c r="G271" s="353"/>
      <c r="H271" s="353"/>
      <c r="I271" s="353"/>
    </row>
    <row r="272" spans="1:9" ht="15" hidden="1" x14ac:dyDescent="0.25">
      <c r="A272" s="353"/>
      <c r="B272" s="353"/>
      <c r="C272" s="353"/>
      <c r="D272" s="353"/>
      <c r="E272" s="353"/>
      <c r="F272" s="455"/>
      <c r="G272" s="353"/>
      <c r="H272" s="353"/>
      <c r="I272" s="353"/>
    </row>
    <row r="273" spans="1:9" ht="15" hidden="1" x14ac:dyDescent="0.25">
      <c r="A273" s="353"/>
      <c r="B273" s="353"/>
      <c r="C273" s="353"/>
      <c r="D273" s="353"/>
      <c r="E273" s="353"/>
      <c r="F273" s="455"/>
      <c r="G273" s="353"/>
      <c r="H273" s="353"/>
      <c r="I273" s="353"/>
    </row>
    <row r="274" spans="1:9" ht="15" hidden="1" x14ac:dyDescent="0.25">
      <c r="A274" s="353"/>
      <c r="B274" s="353"/>
      <c r="C274" s="353"/>
      <c r="D274" s="353"/>
      <c r="E274" s="353"/>
      <c r="F274" s="455"/>
      <c r="G274" s="353"/>
      <c r="H274" s="353"/>
      <c r="I274" s="353"/>
    </row>
    <row r="275" spans="1:9" ht="15" hidden="1" x14ac:dyDescent="0.25">
      <c r="A275" s="353"/>
      <c r="B275" s="353"/>
      <c r="C275" s="353"/>
      <c r="D275" s="353"/>
      <c r="E275" s="353"/>
      <c r="F275" s="455"/>
      <c r="G275" s="353"/>
      <c r="H275" s="353"/>
      <c r="I275" s="353"/>
    </row>
    <row r="276" spans="1:9" ht="15" hidden="1" x14ac:dyDescent="0.25">
      <c r="A276" s="353"/>
      <c r="B276" s="353"/>
      <c r="C276" s="353"/>
      <c r="D276" s="353"/>
      <c r="E276" s="353"/>
      <c r="F276" s="455"/>
      <c r="G276" s="353"/>
      <c r="H276" s="353"/>
      <c r="I276" s="353"/>
    </row>
    <row r="277" spans="1:9" ht="15" hidden="1" x14ac:dyDescent="0.25">
      <c r="A277" s="353"/>
      <c r="B277" s="353"/>
      <c r="C277" s="353"/>
      <c r="D277" s="353"/>
      <c r="E277" s="353"/>
      <c r="F277" s="455"/>
      <c r="G277" s="353"/>
      <c r="H277" s="353"/>
      <c r="I277" s="353"/>
    </row>
    <row r="278" spans="1:9" ht="15" hidden="1" x14ac:dyDescent="0.25">
      <c r="A278" s="353"/>
      <c r="B278" s="353"/>
      <c r="C278" s="353"/>
      <c r="D278" s="353"/>
      <c r="E278" s="353"/>
      <c r="F278" s="455"/>
      <c r="G278" s="353"/>
      <c r="H278" s="353"/>
      <c r="I278" s="353"/>
    </row>
    <row r="279" spans="1:9" ht="15" hidden="1" x14ac:dyDescent="0.25">
      <c r="A279" s="353"/>
      <c r="B279" s="353"/>
      <c r="C279" s="353"/>
      <c r="D279" s="353"/>
      <c r="E279" s="353"/>
      <c r="F279" s="455"/>
      <c r="G279" s="353"/>
      <c r="H279" s="353"/>
      <c r="I279" s="353"/>
    </row>
    <row r="280" spans="1:9" ht="15" hidden="1" x14ac:dyDescent="0.25">
      <c r="A280" s="353"/>
      <c r="B280" s="353"/>
      <c r="C280" s="353"/>
      <c r="D280" s="353"/>
      <c r="E280" s="353"/>
      <c r="F280" s="455"/>
      <c r="G280" s="353"/>
      <c r="H280" s="353"/>
      <c r="I280" s="353"/>
    </row>
    <row r="281" spans="1:9" ht="15" hidden="1" x14ac:dyDescent="0.25">
      <c r="A281" s="353"/>
      <c r="B281" s="353"/>
      <c r="C281" s="353"/>
      <c r="D281" s="353"/>
      <c r="E281" s="353"/>
      <c r="F281" s="455"/>
      <c r="G281" s="353"/>
      <c r="H281" s="353"/>
      <c r="I281" s="353"/>
    </row>
    <row r="282" spans="1:9" ht="15" hidden="1" x14ac:dyDescent="0.25">
      <c r="A282" s="353"/>
      <c r="B282" s="353"/>
      <c r="C282" s="353"/>
      <c r="D282" s="353"/>
      <c r="E282" s="353"/>
      <c r="F282" s="455"/>
      <c r="G282" s="353"/>
      <c r="H282" s="353"/>
      <c r="I282" s="353"/>
    </row>
    <row r="283" spans="1:9" ht="15" hidden="1" x14ac:dyDescent="0.25">
      <c r="A283" s="353"/>
      <c r="B283" s="353"/>
      <c r="C283" s="353"/>
      <c r="D283" s="353"/>
      <c r="E283" s="353"/>
      <c r="F283" s="455"/>
      <c r="G283" s="353"/>
      <c r="H283" s="353"/>
      <c r="I283" s="353"/>
    </row>
    <row r="284" spans="1:9" ht="15" hidden="1" x14ac:dyDescent="0.25">
      <c r="A284" s="353"/>
      <c r="B284" s="353"/>
      <c r="C284" s="353"/>
      <c r="D284" s="353"/>
      <c r="E284" s="353"/>
      <c r="F284" s="455"/>
      <c r="G284" s="353"/>
      <c r="H284" s="353"/>
      <c r="I284" s="353"/>
    </row>
    <row r="285" spans="1:9" ht="15" hidden="1" x14ac:dyDescent="0.25">
      <c r="A285" s="353"/>
      <c r="B285" s="353"/>
      <c r="C285" s="353"/>
      <c r="D285" s="353"/>
      <c r="E285" s="353"/>
      <c r="F285" s="455"/>
      <c r="G285" s="353"/>
      <c r="H285" s="353"/>
      <c r="I285" s="353"/>
    </row>
    <row r="286" spans="1:9" ht="15" hidden="1" x14ac:dyDescent="0.25">
      <c r="A286" s="353"/>
      <c r="B286" s="353"/>
      <c r="C286" s="353"/>
      <c r="D286" s="353"/>
      <c r="E286" s="353"/>
      <c r="F286" s="455"/>
      <c r="G286" s="353"/>
      <c r="H286" s="353"/>
      <c r="I286" s="353"/>
    </row>
    <row r="287" spans="1:9" ht="15" hidden="1" x14ac:dyDescent="0.25">
      <c r="A287" s="353"/>
      <c r="B287" s="353"/>
      <c r="C287" s="353"/>
      <c r="D287" s="353"/>
      <c r="E287" s="353"/>
      <c r="F287" s="455"/>
      <c r="G287" s="353"/>
      <c r="H287" s="353"/>
      <c r="I287" s="353"/>
    </row>
    <row r="288" spans="1:9" ht="15" hidden="1" x14ac:dyDescent="0.25">
      <c r="A288" s="353"/>
      <c r="B288" s="353"/>
      <c r="C288" s="353"/>
      <c r="D288" s="353"/>
      <c r="E288" s="353"/>
      <c r="F288" s="455"/>
      <c r="G288" s="353"/>
      <c r="H288" s="353"/>
      <c r="I288" s="353"/>
    </row>
    <row r="289" spans="1:9" ht="15" hidden="1" x14ac:dyDescent="0.25">
      <c r="A289" s="353"/>
      <c r="B289" s="353"/>
      <c r="C289" s="353"/>
      <c r="D289" s="353"/>
      <c r="E289" s="353"/>
      <c r="F289" s="455"/>
      <c r="G289" s="353"/>
      <c r="H289" s="353"/>
      <c r="I289" s="353"/>
    </row>
    <row r="290" spans="1:9" ht="15" hidden="1" x14ac:dyDescent="0.25">
      <c r="A290" s="353"/>
      <c r="B290" s="353"/>
      <c r="C290" s="353"/>
      <c r="D290" s="353"/>
      <c r="E290" s="353"/>
      <c r="F290" s="455"/>
      <c r="G290" s="353"/>
      <c r="H290" s="353"/>
      <c r="I290" s="353"/>
    </row>
    <row r="291" spans="1:9" ht="15" hidden="1" x14ac:dyDescent="0.25">
      <c r="A291" s="353"/>
      <c r="B291" s="353"/>
      <c r="C291" s="353"/>
      <c r="D291" s="353"/>
      <c r="E291" s="353"/>
      <c r="F291" s="455"/>
      <c r="G291" s="353"/>
      <c r="H291" s="353"/>
      <c r="I291" s="353"/>
    </row>
    <row r="292" spans="1:9" ht="15" hidden="1" x14ac:dyDescent="0.25">
      <c r="A292" s="353"/>
      <c r="B292" s="353"/>
      <c r="C292" s="353"/>
      <c r="D292" s="353"/>
      <c r="E292" s="353"/>
      <c r="F292" s="455"/>
      <c r="G292" s="353"/>
      <c r="H292" s="353"/>
      <c r="I292" s="353"/>
    </row>
    <row r="293" spans="1:9" ht="15" hidden="1" x14ac:dyDescent="0.25">
      <c r="A293" s="353"/>
      <c r="B293" s="353"/>
      <c r="C293" s="353"/>
      <c r="D293" s="353"/>
      <c r="E293" s="353"/>
      <c r="F293" s="455"/>
      <c r="G293" s="353"/>
      <c r="H293" s="353"/>
      <c r="I293" s="353"/>
    </row>
    <row r="294" spans="1:9" ht="15" hidden="1" x14ac:dyDescent="0.25">
      <c r="A294" s="353"/>
      <c r="B294" s="353"/>
      <c r="C294" s="353"/>
      <c r="D294" s="353"/>
      <c r="E294" s="353"/>
      <c r="F294" s="455"/>
      <c r="G294" s="353"/>
      <c r="H294" s="353"/>
      <c r="I294" s="353"/>
    </row>
    <row r="295" spans="1:9" ht="15" hidden="1" x14ac:dyDescent="0.25">
      <c r="A295" s="353"/>
      <c r="B295" s="353"/>
      <c r="C295" s="353"/>
      <c r="D295" s="353"/>
      <c r="E295" s="353"/>
      <c r="F295" s="455"/>
      <c r="G295" s="353"/>
      <c r="H295" s="353"/>
      <c r="I295" s="353"/>
    </row>
    <row r="296" spans="1:9" ht="15" hidden="1" x14ac:dyDescent="0.25">
      <c r="A296" s="353"/>
      <c r="B296" s="353"/>
      <c r="C296" s="353"/>
      <c r="D296" s="353"/>
      <c r="E296" s="353"/>
      <c r="F296" s="455"/>
      <c r="G296" s="353"/>
      <c r="H296" s="353"/>
      <c r="I296" s="353"/>
    </row>
    <row r="297" spans="1:9" ht="15" hidden="1" x14ac:dyDescent="0.25">
      <c r="A297" s="353"/>
      <c r="B297" s="353"/>
      <c r="C297" s="353"/>
      <c r="D297" s="353"/>
      <c r="E297" s="353"/>
      <c r="F297" s="455"/>
      <c r="G297" s="353"/>
      <c r="H297" s="353"/>
      <c r="I297" s="353"/>
    </row>
    <row r="298" spans="1:9" ht="15" hidden="1" x14ac:dyDescent="0.25">
      <c r="A298" s="353"/>
      <c r="B298" s="353"/>
      <c r="C298" s="353"/>
      <c r="D298" s="353"/>
      <c r="E298" s="353"/>
      <c r="F298" s="455"/>
      <c r="G298" s="353"/>
      <c r="H298" s="353"/>
      <c r="I298" s="353"/>
    </row>
    <row r="299" spans="1:9" ht="15" hidden="1" x14ac:dyDescent="0.25">
      <c r="A299" s="353"/>
      <c r="B299" s="353"/>
      <c r="C299" s="353"/>
      <c r="D299" s="353"/>
      <c r="E299" s="353"/>
      <c r="F299" s="455"/>
      <c r="G299" s="353"/>
      <c r="H299" s="353"/>
      <c r="I299" s="353"/>
    </row>
    <row r="300" spans="1:9" ht="15" hidden="1" x14ac:dyDescent="0.25">
      <c r="A300" s="353"/>
      <c r="B300" s="353"/>
      <c r="C300" s="353"/>
      <c r="D300" s="353"/>
      <c r="E300" s="353"/>
      <c r="F300" s="455"/>
      <c r="G300" s="353"/>
      <c r="H300" s="353"/>
      <c r="I300" s="353"/>
    </row>
    <row r="301" spans="1:9" ht="15" hidden="1" x14ac:dyDescent="0.25">
      <c r="A301" s="353"/>
      <c r="B301" s="353"/>
      <c r="C301" s="353"/>
      <c r="D301" s="353"/>
      <c r="E301" s="353"/>
      <c r="F301" s="455"/>
      <c r="G301" s="353"/>
      <c r="H301" s="353"/>
      <c r="I301" s="353"/>
    </row>
    <row r="302" spans="1:9" ht="15" hidden="1" x14ac:dyDescent="0.25">
      <c r="A302" s="353"/>
      <c r="B302" s="353"/>
      <c r="C302" s="353"/>
      <c r="D302" s="353"/>
      <c r="E302" s="353"/>
      <c r="F302" s="455"/>
      <c r="G302" s="353"/>
      <c r="H302" s="353"/>
      <c r="I302" s="353"/>
    </row>
    <row r="303" spans="1:9" ht="15" hidden="1" x14ac:dyDescent="0.25">
      <c r="A303" s="353"/>
      <c r="B303" s="353"/>
      <c r="C303" s="353"/>
      <c r="D303" s="353"/>
      <c r="E303" s="353"/>
      <c r="F303" s="455"/>
      <c r="G303" s="353"/>
      <c r="H303" s="353"/>
      <c r="I303" s="353"/>
    </row>
    <row r="304" spans="1:9" ht="15" hidden="1" x14ac:dyDescent="0.25">
      <c r="A304" s="353"/>
      <c r="B304" s="353"/>
      <c r="C304" s="353"/>
      <c r="D304" s="353"/>
      <c r="E304" s="353"/>
      <c r="F304" s="455"/>
      <c r="G304" s="353"/>
      <c r="H304" s="353"/>
      <c r="I304" s="353"/>
    </row>
    <row r="305" spans="1:9" ht="15" hidden="1" x14ac:dyDescent="0.25">
      <c r="A305" s="353"/>
      <c r="B305" s="353"/>
      <c r="C305" s="353"/>
      <c r="D305" s="353"/>
      <c r="E305" s="353"/>
      <c r="F305" s="455"/>
      <c r="G305" s="353"/>
      <c r="H305" s="353"/>
      <c r="I305" s="353"/>
    </row>
    <row r="306" spans="1:9" ht="15" hidden="1" x14ac:dyDescent="0.25">
      <c r="A306" s="353"/>
      <c r="B306" s="353"/>
      <c r="C306" s="353"/>
      <c r="D306" s="353"/>
      <c r="E306" s="353"/>
      <c r="F306" s="455"/>
      <c r="G306" s="353"/>
      <c r="H306" s="353"/>
      <c r="I306" s="353"/>
    </row>
    <row r="307" spans="1:9" ht="15" hidden="1" x14ac:dyDescent="0.25">
      <c r="A307" s="353"/>
      <c r="B307" s="353"/>
      <c r="C307" s="353"/>
      <c r="D307" s="353"/>
      <c r="E307" s="353"/>
      <c r="F307" s="455"/>
      <c r="G307" s="353"/>
      <c r="H307" s="353"/>
      <c r="I307" s="353"/>
    </row>
    <row r="308" spans="1:9" ht="15" hidden="1" x14ac:dyDescent="0.25">
      <c r="A308" s="353"/>
      <c r="B308" s="353"/>
      <c r="C308" s="353"/>
      <c r="D308" s="353"/>
      <c r="E308" s="353"/>
      <c r="F308" s="455"/>
      <c r="G308" s="353"/>
      <c r="H308" s="353"/>
      <c r="I308" s="353"/>
    </row>
    <row r="309" spans="1:9" ht="15" hidden="1" x14ac:dyDescent="0.25">
      <c r="A309" s="353"/>
      <c r="B309" s="353"/>
      <c r="C309" s="353"/>
      <c r="D309" s="353"/>
      <c r="E309" s="353"/>
      <c r="F309" s="455"/>
      <c r="G309" s="353"/>
      <c r="H309" s="353"/>
      <c r="I309" s="353"/>
    </row>
    <row r="310" spans="1:9" ht="15" hidden="1" x14ac:dyDescent="0.25">
      <c r="A310" s="353"/>
      <c r="B310" s="353"/>
      <c r="C310" s="353"/>
      <c r="D310" s="353"/>
      <c r="E310" s="353"/>
      <c r="F310" s="455"/>
      <c r="G310" s="353"/>
      <c r="H310" s="353"/>
      <c r="I310" s="353"/>
    </row>
    <row r="311" spans="1:9" ht="15" hidden="1" x14ac:dyDescent="0.25">
      <c r="A311" s="353"/>
      <c r="B311" s="353"/>
      <c r="C311" s="353"/>
      <c r="D311" s="353"/>
      <c r="E311" s="353"/>
      <c r="F311" s="455"/>
      <c r="G311" s="353"/>
      <c r="H311" s="353"/>
      <c r="I311" s="353"/>
    </row>
    <row r="312" spans="1:9" ht="15" hidden="1" x14ac:dyDescent="0.25">
      <c r="A312" s="353"/>
      <c r="B312" s="353"/>
      <c r="C312" s="353"/>
      <c r="D312" s="353"/>
      <c r="E312" s="353"/>
      <c r="F312" s="455"/>
      <c r="G312" s="353"/>
      <c r="H312" s="353"/>
      <c r="I312" s="353"/>
    </row>
    <row r="313" spans="1:9" ht="15" hidden="1" x14ac:dyDescent="0.25">
      <c r="A313" s="353"/>
      <c r="B313" s="353"/>
      <c r="C313" s="353"/>
      <c r="D313" s="353"/>
      <c r="E313" s="353"/>
      <c r="F313" s="455"/>
      <c r="G313" s="353"/>
      <c r="H313" s="353"/>
      <c r="I313" s="353"/>
    </row>
    <row r="314" spans="1:9" ht="15" hidden="1" x14ac:dyDescent="0.25">
      <c r="A314" s="353"/>
      <c r="B314" s="353"/>
      <c r="C314" s="353"/>
      <c r="D314" s="353"/>
      <c r="E314" s="353"/>
      <c r="F314" s="455"/>
      <c r="G314" s="353"/>
      <c r="H314" s="353"/>
      <c r="I314" s="353"/>
    </row>
    <row r="315" spans="1:9" ht="15" hidden="1" x14ac:dyDescent="0.25">
      <c r="A315" s="353"/>
      <c r="B315" s="353"/>
      <c r="C315" s="353"/>
      <c r="D315" s="353"/>
      <c r="E315" s="353"/>
      <c r="F315" s="455"/>
      <c r="G315" s="353"/>
      <c r="H315" s="353"/>
      <c r="I315" s="353"/>
    </row>
    <row r="316" spans="1:9" ht="15" hidden="1" x14ac:dyDescent="0.25">
      <c r="A316" s="353"/>
      <c r="B316" s="353"/>
      <c r="C316" s="353"/>
      <c r="D316" s="353"/>
      <c r="E316" s="353"/>
      <c r="F316" s="455"/>
      <c r="G316" s="353"/>
      <c r="H316" s="353"/>
      <c r="I316" s="353"/>
    </row>
    <row r="317" spans="1:9" ht="15" hidden="1" x14ac:dyDescent="0.25">
      <c r="A317" s="353"/>
      <c r="B317" s="353"/>
      <c r="C317" s="353"/>
      <c r="D317" s="353"/>
      <c r="E317" s="353"/>
      <c r="F317" s="455"/>
      <c r="G317" s="353"/>
      <c r="H317" s="353"/>
      <c r="I317" s="353"/>
    </row>
    <row r="318" spans="1:9" ht="15" hidden="1" x14ac:dyDescent="0.25">
      <c r="A318" s="353"/>
      <c r="B318" s="353"/>
      <c r="C318" s="353"/>
      <c r="D318" s="353"/>
      <c r="E318" s="353"/>
      <c r="F318" s="455"/>
      <c r="G318" s="353"/>
      <c r="H318" s="353"/>
      <c r="I318" s="353"/>
    </row>
    <row r="319" spans="1:9" ht="15" hidden="1" x14ac:dyDescent="0.25">
      <c r="A319" s="353"/>
      <c r="B319" s="353"/>
      <c r="C319" s="353"/>
      <c r="D319" s="353"/>
      <c r="E319" s="353"/>
      <c r="F319" s="455"/>
      <c r="G319" s="353"/>
      <c r="H319" s="353"/>
      <c r="I319" s="353"/>
    </row>
    <row r="320" spans="1:9" ht="15" hidden="1" x14ac:dyDescent="0.25">
      <c r="A320" s="353"/>
      <c r="B320" s="353"/>
      <c r="C320" s="353"/>
      <c r="D320" s="353"/>
      <c r="E320" s="353"/>
      <c r="F320" s="455"/>
      <c r="G320" s="353"/>
      <c r="H320" s="353"/>
      <c r="I320" s="353"/>
    </row>
    <row r="321" spans="1:9" ht="15" hidden="1" x14ac:dyDescent="0.25">
      <c r="A321" s="353"/>
      <c r="B321" s="353"/>
      <c r="C321" s="353"/>
      <c r="D321" s="353"/>
      <c r="E321" s="353"/>
      <c r="F321" s="455"/>
      <c r="G321" s="353"/>
      <c r="H321" s="353"/>
      <c r="I321" s="353"/>
    </row>
    <row r="322" spans="1:9" ht="15" hidden="1" x14ac:dyDescent="0.25">
      <c r="A322" s="353"/>
      <c r="B322" s="353"/>
      <c r="C322" s="353"/>
      <c r="D322" s="353"/>
      <c r="E322" s="353"/>
      <c r="F322" s="455"/>
      <c r="G322" s="353"/>
      <c r="H322" s="353"/>
      <c r="I322" s="353"/>
    </row>
    <row r="323" spans="1:9" ht="15" hidden="1" x14ac:dyDescent="0.25">
      <c r="A323" s="353"/>
      <c r="B323" s="353"/>
      <c r="C323" s="353"/>
      <c r="D323" s="353"/>
      <c r="E323" s="353"/>
      <c r="F323" s="455"/>
      <c r="G323" s="353"/>
      <c r="H323" s="353"/>
      <c r="I323" s="353"/>
    </row>
    <row r="324" spans="1:9" ht="15" hidden="1" x14ac:dyDescent="0.25">
      <c r="A324" s="353"/>
      <c r="B324" s="353"/>
      <c r="C324" s="353"/>
      <c r="D324" s="353"/>
      <c r="E324" s="353"/>
      <c r="F324" s="455"/>
      <c r="G324" s="353"/>
      <c r="H324" s="353"/>
      <c r="I324" s="353"/>
    </row>
    <row r="325" spans="1:9" ht="15" hidden="1" x14ac:dyDescent="0.25">
      <c r="A325" s="353"/>
      <c r="B325" s="353"/>
      <c r="C325" s="353"/>
      <c r="D325" s="353"/>
      <c r="E325" s="353"/>
      <c r="F325" s="455"/>
      <c r="G325" s="353"/>
      <c r="H325" s="353"/>
      <c r="I325" s="353"/>
    </row>
    <row r="326" spans="1:9" ht="15" hidden="1" x14ac:dyDescent="0.25">
      <c r="A326" s="353"/>
      <c r="B326" s="353"/>
      <c r="C326" s="353"/>
      <c r="D326" s="353"/>
      <c r="E326" s="353"/>
      <c r="F326" s="455"/>
      <c r="G326" s="353"/>
      <c r="H326" s="353"/>
      <c r="I326" s="353"/>
    </row>
    <row r="327" spans="1:9" ht="15" hidden="1" x14ac:dyDescent="0.25">
      <c r="A327" s="353"/>
      <c r="B327" s="353"/>
      <c r="C327" s="353"/>
      <c r="D327" s="353"/>
      <c r="E327" s="353"/>
      <c r="F327" s="455"/>
      <c r="G327" s="353"/>
      <c r="H327" s="353"/>
      <c r="I327" s="353"/>
    </row>
    <row r="328" spans="1:9" ht="15" hidden="1" x14ac:dyDescent="0.25">
      <c r="A328" s="353"/>
      <c r="B328" s="353"/>
      <c r="C328" s="353"/>
      <c r="D328" s="353"/>
      <c r="E328" s="353"/>
      <c r="F328" s="455"/>
      <c r="G328" s="353"/>
      <c r="H328" s="353"/>
      <c r="I328" s="353"/>
    </row>
    <row r="329" spans="1:9" ht="15" hidden="1" x14ac:dyDescent="0.25">
      <c r="A329" s="353"/>
      <c r="B329" s="353"/>
      <c r="C329" s="353"/>
      <c r="D329" s="353"/>
      <c r="E329" s="353"/>
      <c r="F329" s="455"/>
      <c r="G329" s="353"/>
      <c r="H329" s="353"/>
      <c r="I329" s="353"/>
    </row>
    <row r="330" spans="1:9" ht="15" hidden="1" x14ac:dyDescent="0.25">
      <c r="A330" s="353"/>
      <c r="B330" s="353"/>
      <c r="C330" s="353"/>
      <c r="D330" s="353"/>
      <c r="E330" s="353"/>
      <c r="F330" s="455"/>
      <c r="G330" s="353"/>
      <c r="H330" s="353"/>
      <c r="I330" s="353"/>
    </row>
    <row r="331" spans="1:9" ht="15" hidden="1" x14ac:dyDescent="0.25">
      <c r="A331" s="353"/>
      <c r="B331" s="353"/>
      <c r="C331" s="353"/>
      <c r="D331" s="353"/>
      <c r="E331" s="353"/>
      <c r="F331" s="455"/>
      <c r="G331" s="353"/>
      <c r="H331" s="353"/>
      <c r="I331" s="353"/>
    </row>
    <row r="332" spans="1:9" ht="15" hidden="1" x14ac:dyDescent="0.25">
      <c r="A332" s="353"/>
      <c r="B332" s="353"/>
      <c r="C332" s="353"/>
      <c r="D332" s="353"/>
      <c r="E332" s="353"/>
      <c r="F332" s="455"/>
      <c r="G332" s="353"/>
      <c r="H332" s="353"/>
      <c r="I332" s="353"/>
    </row>
    <row r="333" spans="1:9" ht="15" hidden="1" x14ac:dyDescent="0.25">
      <c r="A333" s="353"/>
      <c r="B333" s="353"/>
      <c r="C333" s="353"/>
      <c r="D333" s="353"/>
      <c r="E333" s="353"/>
      <c r="F333" s="455"/>
      <c r="G333" s="353"/>
      <c r="H333" s="353"/>
      <c r="I333" s="353"/>
    </row>
    <row r="334" spans="1:9" ht="15" hidden="1" x14ac:dyDescent="0.25">
      <c r="A334" s="353"/>
      <c r="B334" s="353"/>
      <c r="C334" s="353"/>
      <c r="D334" s="353"/>
      <c r="E334" s="353"/>
      <c r="F334" s="455"/>
      <c r="G334" s="353"/>
      <c r="H334" s="353"/>
      <c r="I334" s="353"/>
    </row>
    <row r="335" spans="1:9" ht="15" hidden="1" x14ac:dyDescent="0.25">
      <c r="A335" s="353"/>
      <c r="B335" s="353"/>
      <c r="C335" s="353"/>
      <c r="D335" s="353"/>
      <c r="E335" s="353"/>
      <c r="F335" s="455"/>
      <c r="G335" s="353"/>
      <c r="H335" s="353"/>
      <c r="I335" s="353"/>
    </row>
    <row r="336" spans="1:9" ht="15" hidden="1" x14ac:dyDescent="0.25">
      <c r="A336" s="353"/>
      <c r="B336" s="353"/>
      <c r="C336" s="353"/>
      <c r="D336" s="353"/>
      <c r="E336" s="353"/>
      <c r="F336" s="455"/>
      <c r="G336" s="353"/>
      <c r="H336" s="353"/>
      <c r="I336" s="353"/>
    </row>
    <row r="337" spans="1:9" ht="15" hidden="1" x14ac:dyDescent="0.25">
      <c r="A337" s="353"/>
      <c r="B337" s="353"/>
      <c r="C337" s="353"/>
      <c r="D337" s="353"/>
      <c r="E337" s="353"/>
      <c r="F337" s="455"/>
      <c r="G337" s="353"/>
      <c r="H337" s="353"/>
      <c r="I337" s="353"/>
    </row>
    <row r="338" spans="1:9" ht="15" hidden="1" x14ac:dyDescent="0.25">
      <c r="A338" s="353"/>
      <c r="B338" s="353"/>
      <c r="C338" s="353"/>
      <c r="D338" s="353"/>
      <c r="E338" s="353"/>
      <c r="F338" s="455"/>
      <c r="G338" s="353"/>
      <c r="H338" s="353"/>
      <c r="I338" s="353"/>
    </row>
    <row r="339" spans="1:9" ht="15" hidden="1" x14ac:dyDescent="0.25">
      <c r="A339" s="353"/>
      <c r="B339" s="353"/>
      <c r="C339" s="353"/>
      <c r="D339" s="353"/>
      <c r="E339" s="353"/>
      <c r="F339" s="455"/>
      <c r="G339" s="353"/>
      <c r="H339" s="353"/>
      <c r="I339" s="353"/>
    </row>
    <row r="340" spans="1:9" ht="15" hidden="1" x14ac:dyDescent="0.25">
      <c r="A340" s="353"/>
      <c r="B340" s="353"/>
      <c r="C340" s="353"/>
      <c r="D340" s="353"/>
      <c r="E340" s="353"/>
      <c r="F340" s="455"/>
      <c r="G340" s="353"/>
      <c r="H340" s="353"/>
      <c r="I340" s="353"/>
    </row>
    <row r="341" spans="1:9" ht="15" hidden="1" x14ac:dyDescent="0.25">
      <c r="A341" s="353"/>
      <c r="B341" s="353"/>
      <c r="C341" s="353"/>
      <c r="D341" s="353"/>
      <c r="E341" s="353"/>
      <c r="F341" s="455"/>
      <c r="G341" s="353"/>
      <c r="H341" s="353"/>
      <c r="I341" s="353"/>
    </row>
    <row r="342" spans="1:9" ht="15" hidden="1" x14ac:dyDescent="0.25">
      <c r="A342" s="353"/>
      <c r="B342" s="353"/>
      <c r="C342" s="353"/>
      <c r="D342" s="353"/>
      <c r="E342" s="353"/>
      <c r="F342" s="455"/>
      <c r="G342" s="353"/>
      <c r="H342" s="353"/>
      <c r="I342" s="353"/>
    </row>
    <row r="343" spans="1:9" ht="15" hidden="1" x14ac:dyDescent="0.25">
      <c r="A343" s="353"/>
      <c r="B343" s="353"/>
      <c r="C343" s="353"/>
      <c r="D343" s="353"/>
      <c r="E343" s="353"/>
      <c r="F343" s="455"/>
      <c r="G343" s="353"/>
      <c r="H343" s="353"/>
      <c r="I343" s="353"/>
    </row>
    <row r="344" spans="1:9" ht="15" hidden="1" x14ac:dyDescent="0.25">
      <c r="A344" s="353"/>
      <c r="B344" s="353"/>
      <c r="C344" s="353"/>
      <c r="D344" s="353"/>
      <c r="E344" s="353"/>
      <c r="F344" s="455"/>
      <c r="G344" s="353"/>
      <c r="H344" s="353"/>
      <c r="I344" s="353"/>
    </row>
    <row r="345" spans="1:9" ht="15" hidden="1" x14ac:dyDescent="0.25">
      <c r="A345" s="353"/>
      <c r="B345" s="353"/>
      <c r="C345" s="353"/>
      <c r="D345" s="353"/>
      <c r="E345" s="353"/>
      <c r="F345" s="455"/>
      <c r="G345" s="353"/>
      <c r="H345" s="353"/>
      <c r="I345" s="353"/>
    </row>
    <row r="346" spans="1:9" ht="15" hidden="1" x14ac:dyDescent="0.25">
      <c r="A346" s="353"/>
      <c r="B346" s="353"/>
      <c r="C346" s="353"/>
      <c r="D346" s="353"/>
      <c r="E346" s="353"/>
      <c r="F346" s="455"/>
      <c r="G346" s="353"/>
      <c r="H346" s="353"/>
      <c r="I346" s="353"/>
    </row>
    <row r="347" spans="1:9" ht="15" hidden="1" x14ac:dyDescent="0.25">
      <c r="A347" s="353"/>
      <c r="B347" s="353"/>
      <c r="C347" s="353"/>
      <c r="D347" s="353"/>
      <c r="E347" s="353"/>
      <c r="F347" s="455"/>
      <c r="G347" s="353"/>
      <c r="H347" s="353"/>
      <c r="I347" s="353"/>
    </row>
    <row r="348" spans="1:9" ht="15" hidden="1" x14ac:dyDescent="0.25">
      <c r="A348" s="353"/>
      <c r="B348" s="353"/>
      <c r="C348" s="353"/>
      <c r="D348" s="353"/>
      <c r="E348" s="353"/>
      <c r="F348" s="455"/>
      <c r="G348" s="353"/>
      <c r="H348" s="353"/>
      <c r="I348" s="353"/>
    </row>
    <row r="349" spans="1:9" ht="15" hidden="1" x14ac:dyDescent="0.25">
      <c r="A349" s="353"/>
      <c r="B349" s="353"/>
      <c r="C349" s="353"/>
      <c r="D349" s="353"/>
      <c r="E349" s="353"/>
      <c r="F349" s="455"/>
      <c r="G349" s="353"/>
      <c r="H349" s="353"/>
      <c r="I349" s="353"/>
    </row>
    <row r="350" spans="1:9" ht="15" hidden="1" x14ac:dyDescent="0.25">
      <c r="A350" s="353"/>
      <c r="B350" s="353"/>
      <c r="C350" s="353"/>
      <c r="D350" s="353"/>
      <c r="E350" s="353"/>
      <c r="F350" s="455"/>
      <c r="G350" s="353"/>
      <c r="H350" s="353"/>
      <c r="I350" s="353"/>
    </row>
    <row r="351" spans="1:9" ht="15" hidden="1" x14ac:dyDescent="0.25">
      <c r="A351" s="353"/>
      <c r="B351" s="353"/>
      <c r="C351" s="353"/>
      <c r="D351" s="353"/>
      <c r="E351" s="353"/>
      <c r="F351" s="455"/>
      <c r="G351" s="353"/>
      <c r="H351" s="353"/>
      <c r="I351" s="353"/>
    </row>
    <row r="352" spans="1:9" ht="15" hidden="1" x14ac:dyDescent="0.25">
      <c r="A352" s="353"/>
      <c r="B352" s="353"/>
      <c r="C352" s="353"/>
      <c r="D352" s="353"/>
      <c r="E352" s="353"/>
      <c r="F352" s="455"/>
      <c r="G352" s="353"/>
      <c r="H352" s="353"/>
      <c r="I352" s="353"/>
    </row>
    <row r="353" spans="1:9" ht="15" hidden="1" x14ac:dyDescent="0.25">
      <c r="A353" s="353"/>
      <c r="B353" s="353"/>
      <c r="C353" s="353"/>
      <c r="D353" s="353"/>
      <c r="E353" s="353"/>
      <c r="F353" s="455"/>
      <c r="G353" s="353"/>
      <c r="H353" s="353"/>
      <c r="I353" s="353"/>
    </row>
    <row r="354" spans="1:9" ht="15" hidden="1" x14ac:dyDescent="0.25">
      <c r="A354" s="353"/>
      <c r="B354" s="353"/>
      <c r="C354" s="353"/>
      <c r="D354" s="353"/>
      <c r="E354" s="353"/>
      <c r="F354" s="455"/>
      <c r="G354" s="353"/>
      <c r="H354" s="353"/>
      <c r="I354" s="353"/>
    </row>
    <row r="355" spans="1:9" ht="15" hidden="1" x14ac:dyDescent="0.25">
      <c r="A355" s="353"/>
      <c r="B355" s="353"/>
      <c r="C355" s="353"/>
      <c r="D355" s="353"/>
      <c r="E355" s="353"/>
      <c r="F355" s="455"/>
      <c r="G355" s="353"/>
      <c r="H355" s="353"/>
      <c r="I355" s="353"/>
    </row>
    <row r="356" spans="1:9" ht="15" hidden="1" x14ac:dyDescent="0.25">
      <c r="A356" s="353"/>
      <c r="B356" s="353"/>
      <c r="C356" s="353"/>
      <c r="D356" s="353"/>
      <c r="E356" s="353"/>
      <c r="F356" s="455"/>
      <c r="G356" s="353"/>
      <c r="H356" s="353"/>
      <c r="I356" s="353"/>
    </row>
    <row r="357" spans="1:9" ht="15" hidden="1" x14ac:dyDescent="0.25">
      <c r="A357" s="353"/>
      <c r="B357" s="353"/>
      <c r="C357" s="353"/>
      <c r="D357" s="353"/>
      <c r="E357" s="353"/>
      <c r="F357" s="455"/>
      <c r="G357" s="353"/>
      <c r="H357" s="353"/>
      <c r="I357" s="353"/>
    </row>
    <row r="358" spans="1:9" ht="15" hidden="1" x14ac:dyDescent="0.25">
      <c r="A358" s="353"/>
      <c r="B358" s="353"/>
      <c r="C358" s="353"/>
      <c r="D358" s="353"/>
      <c r="E358" s="353"/>
      <c r="F358" s="455"/>
      <c r="G358" s="353"/>
      <c r="H358" s="353"/>
      <c r="I358" s="353"/>
    </row>
    <row r="359" spans="1:9" ht="15" hidden="1" x14ac:dyDescent="0.25">
      <c r="A359" s="353"/>
      <c r="B359" s="353"/>
      <c r="C359" s="353"/>
      <c r="D359" s="353"/>
      <c r="E359" s="353"/>
      <c r="F359" s="455"/>
      <c r="G359" s="353"/>
      <c r="H359" s="353"/>
      <c r="I359" s="353"/>
    </row>
    <row r="360" spans="1:9" ht="15" hidden="1" x14ac:dyDescent="0.25">
      <c r="A360" s="353"/>
      <c r="B360" s="353"/>
      <c r="C360" s="353"/>
      <c r="D360" s="353"/>
      <c r="E360" s="353"/>
      <c r="F360" s="455"/>
      <c r="G360" s="353"/>
      <c r="H360" s="353"/>
      <c r="I360" s="353"/>
    </row>
    <row r="361" spans="1:9" ht="15" hidden="1" x14ac:dyDescent="0.25">
      <c r="A361" s="353"/>
      <c r="B361" s="353"/>
      <c r="C361" s="353"/>
      <c r="D361" s="353"/>
      <c r="E361" s="353"/>
      <c r="F361" s="455"/>
      <c r="G361" s="353"/>
      <c r="H361" s="353"/>
      <c r="I361" s="353"/>
    </row>
    <row r="362" spans="1:9" ht="15" hidden="1" x14ac:dyDescent="0.25">
      <c r="A362" s="353"/>
      <c r="B362" s="353"/>
      <c r="C362" s="353"/>
      <c r="D362" s="353"/>
      <c r="E362" s="353"/>
      <c r="F362" s="455"/>
      <c r="G362" s="353"/>
      <c r="H362" s="353"/>
      <c r="I362" s="353"/>
    </row>
    <row r="363" spans="1:9" ht="15" hidden="1" x14ac:dyDescent="0.25">
      <c r="A363" s="353"/>
      <c r="B363" s="353"/>
      <c r="C363" s="353"/>
      <c r="D363" s="353"/>
      <c r="E363" s="353"/>
      <c r="F363" s="455"/>
      <c r="G363" s="353"/>
      <c r="H363" s="353"/>
      <c r="I363" s="353"/>
    </row>
    <row r="364" spans="1:9" ht="15" hidden="1" x14ac:dyDescent="0.25">
      <c r="A364" s="353"/>
      <c r="B364" s="353"/>
      <c r="C364" s="353"/>
      <c r="D364" s="353"/>
      <c r="E364" s="353"/>
      <c r="F364" s="455"/>
      <c r="G364" s="353"/>
      <c r="H364" s="353"/>
      <c r="I364" s="353"/>
    </row>
    <row r="365" spans="1:9" ht="15" hidden="1" x14ac:dyDescent="0.25">
      <c r="A365" s="353"/>
      <c r="B365" s="353"/>
      <c r="C365" s="353"/>
      <c r="D365" s="353"/>
      <c r="E365" s="353"/>
      <c r="F365" s="455"/>
      <c r="G365" s="353"/>
      <c r="H365" s="353"/>
      <c r="I365" s="353"/>
    </row>
    <row r="366" spans="1:9" ht="15" hidden="1" x14ac:dyDescent="0.25">
      <c r="A366" s="353"/>
      <c r="B366" s="353"/>
      <c r="C366" s="353"/>
      <c r="D366" s="353"/>
      <c r="E366" s="353"/>
      <c r="F366" s="455"/>
      <c r="G366" s="353"/>
      <c r="H366" s="353"/>
      <c r="I366" s="353"/>
    </row>
    <row r="367" spans="1:9" ht="15" hidden="1" x14ac:dyDescent="0.25">
      <c r="A367" s="353"/>
      <c r="B367" s="353"/>
      <c r="C367" s="353"/>
      <c r="D367" s="353"/>
      <c r="E367" s="353"/>
      <c r="F367" s="455"/>
      <c r="G367" s="353"/>
      <c r="H367" s="353"/>
      <c r="I367" s="353"/>
    </row>
    <row r="368" spans="1:9" ht="15" hidden="1" x14ac:dyDescent="0.25">
      <c r="A368" s="353"/>
      <c r="B368" s="353"/>
      <c r="C368" s="353"/>
      <c r="D368" s="353"/>
      <c r="E368" s="353"/>
      <c r="F368" s="455"/>
      <c r="G368" s="353"/>
      <c r="H368" s="353"/>
      <c r="I368" s="353"/>
    </row>
    <row r="369" spans="1:9" ht="15" hidden="1" x14ac:dyDescent="0.25">
      <c r="A369" s="353"/>
      <c r="B369" s="353"/>
      <c r="C369" s="353"/>
      <c r="D369" s="353"/>
      <c r="E369" s="353"/>
      <c r="F369" s="455"/>
      <c r="G369" s="353"/>
      <c r="H369" s="353"/>
      <c r="I369" s="353"/>
    </row>
    <row r="370" spans="1:9" ht="15" hidden="1" x14ac:dyDescent="0.25">
      <c r="A370" s="353"/>
      <c r="B370" s="353"/>
      <c r="C370" s="353"/>
      <c r="D370" s="353"/>
      <c r="E370" s="353"/>
      <c r="F370" s="455"/>
      <c r="G370" s="353"/>
      <c r="H370" s="353"/>
      <c r="I370" s="353"/>
    </row>
    <row r="371" spans="1:9" ht="15" hidden="1" x14ac:dyDescent="0.25">
      <c r="A371" s="353"/>
      <c r="B371" s="353"/>
      <c r="C371" s="353"/>
      <c r="D371" s="353"/>
      <c r="E371" s="353"/>
      <c r="F371" s="455"/>
      <c r="G371" s="353"/>
      <c r="H371" s="353"/>
      <c r="I371" s="353"/>
    </row>
    <row r="372" spans="1:9" ht="15" hidden="1" x14ac:dyDescent="0.25">
      <c r="A372" s="353"/>
      <c r="B372" s="353"/>
      <c r="C372" s="353"/>
      <c r="D372" s="353"/>
      <c r="E372" s="353"/>
      <c r="F372" s="455"/>
      <c r="G372" s="353"/>
      <c r="H372" s="353"/>
      <c r="I372" s="353"/>
    </row>
    <row r="373" spans="1:9" ht="15" hidden="1" x14ac:dyDescent="0.25">
      <c r="A373" s="353"/>
      <c r="B373" s="353"/>
      <c r="C373" s="353"/>
      <c r="D373" s="353"/>
      <c r="E373" s="353"/>
      <c r="F373" s="455"/>
      <c r="G373" s="353"/>
      <c r="H373" s="353"/>
      <c r="I373" s="353"/>
    </row>
    <row r="374" spans="1:9" ht="15" hidden="1" x14ac:dyDescent="0.25">
      <c r="A374" s="353"/>
      <c r="B374" s="353"/>
      <c r="C374" s="353"/>
      <c r="D374" s="353"/>
      <c r="E374" s="353"/>
      <c r="F374" s="455"/>
      <c r="G374" s="353"/>
      <c r="H374" s="353"/>
      <c r="I374" s="353"/>
    </row>
    <row r="375" spans="1:9" ht="15" hidden="1" x14ac:dyDescent="0.25">
      <c r="A375" s="353"/>
      <c r="B375" s="353"/>
      <c r="C375" s="353"/>
      <c r="D375" s="353"/>
      <c r="E375" s="353"/>
      <c r="F375" s="455"/>
      <c r="G375" s="353"/>
      <c r="H375" s="353"/>
      <c r="I375" s="353"/>
    </row>
    <row r="376" spans="1:9" ht="15" hidden="1" x14ac:dyDescent="0.25">
      <c r="A376" s="353"/>
      <c r="B376" s="353"/>
      <c r="C376" s="353"/>
      <c r="D376" s="353"/>
      <c r="E376" s="353"/>
      <c r="F376" s="455"/>
      <c r="G376" s="353"/>
      <c r="H376" s="353"/>
      <c r="I376" s="353"/>
    </row>
    <row r="377" spans="1:9" ht="15" hidden="1" x14ac:dyDescent="0.25">
      <c r="A377" s="353"/>
      <c r="B377" s="353"/>
      <c r="C377" s="353"/>
      <c r="D377" s="353"/>
      <c r="E377" s="353"/>
      <c r="F377" s="455"/>
      <c r="G377" s="353"/>
      <c r="H377" s="353"/>
      <c r="I377" s="353"/>
    </row>
    <row r="378" spans="1:9" ht="15" hidden="1" x14ac:dyDescent="0.25">
      <c r="A378" s="353"/>
      <c r="B378" s="353"/>
      <c r="C378" s="353"/>
      <c r="D378" s="353"/>
      <c r="E378" s="353"/>
      <c r="F378" s="455"/>
      <c r="G378" s="353"/>
      <c r="H378" s="353"/>
      <c r="I378" s="353"/>
    </row>
    <row r="379" spans="1:9" ht="15" hidden="1" x14ac:dyDescent="0.25">
      <c r="A379" s="353"/>
      <c r="B379" s="353"/>
      <c r="C379" s="353"/>
      <c r="D379" s="353"/>
      <c r="E379" s="353"/>
      <c r="F379" s="455"/>
      <c r="G379" s="353"/>
      <c r="H379" s="353"/>
      <c r="I379" s="353"/>
    </row>
    <row r="380" spans="1:9" ht="15" hidden="1" x14ac:dyDescent="0.25">
      <c r="A380" s="353"/>
      <c r="B380" s="353"/>
      <c r="C380" s="353"/>
      <c r="D380" s="353"/>
      <c r="E380" s="353"/>
      <c r="F380" s="455"/>
      <c r="G380" s="353"/>
      <c r="H380" s="353"/>
      <c r="I380" s="353"/>
    </row>
    <row r="381" spans="1:9" ht="15" hidden="1" x14ac:dyDescent="0.25">
      <c r="A381" s="353"/>
      <c r="B381" s="353"/>
      <c r="C381" s="353"/>
      <c r="D381" s="353"/>
      <c r="E381" s="353"/>
      <c r="F381" s="455"/>
      <c r="G381" s="353"/>
      <c r="H381" s="353"/>
      <c r="I381" s="353"/>
    </row>
    <row r="382" spans="1:9" ht="15" hidden="1" x14ac:dyDescent="0.25">
      <c r="A382" s="353"/>
      <c r="B382" s="353"/>
      <c r="C382" s="353"/>
      <c r="D382" s="353"/>
      <c r="E382" s="353"/>
      <c r="F382" s="455"/>
      <c r="G382" s="353"/>
      <c r="H382" s="353"/>
      <c r="I382" s="353"/>
    </row>
    <row r="383" spans="1:9" ht="15" hidden="1" x14ac:dyDescent="0.25">
      <c r="A383" s="353"/>
      <c r="B383" s="353"/>
      <c r="C383" s="353"/>
      <c r="D383" s="353"/>
      <c r="E383" s="353"/>
      <c r="F383" s="455"/>
      <c r="G383" s="353"/>
      <c r="H383" s="353"/>
      <c r="I383" s="353"/>
    </row>
    <row r="384" spans="1:9" ht="15" hidden="1" x14ac:dyDescent="0.25">
      <c r="A384" s="353"/>
      <c r="B384" s="353"/>
      <c r="C384" s="353"/>
      <c r="D384" s="353"/>
      <c r="E384" s="353"/>
      <c r="F384" s="455"/>
      <c r="G384" s="353"/>
      <c r="H384" s="353"/>
      <c r="I384" s="353"/>
    </row>
    <row r="385" spans="1:9" ht="15" hidden="1" x14ac:dyDescent="0.25">
      <c r="A385" s="353"/>
      <c r="B385" s="353"/>
      <c r="C385" s="353"/>
      <c r="D385" s="353"/>
      <c r="E385" s="353"/>
      <c r="F385" s="455"/>
      <c r="G385" s="353"/>
      <c r="H385" s="353"/>
      <c r="I385" s="353"/>
    </row>
    <row r="386" spans="1:9" ht="15" hidden="1" x14ac:dyDescent="0.25">
      <c r="A386" s="353"/>
      <c r="B386" s="353"/>
      <c r="C386" s="353"/>
      <c r="D386" s="353"/>
      <c r="E386" s="353"/>
      <c r="F386" s="455"/>
      <c r="G386" s="353"/>
      <c r="H386" s="353"/>
      <c r="I386" s="353"/>
    </row>
    <row r="387" spans="1:9" ht="15" hidden="1" x14ac:dyDescent="0.25">
      <c r="A387" s="353"/>
      <c r="B387" s="353"/>
      <c r="C387" s="353"/>
      <c r="D387" s="353"/>
      <c r="E387" s="353"/>
      <c r="F387" s="455"/>
      <c r="G387" s="353"/>
      <c r="H387" s="353"/>
      <c r="I387" s="353"/>
    </row>
    <row r="388" spans="1:9" ht="15" hidden="1" x14ac:dyDescent="0.25">
      <c r="A388" s="353"/>
      <c r="B388" s="353"/>
      <c r="C388" s="353"/>
      <c r="D388" s="353"/>
      <c r="E388" s="353"/>
      <c r="F388" s="455"/>
      <c r="G388" s="353"/>
      <c r="H388" s="353"/>
      <c r="I388" s="353"/>
    </row>
    <row r="389" spans="1:9" ht="15" hidden="1" x14ac:dyDescent="0.25">
      <c r="A389" s="353"/>
      <c r="B389" s="353"/>
      <c r="C389" s="353"/>
      <c r="D389" s="353"/>
      <c r="E389" s="353"/>
      <c r="F389" s="455"/>
      <c r="G389" s="353"/>
      <c r="H389" s="353"/>
      <c r="I389" s="353"/>
    </row>
    <row r="390" spans="1:9" ht="15" hidden="1" x14ac:dyDescent="0.25">
      <c r="A390" s="353"/>
      <c r="B390" s="353"/>
      <c r="C390" s="353"/>
      <c r="D390" s="353"/>
      <c r="E390" s="353"/>
      <c r="F390" s="455"/>
      <c r="G390" s="353"/>
      <c r="H390" s="353"/>
      <c r="I390" s="353"/>
    </row>
    <row r="391" spans="1:9" ht="15" hidden="1" x14ac:dyDescent="0.25">
      <c r="A391" s="353"/>
      <c r="B391" s="353"/>
      <c r="C391" s="353"/>
      <c r="D391" s="353"/>
      <c r="E391" s="353"/>
      <c r="F391" s="455"/>
      <c r="G391" s="353"/>
      <c r="H391" s="353"/>
      <c r="I391" s="353"/>
    </row>
    <row r="392" spans="1:9" ht="15" hidden="1" x14ac:dyDescent="0.25">
      <c r="A392" s="353"/>
      <c r="B392" s="353"/>
      <c r="C392" s="353"/>
      <c r="D392" s="353"/>
      <c r="E392" s="353"/>
      <c r="F392" s="455"/>
      <c r="G392" s="353"/>
      <c r="H392" s="353"/>
      <c r="I392" s="353"/>
    </row>
    <row r="393" spans="1:9" ht="15" hidden="1" x14ac:dyDescent="0.25">
      <c r="A393" s="353"/>
      <c r="B393" s="353"/>
      <c r="C393" s="353"/>
      <c r="D393" s="353"/>
      <c r="E393" s="353"/>
      <c r="F393" s="455"/>
      <c r="G393" s="353"/>
      <c r="H393" s="353"/>
      <c r="I393" s="353"/>
    </row>
    <row r="394" spans="1:9" ht="15" hidden="1" x14ac:dyDescent="0.25">
      <c r="A394" s="353"/>
      <c r="B394" s="353"/>
      <c r="C394" s="353"/>
      <c r="D394" s="353"/>
      <c r="E394" s="353"/>
      <c r="F394" s="455"/>
      <c r="G394" s="353"/>
      <c r="H394" s="353"/>
      <c r="I394" s="353"/>
    </row>
    <row r="395" spans="1:9" ht="15" hidden="1" x14ac:dyDescent="0.25">
      <c r="A395" s="353"/>
      <c r="B395" s="353"/>
      <c r="C395" s="353"/>
      <c r="D395" s="353"/>
      <c r="E395" s="353"/>
      <c r="F395" s="455"/>
      <c r="G395" s="353"/>
      <c r="H395" s="353"/>
      <c r="I395" s="353"/>
    </row>
    <row r="396" spans="1:9" ht="15" hidden="1" x14ac:dyDescent="0.25">
      <c r="A396" s="353"/>
      <c r="B396" s="353"/>
      <c r="C396" s="353"/>
      <c r="D396" s="353"/>
      <c r="E396" s="353"/>
      <c r="F396" s="455"/>
      <c r="G396" s="353"/>
      <c r="H396" s="353"/>
      <c r="I396" s="353"/>
    </row>
    <row r="397" spans="1:9" ht="15" hidden="1" x14ac:dyDescent="0.25">
      <c r="A397" s="353"/>
      <c r="B397" s="353"/>
      <c r="C397" s="353"/>
      <c r="D397" s="353"/>
      <c r="E397" s="353"/>
      <c r="F397" s="455"/>
      <c r="G397" s="353"/>
      <c r="H397" s="353"/>
      <c r="I397" s="353"/>
    </row>
    <row r="398" spans="1:9" ht="15" hidden="1" x14ac:dyDescent="0.25">
      <c r="A398" s="353"/>
      <c r="B398" s="353"/>
      <c r="C398" s="353"/>
      <c r="D398" s="353"/>
      <c r="E398" s="353"/>
      <c r="F398" s="455"/>
      <c r="G398" s="353"/>
      <c r="H398" s="353"/>
      <c r="I398" s="353"/>
    </row>
    <row r="399" spans="1:9" ht="15" hidden="1" x14ac:dyDescent="0.25">
      <c r="A399" s="353"/>
      <c r="B399" s="353"/>
      <c r="C399" s="353"/>
      <c r="D399" s="353"/>
      <c r="E399" s="353"/>
      <c r="F399" s="455"/>
      <c r="G399" s="353"/>
      <c r="H399" s="353"/>
      <c r="I399" s="353"/>
    </row>
    <row r="400" spans="1:9" ht="15" hidden="1" x14ac:dyDescent="0.25">
      <c r="A400" s="353"/>
      <c r="B400" s="353"/>
      <c r="C400" s="353"/>
      <c r="D400" s="353"/>
      <c r="E400" s="353"/>
      <c r="F400" s="455"/>
      <c r="G400" s="353"/>
      <c r="H400" s="353"/>
      <c r="I400" s="353"/>
    </row>
    <row r="401" spans="1:9" ht="15" hidden="1" x14ac:dyDescent="0.25">
      <c r="A401" s="353"/>
      <c r="B401" s="353"/>
      <c r="C401" s="353"/>
      <c r="D401" s="353"/>
      <c r="E401" s="353"/>
      <c r="F401" s="455"/>
      <c r="G401" s="353"/>
      <c r="H401" s="353"/>
      <c r="I401" s="353"/>
    </row>
    <row r="402" spans="1:9" ht="15" hidden="1" x14ac:dyDescent="0.25">
      <c r="A402" s="353"/>
      <c r="B402" s="353"/>
      <c r="C402" s="353"/>
      <c r="D402" s="353"/>
      <c r="E402" s="353"/>
      <c r="F402" s="455"/>
      <c r="G402" s="353"/>
      <c r="H402" s="353"/>
      <c r="I402" s="353"/>
    </row>
    <row r="403" spans="1:9" ht="15" hidden="1" x14ac:dyDescent="0.25">
      <c r="A403" s="353"/>
      <c r="B403" s="353"/>
      <c r="C403" s="353"/>
      <c r="D403" s="353"/>
      <c r="E403" s="353"/>
      <c r="F403" s="455"/>
      <c r="G403" s="353"/>
      <c r="H403" s="353"/>
      <c r="I403" s="353"/>
    </row>
    <row r="404" spans="1:9" ht="15" hidden="1" x14ac:dyDescent="0.25">
      <c r="A404" s="353"/>
      <c r="B404" s="353"/>
      <c r="C404" s="353"/>
      <c r="D404" s="353"/>
      <c r="E404" s="353"/>
      <c r="F404" s="455"/>
      <c r="G404" s="353"/>
      <c r="H404" s="353"/>
      <c r="I404" s="353"/>
    </row>
    <row r="405" spans="1:9" ht="15" hidden="1" x14ac:dyDescent="0.25">
      <c r="A405" s="353"/>
      <c r="B405" s="353"/>
      <c r="C405" s="353"/>
      <c r="D405" s="353"/>
      <c r="E405" s="353"/>
      <c r="F405" s="455"/>
      <c r="G405" s="353"/>
      <c r="H405" s="353"/>
      <c r="I405" s="353"/>
    </row>
    <row r="406" spans="1:9" ht="15" hidden="1" x14ac:dyDescent="0.25">
      <c r="A406" s="353"/>
      <c r="B406" s="353"/>
      <c r="C406" s="353"/>
      <c r="D406" s="353"/>
      <c r="E406" s="353"/>
      <c r="F406" s="455"/>
      <c r="G406" s="353"/>
      <c r="H406" s="353"/>
      <c r="I406" s="353"/>
    </row>
    <row r="407" spans="1:9" ht="15" hidden="1" x14ac:dyDescent="0.25">
      <c r="A407" s="353"/>
      <c r="B407" s="353"/>
      <c r="C407" s="353"/>
      <c r="D407" s="353"/>
      <c r="E407" s="353"/>
      <c r="F407" s="455"/>
      <c r="G407" s="353"/>
      <c r="H407" s="353"/>
      <c r="I407" s="353"/>
    </row>
    <row r="408" spans="1:9" ht="15" hidden="1" x14ac:dyDescent="0.25">
      <c r="A408" s="353"/>
      <c r="B408" s="353"/>
      <c r="C408" s="353"/>
      <c r="D408" s="353"/>
      <c r="E408" s="353"/>
      <c r="F408" s="455"/>
      <c r="G408" s="353"/>
      <c r="H408" s="353"/>
      <c r="I408" s="353"/>
    </row>
    <row r="409" spans="1:9" ht="15" hidden="1" x14ac:dyDescent="0.25">
      <c r="A409" s="353"/>
      <c r="B409" s="353"/>
      <c r="C409" s="353"/>
      <c r="D409" s="353"/>
      <c r="E409" s="353"/>
      <c r="F409" s="455"/>
      <c r="G409" s="353"/>
      <c r="H409" s="353"/>
      <c r="I409" s="353"/>
    </row>
    <row r="410" spans="1:9" ht="15" hidden="1" x14ac:dyDescent="0.25">
      <c r="A410" s="353"/>
      <c r="B410" s="353"/>
      <c r="C410" s="353"/>
      <c r="D410" s="353"/>
      <c r="E410" s="353"/>
      <c r="F410" s="455"/>
      <c r="G410" s="353"/>
      <c r="H410" s="353"/>
      <c r="I410" s="353"/>
    </row>
    <row r="411" spans="1:9" ht="15" hidden="1" x14ac:dyDescent="0.25">
      <c r="A411" s="353"/>
      <c r="B411" s="353"/>
      <c r="C411" s="353"/>
      <c r="D411" s="353"/>
      <c r="E411" s="353"/>
      <c r="F411" s="455"/>
      <c r="G411" s="353"/>
      <c r="H411" s="353"/>
      <c r="I411" s="353"/>
    </row>
    <row r="412" spans="1:9" ht="15" hidden="1" x14ac:dyDescent="0.25">
      <c r="A412" s="353"/>
      <c r="B412" s="353"/>
      <c r="C412" s="353"/>
      <c r="D412" s="353"/>
      <c r="E412" s="353"/>
      <c r="F412" s="455"/>
      <c r="G412" s="353"/>
      <c r="H412" s="353"/>
      <c r="I412" s="353"/>
    </row>
    <row r="413" spans="1:9" ht="15" hidden="1" x14ac:dyDescent="0.25">
      <c r="A413" s="353"/>
      <c r="B413" s="353"/>
      <c r="C413" s="353"/>
      <c r="D413" s="353"/>
      <c r="E413" s="353"/>
      <c r="F413" s="455"/>
      <c r="G413" s="353"/>
      <c r="H413" s="353"/>
      <c r="I413" s="353"/>
    </row>
    <row r="414" spans="1:9" ht="15" hidden="1" x14ac:dyDescent="0.25">
      <c r="A414" s="353"/>
      <c r="B414" s="353"/>
      <c r="C414" s="353"/>
      <c r="D414" s="353"/>
      <c r="E414" s="353"/>
      <c r="F414" s="455"/>
      <c r="G414" s="353"/>
      <c r="H414" s="353"/>
      <c r="I414" s="353"/>
    </row>
    <row r="415" spans="1:9" ht="15" hidden="1" x14ac:dyDescent="0.25">
      <c r="A415" s="353"/>
      <c r="B415" s="353"/>
      <c r="C415" s="353"/>
      <c r="D415" s="353"/>
      <c r="E415" s="353"/>
      <c r="F415" s="455"/>
      <c r="G415" s="353"/>
      <c r="H415" s="353"/>
      <c r="I415" s="353"/>
    </row>
    <row r="416" spans="1:9" ht="15" hidden="1" x14ac:dyDescent="0.25">
      <c r="A416" s="353"/>
      <c r="B416" s="353"/>
      <c r="C416" s="353"/>
      <c r="D416" s="353"/>
      <c r="E416" s="353"/>
      <c r="F416" s="455"/>
      <c r="G416" s="353"/>
      <c r="H416" s="353"/>
      <c r="I416" s="353"/>
    </row>
    <row r="417" spans="1:9" ht="15" hidden="1" x14ac:dyDescent="0.25">
      <c r="A417" s="353"/>
      <c r="B417" s="353"/>
      <c r="C417" s="353"/>
      <c r="D417" s="353"/>
      <c r="E417" s="353"/>
      <c r="F417" s="455"/>
      <c r="G417" s="353"/>
      <c r="H417" s="353"/>
      <c r="I417" s="353"/>
    </row>
    <row r="418" spans="1:9" ht="15" hidden="1" x14ac:dyDescent="0.25">
      <c r="A418" s="353"/>
      <c r="B418" s="353"/>
      <c r="C418" s="353"/>
      <c r="D418" s="353"/>
      <c r="E418" s="353"/>
      <c r="F418" s="455"/>
      <c r="G418" s="353"/>
      <c r="H418" s="353"/>
      <c r="I418" s="353"/>
    </row>
    <row r="419" spans="1:9" ht="15" hidden="1" x14ac:dyDescent="0.25">
      <c r="A419" s="353"/>
      <c r="B419" s="353"/>
      <c r="C419" s="353"/>
      <c r="D419" s="353"/>
      <c r="E419" s="353"/>
      <c r="F419" s="455"/>
      <c r="G419" s="353"/>
      <c r="H419" s="353"/>
      <c r="I419" s="353"/>
    </row>
    <row r="420" spans="1:9" ht="15" hidden="1" x14ac:dyDescent="0.25">
      <c r="A420" s="353"/>
      <c r="B420" s="353"/>
      <c r="C420" s="353"/>
      <c r="D420" s="353"/>
      <c r="E420" s="353"/>
      <c r="F420" s="455"/>
      <c r="G420" s="353"/>
      <c r="H420" s="353"/>
      <c r="I420" s="353"/>
    </row>
    <row r="421" spans="1:9" ht="15" hidden="1" x14ac:dyDescent="0.25">
      <c r="A421" s="353"/>
      <c r="B421" s="353"/>
      <c r="C421" s="353"/>
      <c r="D421" s="353"/>
      <c r="E421" s="353"/>
      <c r="F421" s="455"/>
      <c r="G421" s="353"/>
      <c r="H421" s="353"/>
      <c r="I421" s="353"/>
    </row>
    <row r="422" spans="1:9" ht="15" hidden="1" x14ac:dyDescent="0.25">
      <c r="A422" s="353"/>
      <c r="B422" s="353"/>
      <c r="C422" s="353"/>
      <c r="D422" s="353"/>
      <c r="E422" s="353"/>
      <c r="F422" s="455"/>
      <c r="G422" s="353"/>
      <c r="H422" s="353"/>
      <c r="I422" s="353"/>
    </row>
    <row r="423" spans="1:9" ht="15" hidden="1" x14ac:dyDescent="0.25">
      <c r="A423" s="353"/>
      <c r="B423" s="353"/>
      <c r="C423" s="353"/>
      <c r="D423" s="353"/>
      <c r="E423" s="353"/>
      <c r="F423" s="455"/>
      <c r="G423" s="353"/>
      <c r="H423" s="353"/>
      <c r="I423" s="353"/>
    </row>
    <row r="424" spans="1:9" ht="15" hidden="1" x14ac:dyDescent="0.25">
      <c r="A424" s="353"/>
      <c r="B424" s="353"/>
      <c r="C424" s="353"/>
      <c r="D424" s="353"/>
      <c r="E424" s="353"/>
      <c r="F424" s="455"/>
      <c r="G424" s="353"/>
      <c r="H424" s="353"/>
      <c r="I424" s="353"/>
    </row>
    <row r="425" spans="1:9" ht="15" hidden="1" x14ac:dyDescent="0.25">
      <c r="A425" s="353"/>
      <c r="B425" s="353"/>
      <c r="C425" s="353"/>
      <c r="D425" s="353"/>
      <c r="E425" s="353"/>
      <c r="F425" s="455"/>
      <c r="G425" s="353"/>
      <c r="H425" s="353"/>
      <c r="I425" s="353"/>
    </row>
    <row r="426" spans="1:9" ht="15" hidden="1" x14ac:dyDescent="0.25">
      <c r="A426" s="353"/>
      <c r="B426" s="353"/>
      <c r="C426" s="353"/>
      <c r="D426" s="353"/>
      <c r="E426" s="353"/>
      <c r="F426" s="455"/>
      <c r="G426" s="353"/>
      <c r="H426" s="353"/>
      <c r="I426" s="353"/>
    </row>
    <row r="427" spans="1:9" ht="15" hidden="1" x14ac:dyDescent="0.25">
      <c r="A427" s="353"/>
      <c r="B427" s="353"/>
      <c r="C427" s="353"/>
      <c r="D427" s="353"/>
      <c r="E427" s="353"/>
      <c r="F427" s="455"/>
      <c r="G427" s="353"/>
      <c r="H427" s="353"/>
      <c r="I427" s="353"/>
    </row>
    <row r="428" spans="1:9" ht="15" hidden="1" x14ac:dyDescent="0.25">
      <c r="A428" s="353"/>
      <c r="B428" s="353"/>
      <c r="C428" s="353"/>
      <c r="D428" s="353"/>
      <c r="E428" s="353"/>
      <c r="F428" s="455"/>
      <c r="G428" s="353"/>
      <c r="H428" s="353"/>
      <c r="I428" s="353"/>
    </row>
    <row r="429" spans="1:9" ht="15" hidden="1" x14ac:dyDescent="0.25">
      <c r="A429" s="353"/>
      <c r="B429" s="353"/>
      <c r="C429" s="353"/>
      <c r="D429" s="353"/>
      <c r="E429" s="353"/>
      <c r="F429" s="455"/>
      <c r="G429" s="353"/>
      <c r="H429" s="353"/>
      <c r="I429" s="353"/>
    </row>
    <row r="430" spans="1:9" ht="15" hidden="1" x14ac:dyDescent="0.25">
      <c r="A430" s="353"/>
      <c r="B430" s="353"/>
      <c r="C430" s="353"/>
      <c r="D430" s="353"/>
      <c r="E430" s="353"/>
      <c r="F430" s="455"/>
      <c r="G430" s="353"/>
      <c r="H430" s="353"/>
      <c r="I430" s="353"/>
    </row>
    <row r="431" spans="1:9" ht="15" hidden="1" x14ac:dyDescent="0.25">
      <c r="A431" s="353"/>
      <c r="B431" s="353"/>
      <c r="C431" s="353"/>
      <c r="D431" s="353"/>
      <c r="E431" s="353"/>
      <c r="F431" s="455"/>
      <c r="G431" s="353"/>
      <c r="H431" s="353"/>
      <c r="I431" s="353"/>
    </row>
    <row r="432" spans="1:9" ht="15" hidden="1" x14ac:dyDescent="0.25">
      <c r="A432" s="353"/>
      <c r="B432" s="353"/>
      <c r="C432" s="353"/>
      <c r="D432" s="353"/>
      <c r="E432" s="353"/>
      <c r="F432" s="455"/>
      <c r="G432" s="353"/>
      <c r="H432" s="353"/>
      <c r="I432" s="353"/>
    </row>
    <row r="433" spans="1:9" ht="15" hidden="1" x14ac:dyDescent="0.25">
      <c r="A433" s="353"/>
      <c r="B433" s="353"/>
      <c r="C433" s="353"/>
      <c r="D433" s="353"/>
      <c r="E433" s="353"/>
      <c r="F433" s="455"/>
      <c r="G433" s="353"/>
      <c r="H433" s="353"/>
      <c r="I433" s="353"/>
    </row>
    <row r="434" spans="1:9" ht="15" hidden="1" x14ac:dyDescent="0.25">
      <c r="A434" s="353"/>
      <c r="B434" s="353"/>
      <c r="C434" s="353"/>
      <c r="D434" s="353"/>
      <c r="E434" s="353"/>
      <c r="F434" s="455"/>
      <c r="G434" s="353"/>
      <c r="H434" s="353"/>
      <c r="I434" s="353"/>
    </row>
    <row r="435" spans="1:9" ht="15" hidden="1" x14ac:dyDescent="0.25">
      <c r="A435" s="353"/>
      <c r="B435" s="353"/>
      <c r="C435" s="353"/>
      <c r="D435" s="353"/>
      <c r="E435" s="353"/>
      <c r="F435" s="455"/>
      <c r="G435" s="353"/>
      <c r="H435" s="353"/>
      <c r="I435" s="353"/>
    </row>
    <row r="436" spans="1:9" ht="15" hidden="1" x14ac:dyDescent="0.25">
      <c r="A436" s="353"/>
      <c r="B436" s="353"/>
      <c r="C436" s="353"/>
      <c r="D436" s="353"/>
      <c r="E436" s="353"/>
      <c r="F436" s="455"/>
      <c r="G436" s="353"/>
      <c r="H436" s="353"/>
      <c r="I436" s="353"/>
    </row>
    <row r="437" spans="1:9" ht="15" hidden="1" x14ac:dyDescent="0.25">
      <c r="A437" s="353"/>
      <c r="B437" s="353"/>
      <c r="C437" s="353"/>
      <c r="D437" s="353"/>
      <c r="E437" s="353"/>
      <c r="F437" s="455"/>
      <c r="G437" s="353"/>
      <c r="H437" s="353"/>
      <c r="I437" s="353"/>
    </row>
    <row r="438" spans="1:9" ht="15" hidden="1" x14ac:dyDescent="0.25">
      <c r="A438" s="353"/>
      <c r="B438" s="353"/>
      <c r="C438" s="353"/>
      <c r="D438" s="353"/>
      <c r="E438" s="353"/>
      <c r="F438" s="455"/>
      <c r="G438" s="353"/>
      <c r="H438" s="353"/>
      <c r="I438" s="353"/>
    </row>
    <row r="439" spans="1:9" ht="15" hidden="1" x14ac:dyDescent="0.25">
      <c r="A439" s="353"/>
      <c r="B439" s="353"/>
      <c r="C439" s="353"/>
      <c r="D439" s="353"/>
      <c r="E439" s="353"/>
      <c r="F439" s="455"/>
      <c r="G439" s="353"/>
      <c r="H439" s="353"/>
      <c r="I439" s="353"/>
    </row>
    <row r="440" spans="1:9" ht="15" hidden="1" x14ac:dyDescent="0.25">
      <c r="A440" s="353"/>
      <c r="B440" s="353"/>
      <c r="C440" s="353"/>
      <c r="D440" s="353"/>
      <c r="E440" s="353"/>
      <c r="F440" s="455"/>
      <c r="G440" s="353"/>
      <c r="H440" s="353"/>
      <c r="I440" s="353"/>
    </row>
    <row r="441" spans="1:9" ht="15" hidden="1" x14ac:dyDescent="0.25">
      <c r="A441" s="353"/>
      <c r="B441" s="353"/>
      <c r="C441" s="353"/>
      <c r="D441" s="353"/>
      <c r="E441" s="353"/>
      <c r="F441" s="455"/>
      <c r="G441" s="353"/>
      <c r="H441" s="353"/>
      <c r="I441" s="353"/>
    </row>
    <row r="442" spans="1:9" ht="15" hidden="1" x14ac:dyDescent="0.25">
      <c r="A442" s="353"/>
      <c r="B442" s="353"/>
      <c r="C442" s="353"/>
      <c r="D442" s="353"/>
      <c r="E442" s="353"/>
      <c r="F442" s="455"/>
      <c r="G442" s="353"/>
      <c r="H442" s="353"/>
      <c r="I442" s="353"/>
    </row>
    <row r="443" spans="1:9" ht="15" hidden="1" x14ac:dyDescent="0.25">
      <c r="A443" s="353"/>
      <c r="B443" s="353"/>
      <c r="C443" s="353"/>
      <c r="D443" s="353"/>
      <c r="E443" s="353"/>
      <c r="F443" s="455"/>
      <c r="G443" s="353"/>
      <c r="H443" s="353"/>
      <c r="I443" s="353"/>
    </row>
    <row r="444" spans="1:9" ht="15" hidden="1" x14ac:dyDescent="0.25">
      <c r="A444" s="353"/>
      <c r="B444" s="353"/>
      <c r="C444" s="353"/>
      <c r="D444" s="353"/>
      <c r="E444" s="353"/>
      <c r="F444" s="455"/>
      <c r="G444" s="353"/>
      <c r="H444" s="353"/>
      <c r="I444" s="353"/>
    </row>
    <row r="445" spans="1:9" ht="15" hidden="1" x14ac:dyDescent="0.25">
      <c r="A445" s="353"/>
      <c r="B445" s="353"/>
      <c r="C445" s="353"/>
      <c r="D445" s="353"/>
      <c r="E445" s="353"/>
      <c r="F445" s="455"/>
      <c r="G445" s="353"/>
      <c r="H445" s="353"/>
      <c r="I445" s="353"/>
    </row>
    <row r="446" spans="1:9" ht="15" hidden="1" x14ac:dyDescent="0.25">
      <c r="A446" s="353"/>
      <c r="B446" s="353"/>
      <c r="C446" s="353"/>
      <c r="D446" s="353"/>
      <c r="E446" s="353"/>
      <c r="F446" s="455"/>
      <c r="G446" s="353"/>
      <c r="H446" s="353"/>
      <c r="I446" s="353"/>
    </row>
    <row r="447" spans="1:9" ht="15" hidden="1" x14ac:dyDescent="0.25">
      <c r="A447" s="353"/>
      <c r="B447" s="353"/>
      <c r="C447" s="353"/>
      <c r="D447" s="353"/>
      <c r="E447" s="353"/>
      <c r="F447" s="455"/>
      <c r="G447" s="353"/>
      <c r="H447" s="353"/>
      <c r="I447" s="353"/>
    </row>
    <row r="448" spans="1:9" ht="15" hidden="1" x14ac:dyDescent="0.25">
      <c r="A448" s="353"/>
      <c r="B448" s="353"/>
      <c r="C448" s="353"/>
      <c r="D448" s="353"/>
      <c r="E448" s="353"/>
      <c r="F448" s="455"/>
      <c r="G448" s="353"/>
      <c r="H448" s="353"/>
      <c r="I448" s="353"/>
    </row>
    <row r="449" spans="1:9" ht="15" hidden="1" x14ac:dyDescent="0.25">
      <c r="A449" s="353"/>
      <c r="B449" s="353"/>
      <c r="C449" s="353"/>
      <c r="D449" s="353"/>
      <c r="E449" s="353"/>
      <c r="F449" s="455"/>
      <c r="G449" s="353"/>
      <c r="H449" s="353"/>
      <c r="I449" s="353"/>
    </row>
    <row r="450" spans="1:9" ht="15" hidden="1" x14ac:dyDescent="0.25">
      <c r="A450" s="353"/>
      <c r="B450" s="353"/>
      <c r="C450" s="353"/>
      <c r="D450" s="353"/>
      <c r="E450" s="353"/>
      <c r="F450" s="455"/>
      <c r="G450" s="353"/>
      <c r="H450" s="353"/>
      <c r="I450" s="353"/>
    </row>
    <row r="451" spans="1:9" ht="15" hidden="1" x14ac:dyDescent="0.25">
      <c r="A451" s="353"/>
      <c r="B451" s="353"/>
      <c r="C451" s="353"/>
      <c r="D451" s="353"/>
      <c r="E451" s="353"/>
      <c r="F451" s="455"/>
      <c r="G451" s="353"/>
      <c r="H451" s="353"/>
      <c r="I451" s="353"/>
    </row>
    <row r="452" spans="1:9" ht="15" hidden="1" x14ac:dyDescent="0.25">
      <c r="A452" s="353"/>
      <c r="B452" s="353"/>
      <c r="C452" s="353"/>
      <c r="D452" s="353"/>
      <c r="E452" s="353"/>
      <c r="F452" s="455"/>
      <c r="G452" s="353"/>
      <c r="H452" s="353"/>
      <c r="I452" s="353"/>
    </row>
    <row r="453" spans="1:9" ht="15" hidden="1" x14ac:dyDescent="0.25">
      <c r="A453" s="353"/>
      <c r="B453" s="353"/>
      <c r="C453" s="353"/>
      <c r="D453" s="353"/>
      <c r="E453" s="353"/>
      <c r="F453" s="455"/>
      <c r="G453" s="353"/>
      <c r="H453" s="353"/>
      <c r="I453" s="353"/>
    </row>
    <row r="454" spans="1:9" ht="15" hidden="1" x14ac:dyDescent="0.25">
      <c r="A454" s="353"/>
      <c r="B454" s="353"/>
      <c r="C454" s="353"/>
      <c r="D454" s="353"/>
      <c r="E454" s="353"/>
      <c r="F454" s="455"/>
      <c r="G454" s="353"/>
      <c r="H454" s="353"/>
      <c r="I454" s="353"/>
    </row>
    <row r="455" spans="1:9" ht="15" hidden="1" x14ac:dyDescent="0.25">
      <c r="A455" s="353"/>
      <c r="B455" s="353"/>
      <c r="C455" s="353"/>
      <c r="D455" s="353"/>
      <c r="E455" s="353"/>
      <c r="F455" s="455"/>
      <c r="G455" s="353"/>
      <c r="H455" s="353"/>
      <c r="I455" s="353"/>
    </row>
    <row r="456" spans="1:9" ht="15" hidden="1" x14ac:dyDescent="0.25">
      <c r="A456" s="353"/>
      <c r="B456" s="353"/>
      <c r="C456" s="353"/>
      <c r="D456" s="353"/>
      <c r="E456" s="353"/>
      <c r="F456" s="455"/>
      <c r="G456" s="353"/>
      <c r="H456" s="353"/>
      <c r="I456" s="353"/>
    </row>
    <row r="457" spans="1:9" ht="15" hidden="1" x14ac:dyDescent="0.25">
      <c r="A457" s="353"/>
      <c r="B457" s="353"/>
      <c r="C457" s="353"/>
      <c r="D457" s="353"/>
      <c r="E457" s="353"/>
      <c r="F457" s="455"/>
      <c r="G457" s="353"/>
      <c r="H457" s="353"/>
      <c r="I457" s="353"/>
    </row>
    <row r="458" spans="1:9" ht="15" hidden="1" x14ac:dyDescent="0.25">
      <c r="A458" s="353"/>
      <c r="B458" s="353"/>
      <c r="C458" s="353"/>
      <c r="D458" s="353"/>
      <c r="E458" s="353"/>
      <c r="F458" s="455"/>
      <c r="G458" s="353"/>
      <c r="H458" s="353"/>
      <c r="I458" s="353"/>
    </row>
    <row r="459" spans="1:9" ht="15" hidden="1" x14ac:dyDescent="0.25">
      <c r="A459" s="353"/>
      <c r="B459" s="353"/>
      <c r="C459" s="353"/>
      <c r="D459" s="353"/>
      <c r="E459" s="353"/>
      <c r="F459" s="455"/>
      <c r="G459" s="353"/>
      <c r="H459" s="353"/>
      <c r="I459" s="353"/>
    </row>
    <row r="460" spans="1:9" ht="15" hidden="1" x14ac:dyDescent="0.25">
      <c r="A460" s="353"/>
      <c r="B460" s="353"/>
      <c r="C460" s="353"/>
      <c r="D460" s="353"/>
      <c r="E460" s="353"/>
      <c r="F460" s="455"/>
      <c r="G460" s="353"/>
      <c r="H460" s="353"/>
      <c r="I460" s="353"/>
    </row>
    <row r="461" spans="1:9" ht="15" hidden="1" x14ac:dyDescent="0.25">
      <c r="A461" s="353"/>
      <c r="B461" s="353"/>
      <c r="C461" s="353"/>
      <c r="D461" s="353"/>
      <c r="E461" s="353"/>
      <c r="F461" s="455"/>
      <c r="G461" s="353"/>
      <c r="H461" s="353"/>
      <c r="I461" s="353"/>
    </row>
    <row r="462" spans="1:9" ht="15" hidden="1" x14ac:dyDescent="0.25">
      <c r="A462" s="353"/>
      <c r="B462" s="353"/>
      <c r="C462" s="353"/>
      <c r="D462" s="353"/>
      <c r="E462" s="353"/>
      <c r="F462" s="455"/>
      <c r="G462" s="353"/>
      <c r="H462" s="353"/>
      <c r="I462" s="353"/>
    </row>
    <row r="463" spans="1:9" ht="15" hidden="1" x14ac:dyDescent="0.25">
      <c r="A463" s="353"/>
      <c r="B463" s="353"/>
      <c r="C463" s="353"/>
      <c r="D463" s="353"/>
      <c r="E463" s="353"/>
      <c r="F463" s="455"/>
      <c r="G463" s="353"/>
      <c r="H463" s="353"/>
      <c r="I463" s="353"/>
    </row>
    <row r="464" spans="1:9" ht="15" hidden="1" x14ac:dyDescent="0.25">
      <c r="A464" s="353"/>
      <c r="B464" s="353"/>
      <c r="C464" s="353"/>
      <c r="D464" s="353"/>
      <c r="E464" s="353"/>
      <c r="F464" s="455"/>
      <c r="G464" s="353"/>
      <c r="H464" s="353"/>
      <c r="I464" s="353"/>
    </row>
    <row r="465" spans="1:9" ht="15" hidden="1" x14ac:dyDescent="0.25">
      <c r="A465" s="353"/>
      <c r="B465" s="353"/>
      <c r="C465" s="353"/>
      <c r="D465" s="353"/>
      <c r="E465" s="353"/>
      <c r="F465" s="455"/>
      <c r="G465" s="353"/>
      <c r="H465" s="353"/>
      <c r="I465" s="353"/>
    </row>
    <row r="466" spans="1:9" ht="15" hidden="1" x14ac:dyDescent="0.25">
      <c r="A466" s="353"/>
      <c r="B466" s="353"/>
      <c r="C466" s="353"/>
      <c r="D466" s="353"/>
      <c r="E466" s="353"/>
      <c r="F466" s="455"/>
      <c r="G466" s="353"/>
      <c r="H466" s="353"/>
      <c r="I466" s="353"/>
    </row>
    <row r="467" spans="1:9" ht="15" hidden="1" x14ac:dyDescent="0.25">
      <c r="A467" s="353"/>
      <c r="B467" s="353"/>
      <c r="C467" s="353"/>
      <c r="D467" s="353"/>
      <c r="E467" s="353"/>
      <c r="F467" s="455"/>
      <c r="G467" s="353"/>
      <c r="H467" s="353"/>
      <c r="I467" s="353"/>
    </row>
    <row r="468" spans="1:9" ht="15" hidden="1" x14ac:dyDescent="0.25">
      <c r="A468" s="353"/>
      <c r="B468" s="353"/>
      <c r="C468" s="353"/>
      <c r="D468" s="353"/>
      <c r="E468" s="353"/>
      <c r="F468" s="455"/>
      <c r="G468" s="353"/>
      <c r="H468" s="353"/>
      <c r="I468" s="353"/>
    </row>
    <row r="469" spans="1:9" ht="15" hidden="1" x14ac:dyDescent="0.25">
      <c r="A469" s="353"/>
      <c r="B469" s="353"/>
      <c r="C469" s="353"/>
      <c r="D469" s="353"/>
      <c r="E469" s="353"/>
      <c r="F469" s="455"/>
      <c r="G469" s="353"/>
      <c r="H469" s="353"/>
      <c r="I469" s="353"/>
    </row>
    <row r="470" spans="1:9" ht="15" hidden="1" x14ac:dyDescent="0.25">
      <c r="A470" s="353"/>
      <c r="B470" s="353"/>
      <c r="C470" s="353"/>
      <c r="D470" s="353"/>
      <c r="E470" s="353"/>
      <c r="F470" s="455"/>
      <c r="G470" s="353"/>
      <c r="H470" s="353"/>
      <c r="I470" s="353"/>
    </row>
    <row r="471" spans="1:9" ht="15" hidden="1" x14ac:dyDescent="0.25">
      <c r="A471" s="353"/>
      <c r="B471" s="353"/>
      <c r="C471" s="353"/>
      <c r="D471" s="353"/>
      <c r="E471" s="353"/>
      <c r="F471" s="455"/>
      <c r="G471" s="353"/>
      <c r="H471" s="353"/>
      <c r="I471" s="353"/>
    </row>
    <row r="472" spans="1:9" ht="15" hidden="1" x14ac:dyDescent="0.25">
      <c r="A472" s="353"/>
      <c r="B472" s="353"/>
      <c r="C472" s="353"/>
      <c r="D472" s="353"/>
      <c r="E472" s="353"/>
      <c r="F472" s="455"/>
      <c r="G472" s="353"/>
      <c r="H472" s="353"/>
      <c r="I472" s="353"/>
    </row>
    <row r="473" spans="1:9" ht="15" hidden="1" x14ac:dyDescent="0.25">
      <c r="A473" s="353"/>
      <c r="B473" s="353"/>
      <c r="C473" s="353"/>
      <c r="D473" s="353"/>
      <c r="E473" s="353"/>
      <c r="F473" s="455"/>
      <c r="G473" s="353"/>
      <c r="H473" s="353"/>
      <c r="I473" s="353"/>
    </row>
    <row r="474" spans="1:9" ht="15" hidden="1" x14ac:dyDescent="0.25">
      <c r="A474" s="353"/>
      <c r="B474" s="353"/>
      <c r="C474" s="353"/>
      <c r="D474" s="353"/>
      <c r="E474" s="353"/>
      <c r="F474" s="455"/>
      <c r="G474" s="353"/>
      <c r="H474" s="353"/>
      <c r="I474" s="353"/>
    </row>
    <row r="475" spans="1:9" ht="15" hidden="1" x14ac:dyDescent="0.25">
      <c r="A475" s="353"/>
      <c r="B475" s="353"/>
      <c r="C475" s="353"/>
      <c r="D475" s="353"/>
      <c r="E475" s="353"/>
      <c r="F475" s="455"/>
      <c r="G475" s="353"/>
      <c r="H475" s="353"/>
      <c r="I475" s="353"/>
    </row>
    <row r="476" spans="1:9" ht="15" hidden="1" x14ac:dyDescent="0.25">
      <c r="A476" s="353"/>
      <c r="B476" s="353"/>
      <c r="C476" s="353"/>
      <c r="D476" s="353"/>
      <c r="E476" s="353"/>
      <c r="F476" s="455"/>
      <c r="G476" s="353"/>
      <c r="H476" s="353"/>
      <c r="I476" s="353"/>
    </row>
    <row r="477" spans="1:9" ht="15" hidden="1" x14ac:dyDescent="0.25">
      <c r="A477" s="353"/>
      <c r="B477" s="353"/>
      <c r="C477" s="353"/>
      <c r="D477" s="353"/>
      <c r="E477" s="353"/>
      <c r="F477" s="455"/>
      <c r="G477" s="353"/>
      <c r="H477" s="353"/>
      <c r="I477" s="353"/>
    </row>
    <row r="478" spans="1:9" ht="15" hidden="1" x14ac:dyDescent="0.25">
      <c r="A478" s="353"/>
      <c r="B478" s="353"/>
      <c r="C478" s="353"/>
      <c r="D478" s="353"/>
      <c r="E478" s="353"/>
      <c r="F478" s="455"/>
      <c r="G478" s="353"/>
      <c r="H478" s="353"/>
      <c r="I478" s="353"/>
    </row>
    <row r="479" spans="1:9" ht="15" hidden="1" x14ac:dyDescent="0.25">
      <c r="A479" s="353"/>
      <c r="B479" s="353"/>
      <c r="C479" s="353"/>
      <c r="D479" s="353"/>
      <c r="E479" s="353"/>
      <c r="F479" s="455"/>
      <c r="G479" s="353"/>
      <c r="H479" s="353"/>
      <c r="I479" s="353"/>
    </row>
    <row r="480" spans="1:9" ht="15" hidden="1" x14ac:dyDescent="0.25">
      <c r="A480" s="353"/>
      <c r="B480" s="353"/>
      <c r="C480" s="353"/>
      <c r="D480" s="353"/>
      <c r="E480" s="353"/>
      <c r="F480" s="455"/>
      <c r="G480" s="353"/>
      <c r="H480" s="353"/>
      <c r="I480" s="353"/>
    </row>
    <row r="481" spans="1:9" ht="15" hidden="1" x14ac:dyDescent="0.25">
      <c r="A481" s="353"/>
      <c r="B481" s="353"/>
      <c r="C481" s="353"/>
      <c r="D481" s="353"/>
      <c r="E481" s="353"/>
      <c r="F481" s="455"/>
      <c r="G481" s="353"/>
      <c r="H481" s="353"/>
      <c r="I481" s="353"/>
    </row>
    <row r="482" spans="1:9" ht="15" hidden="1" x14ac:dyDescent="0.25">
      <c r="A482" s="353"/>
      <c r="B482" s="353"/>
      <c r="C482" s="353"/>
      <c r="D482" s="353"/>
      <c r="E482" s="353"/>
      <c r="F482" s="455"/>
      <c r="G482" s="353"/>
      <c r="H482" s="353"/>
      <c r="I482" s="353"/>
    </row>
    <row r="483" spans="1:9" ht="15" hidden="1" x14ac:dyDescent="0.25">
      <c r="A483" s="353"/>
      <c r="B483" s="353"/>
      <c r="C483" s="353"/>
      <c r="D483" s="353"/>
      <c r="E483" s="353"/>
      <c r="F483" s="455"/>
      <c r="G483" s="353"/>
      <c r="H483" s="353"/>
      <c r="I483" s="353"/>
    </row>
    <row r="484" spans="1:9" ht="15" hidden="1" x14ac:dyDescent="0.25">
      <c r="A484" s="353"/>
      <c r="B484" s="353"/>
      <c r="C484" s="353"/>
      <c r="D484" s="353"/>
      <c r="E484" s="353"/>
      <c r="F484" s="455"/>
      <c r="G484" s="353"/>
      <c r="H484" s="353"/>
      <c r="I484" s="353"/>
    </row>
    <row r="485" spans="1:9" ht="15" hidden="1" x14ac:dyDescent="0.25">
      <c r="A485" s="353"/>
      <c r="B485" s="353"/>
      <c r="C485" s="353"/>
      <c r="D485" s="353"/>
      <c r="E485" s="353"/>
      <c r="F485" s="455"/>
      <c r="G485" s="353"/>
      <c r="H485" s="353"/>
      <c r="I485" s="353"/>
    </row>
    <row r="486" spans="1:9" ht="15" hidden="1" x14ac:dyDescent="0.25">
      <c r="A486" s="353"/>
      <c r="B486" s="353"/>
      <c r="C486" s="353"/>
      <c r="D486" s="353"/>
      <c r="E486" s="353"/>
      <c r="F486" s="455"/>
      <c r="G486" s="353"/>
      <c r="H486" s="353"/>
      <c r="I486" s="353"/>
    </row>
    <row r="487" spans="1:9" ht="15" hidden="1" x14ac:dyDescent="0.25">
      <c r="A487" s="353"/>
      <c r="B487" s="353"/>
      <c r="C487" s="353"/>
      <c r="D487" s="353"/>
      <c r="E487" s="353"/>
      <c r="F487" s="455"/>
      <c r="G487" s="353"/>
      <c r="H487" s="353"/>
      <c r="I487" s="353"/>
    </row>
    <row r="488" spans="1:9" ht="15" hidden="1" x14ac:dyDescent="0.25">
      <c r="A488" s="353"/>
      <c r="B488" s="353"/>
      <c r="C488" s="353"/>
      <c r="D488" s="353"/>
      <c r="E488" s="353"/>
      <c r="F488" s="455"/>
      <c r="G488" s="353"/>
      <c r="H488" s="353"/>
      <c r="I488" s="353"/>
    </row>
    <row r="489" spans="1:9" ht="15" hidden="1" x14ac:dyDescent="0.25">
      <c r="A489" s="353"/>
      <c r="B489" s="353"/>
      <c r="C489" s="353"/>
      <c r="D489" s="353"/>
      <c r="E489" s="353"/>
      <c r="F489" s="455"/>
      <c r="G489" s="353"/>
      <c r="H489" s="353"/>
      <c r="I489" s="353"/>
    </row>
    <row r="490" spans="1:9" ht="15" hidden="1" x14ac:dyDescent="0.25">
      <c r="A490" s="353"/>
      <c r="B490" s="353"/>
      <c r="C490" s="353"/>
      <c r="D490" s="353"/>
      <c r="E490" s="353"/>
      <c r="F490" s="455"/>
      <c r="G490" s="353"/>
      <c r="H490" s="353"/>
      <c r="I490" s="353"/>
    </row>
    <row r="491" spans="1:9" ht="15" hidden="1" x14ac:dyDescent="0.25">
      <c r="A491" s="353"/>
      <c r="B491" s="353"/>
      <c r="C491" s="353"/>
      <c r="D491" s="353"/>
      <c r="E491" s="353"/>
      <c r="F491" s="455"/>
      <c r="G491" s="353"/>
      <c r="H491" s="353"/>
      <c r="I491" s="353"/>
    </row>
    <row r="492" spans="1:9" ht="15" hidden="1" x14ac:dyDescent="0.25">
      <c r="A492" s="353"/>
      <c r="B492" s="353"/>
      <c r="C492" s="353"/>
      <c r="D492" s="353"/>
      <c r="E492" s="353"/>
      <c r="F492" s="455"/>
      <c r="G492" s="353"/>
      <c r="H492" s="353"/>
      <c r="I492" s="353"/>
    </row>
    <row r="493" spans="1:9" ht="15" hidden="1" x14ac:dyDescent="0.25">
      <c r="A493" s="353"/>
      <c r="B493" s="353"/>
      <c r="C493" s="353"/>
      <c r="D493" s="353"/>
      <c r="E493" s="353"/>
      <c r="F493" s="455"/>
      <c r="G493" s="353"/>
      <c r="H493" s="353"/>
      <c r="I493" s="353"/>
    </row>
    <row r="494" spans="1:9" ht="15" hidden="1" x14ac:dyDescent="0.25">
      <c r="A494" s="353"/>
      <c r="B494" s="353"/>
      <c r="C494" s="353"/>
      <c r="D494" s="353"/>
      <c r="E494" s="353"/>
      <c r="F494" s="455"/>
      <c r="G494" s="353"/>
      <c r="H494" s="353"/>
      <c r="I494" s="353"/>
    </row>
    <row r="495" spans="1:9" ht="15" hidden="1" x14ac:dyDescent="0.25">
      <c r="A495" s="353"/>
      <c r="B495" s="353"/>
      <c r="C495" s="353"/>
      <c r="D495" s="353"/>
      <c r="E495" s="353"/>
      <c r="F495" s="455"/>
      <c r="G495" s="353"/>
      <c r="H495" s="353"/>
      <c r="I495" s="353"/>
    </row>
    <row r="496" spans="1:9" ht="15" hidden="1" x14ac:dyDescent="0.25">
      <c r="A496" s="353"/>
      <c r="B496" s="353"/>
      <c r="C496" s="353"/>
      <c r="D496" s="353"/>
      <c r="E496" s="353"/>
      <c r="F496" s="455"/>
      <c r="G496" s="353"/>
      <c r="H496" s="353"/>
      <c r="I496" s="353"/>
    </row>
    <row r="497" spans="1:9" ht="15" hidden="1" x14ac:dyDescent="0.25">
      <c r="A497" s="353"/>
      <c r="B497" s="353"/>
      <c r="C497" s="353"/>
      <c r="D497" s="353"/>
      <c r="E497" s="353"/>
      <c r="F497" s="455"/>
      <c r="G497" s="353"/>
      <c r="H497" s="353"/>
      <c r="I497" s="353"/>
    </row>
    <row r="498" spans="1:9" ht="15" hidden="1" x14ac:dyDescent="0.25">
      <c r="A498" s="353"/>
      <c r="B498" s="353"/>
      <c r="C498" s="353"/>
      <c r="D498" s="353"/>
      <c r="E498" s="353"/>
      <c r="F498" s="455"/>
      <c r="G498" s="353"/>
      <c r="H498" s="353"/>
      <c r="I498" s="353"/>
    </row>
    <row r="499" spans="1:9" ht="15" hidden="1" x14ac:dyDescent="0.25">
      <c r="A499" s="353"/>
      <c r="B499" s="353"/>
      <c r="C499" s="353"/>
      <c r="D499" s="353"/>
      <c r="E499" s="353"/>
      <c r="F499" s="455"/>
      <c r="G499" s="353"/>
      <c r="H499" s="353"/>
      <c r="I499" s="353"/>
    </row>
    <row r="500" spans="1:9" ht="15" hidden="1" x14ac:dyDescent="0.25">
      <c r="A500" s="353"/>
      <c r="B500" s="353"/>
      <c r="C500" s="353"/>
      <c r="D500" s="353"/>
      <c r="E500" s="353"/>
      <c r="F500" s="455"/>
      <c r="G500" s="353"/>
      <c r="H500" s="353"/>
      <c r="I500" s="353"/>
    </row>
    <row r="501" spans="1:9" ht="15" hidden="1" x14ac:dyDescent="0.25">
      <c r="A501" s="353"/>
      <c r="B501" s="353"/>
      <c r="C501" s="353"/>
      <c r="D501" s="353"/>
      <c r="E501" s="353"/>
      <c r="F501" s="455"/>
      <c r="G501" s="353"/>
      <c r="H501" s="353"/>
      <c r="I501" s="353"/>
    </row>
    <row r="502" spans="1:9" ht="15" hidden="1" x14ac:dyDescent="0.25">
      <c r="A502" s="353"/>
      <c r="B502" s="353"/>
      <c r="C502" s="353"/>
      <c r="D502" s="353"/>
      <c r="E502" s="353"/>
      <c r="F502" s="455"/>
      <c r="G502" s="353"/>
      <c r="H502" s="353"/>
      <c r="I502" s="353"/>
    </row>
    <row r="503" spans="1:9" ht="15" hidden="1" x14ac:dyDescent="0.25">
      <c r="A503" s="353"/>
      <c r="B503" s="353"/>
      <c r="C503" s="353"/>
      <c r="D503" s="353"/>
      <c r="E503" s="353"/>
      <c r="F503" s="455"/>
      <c r="G503" s="353"/>
      <c r="H503" s="353"/>
      <c r="I503" s="353"/>
    </row>
    <row r="504" spans="1:9" ht="15" hidden="1" x14ac:dyDescent="0.25">
      <c r="A504" s="353"/>
      <c r="B504" s="353"/>
      <c r="C504" s="353"/>
      <c r="D504" s="353"/>
      <c r="E504" s="353"/>
      <c r="F504" s="455"/>
      <c r="G504" s="353"/>
      <c r="H504" s="353"/>
      <c r="I504" s="353"/>
    </row>
    <row r="505" spans="1:9" ht="15" hidden="1" x14ac:dyDescent="0.25">
      <c r="A505" s="353"/>
      <c r="B505" s="353"/>
      <c r="C505" s="353"/>
      <c r="D505" s="353"/>
      <c r="E505" s="353"/>
      <c r="F505" s="455"/>
      <c r="G505" s="353"/>
      <c r="H505" s="353"/>
      <c r="I505" s="353"/>
    </row>
    <row r="506" spans="1:9" ht="15" hidden="1" x14ac:dyDescent="0.25">
      <c r="A506" s="353"/>
      <c r="B506" s="353"/>
      <c r="C506" s="353"/>
      <c r="D506" s="353"/>
      <c r="E506" s="353"/>
      <c r="F506" s="455"/>
      <c r="G506" s="353"/>
      <c r="H506" s="353"/>
      <c r="I506" s="353"/>
    </row>
    <row r="507" spans="1:9" ht="15" hidden="1" x14ac:dyDescent="0.25">
      <c r="A507" s="353"/>
      <c r="B507" s="353"/>
      <c r="C507" s="353"/>
      <c r="D507" s="353"/>
      <c r="E507" s="353"/>
      <c r="F507" s="455"/>
      <c r="G507" s="353"/>
      <c r="H507" s="353"/>
      <c r="I507" s="353"/>
    </row>
    <row r="508" spans="1:9" ht="15" hidden="1" x14ac:dyDescent="0.25">
      <c r="A508" s="353"/>
      <c r="B508" s="353"/>
      <c r="C508" s="353"/>
      <c r="D508" s="353"/>
      <c r="E508" s="353"/>
      <c r="F508" s="455"/>
      <c r="G508" s="353"/>
      <c r="H508" s="353"/>
      <c r="I508" s="353"/>
    </row>
    <row r="509" spans="1:9" ht="15" hidden="1" x14ac:dyDescent="0.25">
      <c r="A509" s="353"/>
      <c r="B509" s="353"/>
      <c r="C509" s="353"/>
      <c r="D509" s="353"/>
      <c r="E509" s="353"/>
      <c r="F509" s="455"/>
      <c r="G509" s="353"/>
      <c r="H509" s="353"/>
      <c r="I509" s="353"/>
    </row>
    <row r="510" spans="1:9" ht="15" hidden="1" x14ac:dyDescent="0.25">
      <c r="A510" s="353"/>
      <c r="B510" s="353"/>
      <c r="C510" s="353"/>
      <c r="D510" s="353"/>
      <c r="E510" s="353"/>
      <c r="F510" s="455"/>
      <c r="G510" s="353"/>
      <c r="H510" s="353"/>
      <c r="I510" s="353"/>
    </row>
    <row r="511" spans="1:9" ht="15" hidden="1" x14ac:dyDescent="0.25">
      <c r="A511" s="353"/>
      <c r="B511" s="353"/>
      <c r="C511" s="353"/>
      <c r="D511" s="353"/>
      <c r="E511" s="353"/>
      <c r="F511" s="455"/>
      <c r="G511" s="353"/>
      <c r="H511" s="353"/>
      <c r="I511" s="353"/>
    </row>
    <row r="512" spans="1:9" ht="15" hidden="1" x14ac:dyDescent="0.25">
      <c r="A512" s="353"/>
      <c r="B512" s="353"/>
      <c r="C512" s="353"/>
      <c r="D512" s="353"/>
      <c r="E512" s="353"/>
      <c r="F512" s="455"/>
      <c r="G512" s="353"/>
      <c r="H512" s="353"/>
      <c r="I512" s="353"/>
    </row>
    <row r="513" spans="1:9" ht="15" hidden="1" x14ac:dyDescent="0.25">
      <c r="A513" s="353"/>
      <c r="B513" s="353"/>
      <c r="C513" s="353"/>
      <c r="D513" s="353"/>
      <c r="E513" s="353"/>
      <c r="F513" s="455"/>
      <c r="G513" s="353"/>
      <c r="H513" s="353"/>
      <c r="I513" s="353"/>
    </row>
    <row r="514" spans="1:9" ht="15" hidden="1" x14ac:dyDescent="0.25">
      <c r="A514" s="353"/>
      <c r="B514" s="353"/>
      <c r="C514" s="353"/>
      <c r="D514" s="353"/>
      <c r="E514" s="353"/>
      <c r="F514" s="455"/>
      <c r="G514" s="353"/>
      <c r="H514" s="353"/>
      <c r="I514" s="353"/>
    </row>
    <row r="515" spans="1:9" ht="15" hidden="1" x14ac:dyDescent="0.25">
      <c r="A515" s="353"/>
      <c r="B515" s="353"/>
      <c r="C515" s="353"/>
      <c r="D515" s="353"/>
      <c r="E515" s="353"/>
      <c r="F515" s="455"/>
      <c r="G515" s="353"/>
      <c r="H515" s="353"/>
      <c r="I515" s="353"/>
    </row>
    <row r="516" spans="1:9" ht="15" hidden="1" x14ac:dyDescent="0.25">
      <c r="A516" s="353"/>
      <c r="B516" s="353"/>
      <c r="C516" s="353"/>
      <c r="D516" s="353"/>
      <c r="E516" s="353"/>
      <c r="F516" s="455"/>
      <c r="G516" s="353"/>
      <c r="H516" s="353"/>
      <c r="I516" s="353"/>
    </row>
    <row r="517" spans="1:9" ht="15" hidden="1" x14ac:dyDescent="0.25">
      <c r="A517" s="353"/>
      <c r="B517" s="353"/>
      <c r="C517" s="353"/>
      <c r="D517" s="353"/>
      <c r="E517" s="353"/>
      <c r="F517" s="455"/>
      <c r="G517" s="353"/>
      <c r="H517" s="353"/>
      <c r="I517" s="353"/>
    </row>
    <row r="518" spans="1:9" ht="15" hidden="1" x14ac:dyDescent="0.25">
      <c r="A518" s="353"/>
      <c r="B518" s="353"/>
      <c r="C518" s="353"/>
      <c r="D518" s="353"/>
      <c r="E518" s="353"/>
      <c r="F518" s="455"/>
      <c r="G518" s="353"/>
      <c r="H518" s="353"/>
      <c r="I518" s="353"/>
    </row>
    <row r="519" spans="1:9" ht="15" hidden="1" x14ac:dyDescent="0.25">
      <c r="A519" s="353"/>
      <c r="B519" s="353"/>
      <c r="C519" s="353"/>
      <c r="D519" s="353"/>
      <c r="E519" s="353"/>
      <c r="F519" s="455"/>
      <c r="G519" s="353"/>
      <c r="H519" s="353"/>
      <c r="I519" s="353"/>
    </row>
    <row r="520" spans="1:9" ht="15" hidden="1" x14ac:dyDescent="0.25">
      <c r="A520" s="353"/>
      <c r="B520" s="353"/>
      <c r="C520" s="353"/>
      <c r="D520" s="353"/>
      <c r="E520" s="353"/>
      <c r="F520" s="455"/>
      <c r="G520" s="353"/>
      <c r="H520" s="353"/>
      <c r="I520" s="353"/>
    </row>
    <row r="521" spans="1:9" ht="15" hidden="1" x14ac:dyDescent="0.25">
      <c r="A521" s="353"/>
      <c r="B521" s="353"/>
      <c r="C521" s="353"/>
      <c r="D521" s="353"/>
      <c r="E521" s="353"/>
      <c r="F521" s="455"/>
      <c r="G521" s="353"/>
      <c r="H521" s="353"/>
      <c r="I521" s="353"/>
    </row>
    <row r="522" spans="1:9" ht="15" hidden="1" x14ac:dyDescent="0.25">
      <c r="A522" s="353"/>
      <c r="B522" s="353"/>
      <c r="C522" s="353"/>
      <c r="D522" s="353"/>
      <c r="E522" s="353"/>
      <c r="F522" s="455"/>
      <c r="G522" s="353"/>
      <c r="H522" s="353"/>
      <c r="I522" s="353"/>
    </row>
    <row r="523" spans="1:9" ht="15" hidden="1" x14ac:dyDescent="0.25">
      <c r="A523" s="353"/>
      <c r="B523" s="353"/>
      <c r="C523" s="353"/>
      <c r="D523" s="353"/>
      <c r="E523" s="353"/>
      <c r="F523" s="455"/>
      <c r="G523" s="353"/>
      <c r="H523" s="353"/>
      <c r="I523" s="353"/>
    </row>
    <row r="524" spans="1:9" ht="15" hidden="1" x14ac:dyDescent="0.25">
      <c r="A524" s="353"/>
      <c r="B524" s="353"/>
      <c r="C524" s="353"/>
      <c r="D524" s="353"/>
      <c r="E524" s="353"/>
      <c r="F524" s="455"/>
      <c r="G524" s="353"/>
      <c r="H524" s="353"/>
      <c r="I524" s="353"/>
    </row>
    <row r="525" spans="1:9" ht="15" hidden="1" x14ac:dyDescent="0.25">
      <c r="A525" s="353"/>
      <c r="B525" s="353"/>
      <c r="C525" s="353"/>
      <c r="D525" s="353"/>
      <c r="E525" s="353"/>
      <c r="F525" s="455"/>
      <c r="G525" s="353"/>
      <c r="H525" s="353"/>
      <c r="I525" s="353"/>
    </row>
    <row r="526" spans="1:9" ht="15" hidden="1" x14ac:dyDescent="0.25">
      <c r="A526" s="353"/>
      <c r="B526" s="353"/>
      <c r="C526" s="353"/>
      <c r="D526" s="353"/>
      <c r="E526" s="353"/>
      <c r="F526" s="455"/>
      <c r="G526" s="353"/>
      <c r="H526" s="353"/>
      <c r="I526" s="353"/>
    </row>
    <row r="527" spans="1:9" ht="15" hidden="1" x14ac:dyDescent="0.25">
      <c r="A527" s="353"/>
      <c r="B527" s="353"/>
      <c r="C527" s="353"/>
      <c r="D527" s="353"/>
      <c r="E527" s="353"/>
      <c r="F527" s="455"/>
      <c r="G527" s="353"/>
      <c r="H527" s="353"/>
      <c r="I527" s="353"/>
    </row>
    <row r="528" spans="1:9" ht="15" hidden="1" x14ac:dyDescent="0.25">
      <c r="A528" s="353"/>
      <c r="B528" s="353"/>
      <c r="C528" s="353"/>
      <c r="D528" s="353"/>
      <c r="E528" s="353"/>
      <c r="F528" s="455"/>
      <c r="G528" s="353"/>
      <c r="H528" s="353"/>
      <c r="I528" s="353"/>
    </row>
    <row r="529" spans="1:9" ht="15" hidden="1" x14ac:dyDescent="0.25">
      <c r="A529" s="353"/>
      <c r="B529" s="353"/>
      <c r="C529" s="353"/>
      <c r="D529" s="353"/>
      <c r="E529" s="353"/>
      <c r="F529" s="455"/>
      <c r="G529" s="353"/>
      <c r="H529" s="353"/>
      <c r="I529" s="353"/>
    </row>
    <row r="530" spans="1:9" ht="15" hidden="1" x14ac:dyDescent="0.25">
      <c r="A530" s="353"/>
      <c r="B530" s="353"/>
      <c r="C530" s="353"/>
      <c r="D530" s="353"/>
      <c r="E530" s="353"/>
      <c r="F530" s="455"/>
      <c r="G530" s="353"/>
      <c r="H530" s="353"/>
      <c r="I530" s="353"/>
    </row>
    <row r="531" spans="1:9" ht="15" hidden="1" x14ac:dyDescent="0.25">
      <c r="A531" s="353"/>
      <c r="B531" s="353"/>
      <c r="C531" s="353"/>
      <c r="D531" s="353"/>
      <c r="E531" s="353"/>
      <c r="F531" s="455"/>
      <c r="G531" s="353"/>
      <c r="H531" s="353"/>
      <c r="I531" s="353"/>
    </row>
    <row r="532" spans="1:9" ht="15" hidden="1" x14ac:dyDescent="0.25">
      <c r="A532" s="353"/>
      <c r="B532" s="353"/>
      <c r="C532" s="353"/>
      <c r="D532" s="353"/>
      <c r="E532" s="353"/>
      <c r="F532" s="455"/>
      <c r="G532" s="353"/>
      <c r="H532" s="353"/>
      <c r="I532" s="353"/>
    </row>
    <row r="533" spans="1:9" ht="15" hidden="1" x14ac:dyDescent="0.25">
      <c r="A533" s="353"/>
      <c r="B533" s="353"/>
      <c r="C533" s="353"/>
      <c r="D533" s="353"/>
      <c r="E533" s="353"/>
      <c r="F533" s="455"/>
      <c r="G533" s="353"/>
      <c r="H533" s="353"/>
      <c r="I533" s="353"/>
    </row>
    <row r="534" spans="1:9" ht="15" hidden="1" x14ac:dyDescent="0.25">
      <c r="A534" s="353"/>
      <c r="B534" s="353"/>
      <c r="C534" s="353"/>
      <c r="D534" s="353"/>
      <c r="E534" s="353"/>
      <c r="F534" s="455"/>
      <c r="G534" s="353"/>
      <c r="H534" s="353"/>
      <c r="I534" s="353"/>
    </row>
    <row r="535" spans="1:9" ht="15" hidden="1" x14ac:dyDescent="0.25">
      <c r="A535" s="353"/>
      <c r="B535" s="353"/>
      <c r="C535" s="353"/>
      <c r="D535" s="353"/>
      <c r="E535" s="353"/>
      <c r="F535" s="455"/>
      <c r="G535" s="353"/>
      <c r="H535" s="353"/>
      <c r="I535" s="353"/>
    </row>
    <row r="536" spans="1:9" ht="15" hidden="1" x14ac:dyDescent="0.25">
      <c r="A536" s="353"/>
      <c r="B536" s="353"/>
      <c r="C536" s="353"/>
      <c r="D536" s="353"/>
      <c r="E536" s="353"/>
      <c r="F536" s="455"/>
      <c r="G536" s="353"/>
      <c r="H536" s="353"/>
      <c r="I536" s="353"/>
    </row>
    <row r="537" spans="1:9" ht="15" hidden="1" x14ac:dyDescent="0.25">
      <c r="A537" s="353"/>
      <c r="B537" s="353"/>
      <c r="C537" s="353"/>
      <c r="D537" s="353"/>
      <c r="E537" s="353"/>
      <c r="F537" s="455"/>
      <c r="G537" s="353"/>
      <c r="H537" s="353"/>
      <c r="I537" s="353"/>
    </row>
    <row r="538" spans="1:9" ht="15" hidden="1" x14ac:dyDescent="0.25">
      <c r="A538" s="353"/>
      <c r="B538" s="353"/>
      <c r="C538" s="353"/>
      <c r="D538" s="353"/>
      <c r="E538" s="353"/>
      <c r="F538" s="455"/>
      <c r="G538" s="353"/>
      <c r="H538" s="353"/>
      <c r="I538" s="353"/>
    </row>
    <row r="539" spans="1:9" ht="15" hidden="1" x14ac:dyDescent="0.25">
      <c r="A539" s="353"/>
      <c r="B539" s="353"/>
      <c r="C539" s="353"/>
      <c r="D539" s="353"/>
      <c r="E539" s="353"/>
      <c r="F539" s="455"/>
      <c r="G539" s="353"/>
      <c r="H539" s="353"/>
      <c r="I539" s="353"/>
    </row>
    <row r="540" spans="1:9" ht="15" hidden="1" x14ac:dyDescent="0.25">
      <c r="A540" s="353"/>
      <c r="B540" s="353"/>
      <c r="C540" s="353"/>
      <c r="D540" s="353"/>
      <c r="E540" s="353"/>
      <c r="F540" s="455"/>
      <c r="G540" s="353"/>
      <c r="H540" s="353"/>
      <c r="I540" s="353"/>
    </row>
    <row r="541" spans="1:9" ht="15" hidden="1" x14ac:dyDescent="0.25">
      <c r="A541" s="353"/>
      <c r="B541" s="353"/>
      <c r="C541" s="353"/>
      <c r="D541" s="353"/>
      <c r="E541" s="353"/>
      <c r="F541" s="455"/>
      <c r="G541" s="353"/>
      <c r="H541" s="353"/>
      <c r="I541" s="353"/>
    </row>
    <row r="542" spans="1:9" ht="15" hidden="1" x14ac:dyDescent="0.25">
      <c r="A542" s="353"/>
      <c r="B542" s="353"/>
      <c r="C542" s="353"/>
      <c r="D542" s="353"/>
      <c r="E542" s="353"/>
      <c r="F542" s="455"/>
      <c r="G542" s="353"/>
      <c r="H542" s="353"/>
      <c r="I542" s="353"/>
    </row>
    <row r="543" spans="1:9" ht="15" hidden="1" x14ac:dyDescent="0.25">
      <c r="A543" s="353"/>
      <c r="B543" s="353"/>
      <c r="C543" s="353"/>
      <c r="D543" s="353"/>
      <c r="E543" s="353"/>
      <c r="F543" s="455"/>
      <c r="G543" s="353"/>
      <c r="H543" s="353"/>
      <c r="I543" s="353"/>
    </row>
    <row r="544" spans="1:9" ht="15" hidden="1" x14ac:dyDescent="0.25">
      <c r="A544" s="353"/>
      <c r="B544" s="353"/>
      <c r="C544" s="353"/>
      <c r="D544" s="353"/>
      <c r="E544" s="353"/>
      <c r="F544" s="455"/>
      <c r="G544" s="353"/>
      <c r="H544" s="353"/>
      <c r="I544" s="353"/>
    </row>
    <row r="545" spans="1:9" ht="15" hidden="1" x14ac:dyDescent="0.25">
      <c r="A545" s="353"/>
      <c r="B545" s="353"/>
      <c r="C545" s="353"/>
      <c r="D545" s="353"/>
      <c r="E545" s="353"/>
      <c r="F545" s="455"/>
      <c r="G545" s="353"/>
      <c r="H545" s="353"/>
      <c r="I545" s="353"/>
    </row>
    <row r="546" spans="1:9" ht="15" hidden="1" x14ac:dyDescent="0.25">
      <c r="A546" s="353"/>
      <c r="B546" s="353"/>
      <c r="C546" s="353"/>
      <c r="D546" s="353"/>
      <c r="E546" s="353"/>
      <c r="F546" s="455"/>
      <c r="G546" s="353"/>
      <c r="H546" s="353"/>
      <c r="I546" s="353"/>
    </row>
    <row r="547" spans="1:9" ht="15" hidden="1" x14ac:dyDescent="0.25">
      <c r="A547" s="353"/>
      <c r="B547" s="353"/>
      <c r="C547" s="353"/>
      <c r="D547" s="353"/>
      <c r="E547" s="353"/>
      <c r="F547" s="455"/>
      <c r="G547" s="353"/>
      <c r="H547" s="353"/>
      <c r="I547" s="353"/>
    </row>
    <row r="548" spans="1:9" ht="15" hidden="1" x14ac:dyDescent="0.25">
      <c r="A548" s="353"/>
      <c r="B548" s="353"/>
      <c r="C548" s="353"/>
      <c r="D548" s="353"/>
      <c r="E548" s="353"/>
      <c r="F548" s="455"/>
      <c r="G548" s="353"/>
      <c r="H548" s="353"/>
      <c r="I548" s="353"/>
    </row>
    <row r="549" spans="1:9" ht="15" hidden="1" x14ac:dyDescent="0.25">
      <c r="A549" s="353"/>
      <c r="B549" s="353"/>
      <c r="C549" s="353"/>
      <c r="D549" s="353"/>
      <c r="E549" s="353"/>
      <c r="F549" s="455"/>
      <c r="G549" s="353"/>
      <c r="H549" s="353"/>
      <c r="I549" s="353"/>
    </row>
    <row r="550" spans="1:9" ht="15" hidden="1" x14ac:dyDescent="0.25">
      <c r="A550" s="353"/>
      <c r="B550" s="353"/>
      <c r="C550" s="353"/>
      <c r="D550" s="353"/>
      <c r="E550" s="353"/>
      <c r="F550" s="455"/>
      <c r="G550" s="353"/>
      <c r="H550" s="353"/>
      <c r="I550" s="353"/>
    </row>
    <row r="551" spans="1:9" ht="15" hidden="1" x14ac:dyDescent="0.25">
      <c r="A551" s="353"/>
      <c r="B551" s="353"/>
      <c r="C551" s="353"/>
      <c r="D551" s="353"/>
      <c r="E551" s="353"/>
      <c r="F551" s="455"/>
      <c r="G551" s="353"/>
      <c r="H551" s="353"/>
      <c r="I551" s="353"/>
    </row>
    <row r="552" spans="1:9" ht="15" hidden="1" x14ac:dyDescent="0.25">
      <c r="A552" s="353"/>
      <c r="B552" s="353"/>
      <c r="C552" s="353"/>
      <c r="D552" s="353"/>
      <c r="E552" s="353"/>
      <c r="F552" s="455"/>
      <c r="G552" s="353"/>
      <c r="H552" s="353"/>
      <c r="I552" s="353"/>
    </row>
    <row r="553" spans="1:9" ht="15" hidden="1" x14ac:dyDescent="0.25">
      <c r="A553" s="353"/>
      <c r="B553" s="353"/>
      <c r="C553" s="353"/>
      <c r="D553" s="353"/>
      <c r="E553" s="353"/>
      <c r="F553" s="455"/>
      <c r="G553" s="353"/>
      <c r="H553" s="353"/>
      <c r="I553" s="353"/>
    </row>
    <row r="554" spans="1:9" ht="15" hidden="1" x14ac:dyDescent="0.25">
      <c r="A554" s="353"/>
      <c r="B554" s="353"/>
      <c r="C554" s="353"/>
      <c r="D554" s="353"/>
      <c r="E554" s="353"/>
      <c r="F554" s="455"/>
      <c r="G554" s="353"/>
      <c r="H554" s="353"/>
      <c r="I554" s="353"/>
    </row>
    <row r="555" spans="1:9" ht="15" hidden="1" x14ac:dyDescent="0.25">
      <c r="A555" s="353"/>
      <c r="B555" s="353"/>
      <c r="C555" s="353"/>
      <c r="D555" s="353"/>
      <c r="E555" s="353"/>
      <c r="F555" s="455"/>
      <c r="G555" s="353"/>
      <c r="H555" s="353"/>
      <c r="I555" s="353"/>
    </row>
    <row r="556" spans="1:9" ht="15" hidden="1" x14ac:dyDescent="0.25">
      <c r="A556" s="353"/>
      <c r="B556" s="353"/>
      <c r="C556" s="353"/>
      <c r="D556" s="353"/>
      <c r="E556" s="353"/>
      <c r="F556" s="455"/>
      <c r="G556" s="353"/>
      <c r="H556" s="353"/>
      <c r="I556" s="353"/>
    </row>
    <row r="557" spans="1:9" ht="15" hidden="1" x14ac:dyDescent="0.25">
      <c r="A557" s="353"/>
      <c r="B557" s="353"/>
      <c r="C557" s="353"/>
      <c r="D557" s="353"/>
      <c r="E557" s="353"/>
      <c r="F557" s="455"/>
      <c r="G557" s="353"/>
      <c r="H557" s="353"/>
      <c r="I557" s="353"/>
    </row>
    <row r="558" spans="1:9" ht="15" hidden="1" x14ac:dyDescent="0.25">
      <c r="A558" s="353"/>
      <c r="B558" s="353"/>
      <c r="C558" s="353"/>
      <c r="D558" s="353"/>
      <c r="E558" s="353"/>
      <c r="F558" s="455"/>
      <c r="G558" s="353"/>
      <c r="H558" s="353"/>
      <c r="I558" s="353"/>
    </row>
    <row r="559" spans="1:9" ht="15" hidden="1" x14ac:dyDescent="0.25">
      <c r="A559" s="353"/>
      <c r="B559" s="353"/>
      <c r="C559" s="353"/>
      <c r="D559" s="353"/>
      <c r="E559" s="353"/>
      <c r="F559" s="455"/>
      <c r="G559" s="353"/>
      <c r="H559" s="353"/>
      <c r="I559" s="353"/>
    </row>
    <row r="560" spans="1:9" ht="15" hidden="1" x14ac:dyDescent="0.25">
      <c r="A560" s="353"/>
      <c r="B560" s="353"/>
      <c r="C560" s="353"/>
      <c r="D560" s="353"/>
      <c r="E560" s="353"/>
      <c r="F560" s="455"/>
      <c r="G560" s="353"/>
      <c r="H560" s="353"/>
      <c r="I560" s="353"/>
    </row>
    <row r="561" spans="1:9" ht="15" hidden="1" x14ac:dyDescent="0.25">
      <c r="A561" s="353"/>
      <c r="B561" s="353"/>
      <c r="C561" s="353"/>
      <c r="D561" s="353"/>
      <c r="E561" s="353"/>
      <c r="F561" s="455"/>
      <c r="G561" s="353"/>
      <c r="H561" s="353"/>
      <c r="I561" s="353"/>
    </row>
    <row r="562" spans="1:9" ht="15" hidden="1" x14ac:dyDescent="0.25">
      <c r="A562" s="353"/>
      <c r="B562" s="353"/>
      <c r="C562" s="353"/>
      <c r="D562" s="353"/>
      <c r="E562" s="353"/>
      <c r="F562" s="455"/>
      <c r="G562" s="353"/>
      <c r="H562" s="353"/>
      <c r="I562" s="353"/>
    </row>
    <row r="563" spans="1:9" ht="15" hidden="1" x14ac:dyDescent="0.25">
      <c r="A563" s="353"/>
      <c r="B563" s="353"/>
      <c r="C563" s="353"/>
      <c r="D563" s="353"/>
      <c r="E563" s="353"/>
      <c r="F563" s="455"/>
      <c r="G563" s="353"/>
      <c r="H563" s="353"/>
      <c r="I563" s="353"/>
    </row>
    <row r="564" spans="1:9" ht="15" hidden="1" x14ac:dyDescent="0.25">
      <c r="A564" s="353"/>
      <c r="B564" s="353"/>
      <c r="C564" s="353"/>
      <c r="D564" s="353"/>
      <c r="E564" s="353"/>
      <c r="F564" s="455"/>
      <c r="G564" s="353"/>
      <c r="H564" s="353"/>
      <c r="I564" s="353"/>
    </row>
    <row r="565" spans="1:9" ht="15" hidden="1" x14ac:dyDescent="0.25">
      <c r="A565" s="353"/>
      <c r="B565" s="353"/>
      <c r="C565" s="353"/>
      <c r="D565" s="353"/>
      <c r="E565" s="353"/>
      <c r="F565" s="455"/>
      <c r="G565" s="353"/>
      <c r="H565" s="353"/>
      <c r="I565" s="353"/>
    </row>
    <row r="566" spans="1:9" ht="15" hidden="1" x14ac:dyDescent="0.25">
      <c r="A566" s="353"/>
      <c r="B566" s="353"/>
      <c r="C566" s="353"/>
      <c r="D566" s="353"/>
      <c r="E566" s="353"/>
      <c r="F566" s="455"/>
      <c r="G566" s="353"/>
      <c r="H566" s="353"/>
      <c r="I566" s="353"/>
    </row>
    <row r="567" spans="1:9" ht="15" hidden="1" x14ac:dyDescent="0.25">
      <c r="A567" s="353"/>
      <c r="B567" s="353"/>
      <c r="C567" s="353"/>
      <c r="D567" s="353"/>
      <c r="E567" s="353"/>
      <c r="F567" s="455"/>
      <c r="G567" s="353"/>
      <c r="H567" s="353"/>
      <c r="I567" s="353"/>
    </row>
    <row r="568" spans="1:9" ht="15" hidden="1" x14ac:dyDescent="0.25">
      <c r="A568" s="353"/>
      <c r="B568" s="353"/>
      <c r="C568" s="353"/>
      <c r="D568" s="353"/>
      <c r="E568" s="353"/>
      <c r="F568" s="455"/>
      <c r="G568" s="353"/>
      <c r="H568" s="353"/>
      <c r="I568" s="353"/>
    </row>
    <row r="569" spans="1:9" ht="15" hidden="1" x14ac:dyDescent="0.25">
      <c r="A569" s="353"/>
      <c r="B569" s="353"/>
      <c r="C569" s="353"/>
      <c r="D569" s="353"/>
      <c r="E569" s="353"/>
      <c r="F569" s="455"/>
      <c r="G569" s="353"/>
      <c r="H569" s="353"/>
      <c r="I569" s="353"/>
    </row>
    <row r="570" spans="1:9" ht="15" hidden="1" x14ac:dyDescent="0.25">
      <c r="A570" s="353"/>
      <c r="B570" s="353"/>
      <c r="C570" s="353"/>
      <c r="D570" s="353"/>
      <c r="E570" s="353"/>
      <c r="F570" s="455"/>
      <c r="G570" s="353"/>
      <c r="H570" s="353"/>
      <c r="I570" s="353"/>
    </row>
    <row r="571" spans="1:9" ht="15" hidden="1" x14ac:dyDescent="0.25">
      <c r="A571" s="353"/>
      <c r="B571" s="353"/>
      <c r="C571" s="353"/>
      <c r="D571" s="353"/>
      <c r="E571" s="353"/>
      <c r="F571" s="455"/>
      <c r="G571" s="353"/>
      <c r="H571" s="353"/>
      <c r="I571" s="353"/>
    </row>
    <row r="572" spans="1:9" ht="15" hidden="1" x14ac:dyDescent="0.25">
      <c r="A572" s="353"/>
      <c r="B572" s="353"/>
      <c r="C572" s="353"/>
      <c r="D572" s="353"/>
      <c r="E572" s="353"/>
      <c r="F572" s="455"/>
      <c r="G572" s="353"/>
      <c r="H572" s="353"/>
      <c r="I572" s="353"/>
    </row>
    <row r="573" spans="1:9" ht="15" hidden="1" x14ac:dyDescent="0.25">
      <c r="A573" s="353"/>
      <c r="B573" s="353"/>
      <c r="C573" s="353"/>
      <c r="D573" s="353"/>
      <c r="E573" s="353"/>
      <c r="F573" s="455"/>
      <c r="G573" s="353"/>
      <c r="H573" s="353"/>
      <c r="I573" s="353"/>
    </row>
    <row r="574" spans="1:9" ht="15" hidden="1" x14ac:dyDescent="0.25">
      <c r="A574" s="353"/>
      <c r="B574" s="353"/>
      <c r="C574" s="353"/>
      <c r="D574" s="353"/>
      <c r="E574" s="353"/>
      <c r="F574" s="455"/>
      <c r="G574" s="353"/>
      <c r="H574" s="353"/>
      <c r="I574" s="353"/>
    </row>
    <row r="575" spans="1:9" ht="15" hidden="1" x14ac:dyDescent="0.25">
      <c r="A575" s="353"/>
      <c r="B575" s="353"/>
      <c r="C575" s="353"/>
      <c r="D575" s="353"/>
      <c r="E575" s="353"/>
      <c r="F575" s="455"/>
      <c r="G575" s="353"/>
      <c r="H575" s="353"/>
      <c r="I575" s="353"/>
    </row>
    <row r="576" spans="1:9" ht="15" hidden="1" x14ac:dyDescent="0.25">
      <c r="A576" s="353"/>
      <c r="B576" s="353"/>
      <c r="C576" s="353"/>
      <c r="D576" s="353"/>
      <c r="E576" s="353"/>
      <c r="F576" s="455"/>
      <c r="G576" s="353"/>
      <c r="H576" s="353"/>
      <c r="I576" s="353"/>
    </row>
    <row r="577" spans="1:9" ht="15" hidden="1" x14ac:dyDescent="0.25">
      <c r="A577" s="353"/>
      <c r="B577" s="353"/>
      <c r="C577" s="353"/>
      <c r="D577" s="353"/>
      <c r="E577" s="353"/>
      <c r="F577" s="455"/>
      <c r="G577" s="353"/>
      <c r="H577" s="353"/>
      <c r="I577" s="353"/>
    </row>
    <row r="578" spans="1:9" ht="15" hidden="1" x14ac:dyDescent="0.25">
      <c r="A578" s="353"/>
      <c r="B578" s="353"/>
      <c r="C578" s="353"/>
      <c r="D578" s="353"/>
      <c r="E578" s="353"/>
      <c r="F578" s="455"/>
      <c r="G578" s="353"/>
      <c r="H578" s="353"/>
      <c r="I578" s="353"/>
    </row>
    <row r="579" spans="1:9" ht="15" hidden="1" x14ac:dyDescent="0.25">
      <c r="A579" s="353"/>
      <c r="B579" s="353"/>
      <c r="C579" s="353"/>
      <c r="D579" s="353"/>
      <c r="E579" s="353"/>
      <c r="F579" s="455"/>
      <c r="G579" s="353"/>
      <c r="H579" s="353"/>
      <c r="I579" s="353"/>
    </row>
    <row r="580" spans="1:9" ht="15" hidden="1" x14ac:dyDescent="0.25">
      <c r="A580" s="353"/>
      <c r="B580" s="353"/>
      <c r="C580" s="353"/>
      <c r="D580" s="353"/>
      <c r="E580" s="353"/>
      <c r="F580" s="455"/>
      <c r="G580" s="353"/>
      <c r="H580" s="353"/>
      <c r="I580" s="353"/>
    </row>
    <row r="581" spans="1:9" ht="15" hidden="1" x14ac:dyDescent="0.25">
      <c r="A581" s="353"/>
      <c r="B581" s="353"/>
      <c r="C581" s="353"/>
      <c r="D581" s="353"/>
      <c r="E581" s="353"/>
      <c r="F581" s="455"/>
      <c r="G581" s="353"/>
      <c r="H581" s="353"/>
      <c r="I581" s="353"/>
    </row>
    <row r="582" spans="1:9" ht="15" hidden="1" x14ac:dyDescent="0.25">
      <c r="A582" s="353"/>
      <c r="B582" s="353"/>
      <c r="C582" s="353"/>
      <c r="D582" s="353"/>
      <c r="E582" s="353"/>
      <c r="F582" s="455"/>
      <c r="G582" s="353"/>
      <c r="H582" s="353"/>
      <c r="I582" s="353"/>
    </row>
    <row r="583" spans="1:9" ht="15" hidden="1" x14ac:dyDescent="0.25">
      <c r="A583" s="353"/>
      <c r="B583" s="353"/>
      <c r="C583" s="353"/>
      <c r="D583" s="353"/>
      <c r="E583" s="353"/>
      <c r="F583" s="455"/>
      <c r="G583" s="353"/>
      <c r="H583" s="353"/>
      <c r="I583" s="353"/>
    </row>
    <row r="584" spans="1:9" ht="15" hidden="1" x14ac:dyDescent="0.25">
      <c r="A584" s="353"/>
      <c r="B584" s="353"/>
      <c r="C584" s="353"/>
      <c r="D584" s="353"/>
      <c r="E584" s="353"/>
      <c r="F584" s="455"/>
      <c r="G584" s="353"/>
      <c r="H584" s="353"/>
      <c r="I584" s="353"/>
    </row>
    <row r="585" spans="1:9" ht="15" hidden="1" x14ac:dyDescent="0.25">
      <c r="A585" s="353"/>
      <c r="B585" s="353"/>
      <c r="C585" s="353"/>
      <c r="D585" s="353"/>
      <c r="E585" s="353"/>
      <c r="F585" s="455"/>
      <c r="G585" s="353"/>
      <c r="H585" s="353"/>
      <c r="I585" s="353"/>
    </row>
    <row r="586" spans="1:9" ht="15" hidden="1" x14ac:dyDescent="0.25">
      <c r="A586" s="353"/>
      <c r="B586" s="353"/>
      <c r="C586" s="353"/>
      <c r="D586" s="353"/>
      <c r="E586" s="353"/>
      <c r="F586" s="455"/>
      <c r="G586" s="353"/>
      <c r="H586" s="353"/>
      <c r="I586" s="353"/>
    </row>
    <row r="587" spans="1:9" ht="15" hidden="1" x14ac:dyDescent="0.25">
      <c r="A587" s="353"/>
      <c r="B587" s="353"/>
      <c r="C587" s="353"/>
      <c r="D587" s="353"/>
      <c r="E587" s="353"/>
      <c r="F587" s="455"/>
      <c r="G587" s="353"/>
      <c r="H587" s="353"/>
      <c r="I587" s="353"/>
    </row>
    <row r="588" spans="1:9" ht="15" hidden="1" x14ac:dyDescent="0.25">
      <c r="A588" s="353"/>
      <c r="B588" s="353"/>
      <c r="C588" s="353"/>
      <c r="D588" s="353"/>
      <c r="E588" s="353"/>
      <c r="F588" s="455"/>
      <c r="G588" s="353"/>
      <c r="H588" s="353"/>
      <c r="I588" s="353"/>
    </row>
    <row r="589" spans="1:9" ht="15" hidden="1" x14ac:dyDescent="0.25">
      <c r="A589" s="353"/>
      <c r="B589" s="353"/>
      <c r="C589" s="353"/>
      <c r="D589" s="353"/>
      <c r="E589" s="353"/>
      <c r="F589" s="455"/>
      <c r="G589" s="353"/>
      <c r="H589" s="353"/>
      <c r="I589" s="353"/>
    </row>
    <row r="590" spans="1:9" ht="15" hidden="1" x14ac:dyDescent="0.25">
      <c r="A590" s="353"/>
      <c r="B590" s="353"/>
      <c r="C590" s="353"/>
      <c r="D590" s="353"/>
      <c r="E590" s="353"/>
      <c r="F590" s="455"/>
      <c r="G590" s="353"/>
      <c r="H590" s="353"/>
      <c r="I590" s="353"/>
    </row>
    <row r="591" spans="1:9" ht="15" hidden="1" x14ac:dyDescent="0.25">
      <c r="A591" s="353"/>
      <c r="B591" s="353"/>
      <c r="C591" s="353"/>
      <c r="D591" s="353"/>
      <c r="E591" s="353"/>
      <c r="F591" s="455"/>
      <c r="G591" s="353"/>
      <c r="H591" s="353"/>
      <c r="I591" s="353"/>
    </row>
    <row r="592" spans="1:9" ht="15" hidden="1" x14ac:dyDescent="0.25">
      <c r="A592" s="353"/>
      <c r="B592" s="353"/>
      <c r="C592" s="353"/>
      <c r="D592" s="353"/>
      <c r="E592" s="353"/>
      <c r="F592" s="455"/>
      <c r="G592" s="353"/>
      <c r="H592" s="353"/>
      <c r="I592" s="353"/>
    </row>
    <row r="593" spans="1:9" ht="15" hidden="1" x14ac:dyDescent="0.25">
      <c r="A593" s="353"/>
      <c r="B593" s="353"/>
      <c r="C593" s="353"/>
      <c r="D593" s="353"/>
      <c r="E593" s="353"/>
      <c r="F593" s="455"/>
      <c r="G593" s="353"/>
      <c r="H593" s="353"/>
      <c r="I593" s="353"/>
    </row>
    <row r="594" spans="1:9" ht="15" hidden="1" x14ac:dyDescent="0.25">
      <c r="A594" s="353"/>
      <c r="B594" s="353"/>
      <c r="C594" s="353"/>
      <c r="D594" s="353"/>
      <c r="E594" s="353"/>
      <c r="F594" s="455"/>
      <c r="G594" s="353"/>
      <c r="H594" s="353"/>
      <c r="I594" s="353"/>
    </row>
    <row r="595" spans="1:9" ht="15" hidden="1" x14ac:dyDescent="0.25">
      <c r="A595" s="353"/>
      <c r="B595" s="353"/>
      <c r="C595" s="353"/>
      <c r="D595" s="353"/>
      <c r="E595" s="353"/>
      <c r="F595" s="455"/>
      <c r="G595" s="353"/>
      <c r="H595" s="353"/>
      <c r="I595" s="353"/>
    </row>
    <row r="596" spans="1:9" ht="15" hidden="1" x14ac:dyDescent="0.25">
      <c r="A596" s="353"/>
      <c r="B596" s="353"/>
      <c r="C596" s="353"/>
      <c r="D596" s="353"/>
      <c r="E596" s="353"/>
      <c r="F596" s="455"/>
      <c r="G596" s="353"/>
      <c r="H596" s="353"/>
      <c r="I596" s="353"/>
    </row>
    <row r="597" spans="1:9" ht="15" hidden="1" x14ac:dyDescent="0.25">
      <c r="A597" s="353"/>
      <c r="B597" s="353"/>
      <c r="C597" s="353"/>
      <c r="D597" s="353"/>
      <c r="E597" s="353"/>
      <c r="F597" s="455"/>
      <c r="G597" s="353"/>
      <c r="H597" s="353"/>
      <c r="I597" s="353"/>
    </row>
    <row r="598" spans="1:9" ht="15" hidden="1" x14ac:dyDescent="0.25">
      <c r="A598" s="353"/>
      <c r="B598" s="353"/>
      <c r="C598" s="353"/>
      <c r="D598" s="353"/>
      <c r="E598" s="353"/>
      <c r="F598" s="455"/>
      <c r="G598" s="353"/>
      <c r="H598" s="353"/>
      <c r="I598" s="353"/>
    </row>
    <row r="599" spans="1:9" ht="15" hidden="1" x14ac:dyDescent="0.25">
      <c r="A599" s="353"/>
      <c r="B599" s="353"/>
      <c r="C599" s="353"/>
      <c r="D599" s="353"/>
      <c r="E599" s="353"/>
      <c r="F599" s="455"/>
      <c r="G599" s="353"/>
      <c r="H599" s="353"/>
      <c r="I599" s="353"/>
    </row>
    <row r="600" spans="1:9" ht="15" hidden="1" x14ac:dyDescent="0.25">
      <c r="A600" s="353"/>
      <c r="B600" s="353"/>
      <c r="C600" s="353"/>
      <c r="D600" s="353"/>
      <c r="E600" s="353"/>
      <c r="F600" s="455"/>
      <c r="G600" s="353"/>
      <c r="H600" s="353"/>
      <c r="I600" s="353"/>
    </row>
    <row r="601" spans="1:9" ht="15" hidden="1" x14ac:dyDescent="0.25">
      <c r="A601" s="353"/>
      <c r="B601" s="353"/>
      <c r="C601" s="353"/>
      <c r="D601" s="353"/>
      <c r="E601" s="353"/>
      <c r="F601" s="455"/>
      <c r="G601" s="353"/>
      <c r="H601" s="353"/>
      <c r="I601" s="353"/>
    </row>
    <row r="602" spans="1:9" ht="15" hidden="1" x14ac:dyDescent="0.25">
      <c r="A602" s="353"/>
      <c r="B602" s="353"/>
      <c r="C602" s="353"/>
      <c r="D602" s="353"/>
      <c r="E602" s="353"/>
      <c r="F602" s="455"/>
      <c r="G602" s="353"/>
      <c r="H602" s="353"/>
      <c r="I602" s="353"/>
    </row>
    <row r="603" spans="1:9" ht="15" hidden="1" x14ac:dyDescent="0.25">
      <c r="A603" s="353"/>
      <c r="B603" s="353"/>
      <c r="C603" s="353"/>
      <c r="D603" s="353"/>
      <c r="E603" s="353"/>
      <c r="F603" s="455"/>
      <c r="G603" s="353"/>
      <c r="H603" s="353"/>
      <c r="I603" s="353"/>
    </row>
    <row r="604" spans="1:9" ht="15" hidden="1" x14ac:dyDescent="0.25">
      <c r="A604" s="353"/>
      <c r="B604" s="353"/>
      <c r="C604" s="353"/>
      <c r="D604" s="353"/>
      <c r="E604" s="353"/>
      <c r="F604" s="455"/>
      <c r="G604" s="353"/>
      <c r="H604" s="353"/>
      <c r="I604" s="353"/>
    </row>
    <row r="605" spans="1:9" ht="15" hidden="1" x14ac:dyDescent="0.25">
      <c r="A605" s="353"/>
      <c r="B605" s="353"/>
      <c r="C605" s="353"/>
      <c r="D605" s="353"/>
      <c r="E605" s="353"/>
      <c r="F605" s="455"/>
      <c r="G605" s="353"/>
      <c r="H605" s="353"/>
      <c r="I605" s="353"/>
    </row>
    <row r="606" spans="1:9" ht="15" hidden="1" x14ac:dyDescent="0.25">
      <c r="A606" s="353"/>
      <c r="B606" s="353"/>
      <c r="C606" s="353"/>
      <c r="D606" s="353"/>
      <c r="E606" s="353"/>
      <c r="F606" s="455"/>
      <c r="G606" s="353"/>
      <c r="H606" s="353"/>
      <c r="I606" s="353"/>
    </row>
    <row r="607" spans="1:9" ht="15" hidden="1" x14ac:dyDescent="0.25">
      <c r="A607" s="353"/>
      <c r="B607" s="353"/>
      <c r="C607" s="353"/>
      <c r="D607" s="353"/>
      <c r="E607" s="353"/>
      <c r="F607" s="455"/>
      <c r="G607" s="353"/>
      <c r="H607" s="353"/>
      <c r="I607" s="353"/>
    </row>
    <row r="608" spans="1:9" ht="15" hidden="1" x14ac:dyDescent="0.25">
      <c r="A608" s="353"/>
      <c r="B608" s="353"/>
      <c r="C608" s="353"/>
      <c r="D608" s="353"/>
      <c r="E608" s="353"/>
      <c r="F608" s="455"/>
      <c r="G608" s="353"/>
      <c r="H608" s="353"/>
      <c r="I608" s="353"/>
    </row>
    <row r="609" spans="1:9" ht="15" hidden="1" x14ac:dyDescent="0.25">
      <c r="A609" s="353"/>
      <c r="B609" s="353"/>
      <c r="C609" s="353"/>
      <c r="D609" s="353"/>
      <c r="E609" s="353"/>
      <c r="F609" s="455"/>
      <c r="G609" s="353"/>
      <c r="H609" s="353"/>
      <c r="I609" s="353"/>
    </row>
    <row r="610" spans="1:9" ht="15" hidden="1" x14ac:dyDescent="0.25">
      <c r="A610" s="353"/>
      <c r="B610" s="353"/>
      <c r="C610" s="353"/>
      <c r="D610" s="353"/>
      <c r="E610" s="353"/>
      <c r="F610" s="455"/>
      <c r="G610" s="353"/>
      <c r="H610" s="353"/>
      <c r="I610" s="353"/>
    </row>
    <row r="611" spans="1:9" ht="15" hidden="1" x14ac:dyDescent="0.25">
      <c r="A611" s="353"/>
      <c r="B611" s="353"/>
      <c r="C611" s="353"/>
      <c r="D611" s="353"/>
      <c r="E611" s="353"/>
      <c r="F611" s="455"/>
      <c r="G611" s="353"/>
      <c r="H611" s="353"/>
      <c r="I611" s="353"/>
    </row>
    <row r="612" spans="1:9" ht="15" hidden="1" x14ac:dyDescent="0.25">
      <c r="A612" s="353"/>
      <c r="B612" s="353"/>
      <c r="C612" s="353"/>
      <c r="D612" s="353"/>
      <c r="E612" s="353"/>
      <c r="F612" s="455"/>
      <c r="G612" s="353"/>
      <c r="H612" s="353"/>
      <c r="I612" s="353"/>
    </row>
    <row r="613" spans="1:9" ht="15" hidden="1" x14ac:dyDescent="0.25">
      <c r="A613" s="353"/>
      <c r="B613" s="353"/>
      <c r="C613" s="353"/>
      <c r="D613" s="353"/>
      <c r="E613" s="353"/>
      <c r="F613" s="455"/>
      <c r="G613" s="353"/>
      <c r="H613" s="353"/>
      <c r="I613" s="353"/>
    </row>
    <row r="614" spans="1:9" ht="15" hidden="1" x14ac:dyDescent="0.25">
      <c r="A614" s="353"/>
      <c r="B614" s="353"/>
      <c r="C614" s="353"/>
      <c r="D614" s="353"/>
      <c r="E614" s="353"/>
      <c r="F614" s="455"/>
      <c r="G614" s="353"/>
      <c r="H614" s="353"/>
      <c r="I614" s="353"/>
    </row>
    <row r="615" spans="1:9" ht="15" hidden="1" x14ac:dyDescent="0.25">
      <c r="A615" s="353"/>
      <c r="B615" s="353"/>
      <c r="C615" s="353"/>
      <c r="D615" s="353"/>
      <c r="E615" s="353"/>
      <c r="F615" s="455"/>
      <c r="G615" s="353"/>
      <c r="H615" s="353"/>
      <c r="I615" s="353"/>
    </row>
    <row r="616" spans="1:9" ht="15" hidden="1" x14ac:dyDescent="0.25">
      <c r="A616" s="353"/>
      <c r="B616" s="353"/>
      <c r="C616" s="353"/>
      <c r="D616" s="353"/>
      <c r="E616" s="353"/>
      <c r="F616" s="455"/>
      <c r="G616" s="353"/>
      <c r="H616" s="353"/>
      <c r="I616" s="353"/>
    </row>
    <row r="617" spans="1:9" ht="15" hidden="1" x14ac:dyDescent="0.25">
      <c r="A617" s="353"/>
      <c r="B617" s="353"/>
      <c r="C617" s="353"/>
      <c r="D617" s="353"/>
      <c r="E617" s="353"/>
      <c r="F617" s="455"/>
      <c r="G617" s="353"/>
      <c r="H617" s="353"/>
      <c r="I617" s="353"/>
    </row>
    <row r="618" spans="1:9" ht="15" hidden="1" x14ac:dyDescent="0.25">
      <c r="A618" s="353"/>
      <c r="B618" s="353"/>
      <c r="C618" s="353"/>
      <c r="D618" s="353"/>
      <c r="E618" s="353"/>
      <c r="F618" s="455"/>
      <c r="G618" s="353"/>
      <c r="H618" s="353"/>
      <c r="I618" s="353"/>
    </row>
    <row r="619" spans="1:9" ht="15" hidden="1" x14ac:dyDescent="0.25">
      <c r="A619" s="353"/>
      <c r="B619" s="353"/>
      <c r="C619" s="353"/>
      <c r="D619" s="353"/>
      <c r="E619" s="353"/>
      <c r="F619" s="455"/>
      <c r="G619" s="353"/>
      <c r="H619" s="353"/>
      <c r="I619" s="353"/>
    </row>
    <row r="620" spans="1:9" ht="15" hidden="1" x14ac:dyDescent="0.25">
      <c r="A620" s="353"/>
      <c r="B620" s="353"/>
      <c r="C620" s="353"/>
      <c r="D620" s="353"/>
      <c r="E620" s="353"/>
      <c r="F620" s="455"/>
      <c r="G620" s="353"/>
      <c r="H620" s="353"/>
      <c r="I620" s="353"/>
    </row>
    <row r="621" spans="1:9" ht="15" hidden="1" x14ac:dyDescent="0.25">
      <c r="A621" s="353"/>
      <c r="B621" s="353"/>
      <c r="C621" s="353"/>
      <c r="D621" s="353"/>
      <c r="E621" s="353"/>
      <c r="F621" s="455"/>
      <c r="G621" s="353"/>
      <c r="H621" s="353"/>
      <c r="I621" s="353"/>
    </row>
    <row r="622" spans="1:9" ht="15" hidden="1" x14ac:dyDescent="0.25">
      <c r="A622" s="353"/>
      <c r="B622" s="353"/>
      <c r="C622" s="353"/>
      <c r="D622" s="353"/>
      <c r="E622" s="353"/>
      <c r="F622" s="455"/>
      <c r="G622" s="353"/>
      <c r="H622" s="353"/>
      <c r="I622" s="353"/>
    </row>
    <row r="623" spans="1:9" ht="15" hidden="1" x14ac:dyDescent="0.25">
      <c r="A623" s="353"/>
      <c r="B623" s="353"/>
      <c r="C623" s="353"/>
      <c r="D623" s="353"/>
      <c r="E623" s="353"/>
      <c r="F623" s="455"/>
      <c r="G623" s="353"/>
      <c r="H623" s="353"/>
      <c r="I623" s="353"/>
    </row>
    <row r="624" spans="1:9" ht="15" hidden="1" x14ac:dyDescent="0.25">
      <c r="A624" s="353"/>
      <c r="B624" s="353"/>
      <c r="C624" s="353"/>
      <c r="D624" s="353"/>
      <c r="E624" s="353"/>
      <c r="F624" s="455"/>
      <c r="G624" s="353"/>
      <c r="H624" s="353"/>
      <c r="I624" s="353"/>
    </row>
    <row r="625" spans="1:9" ht="15" hidden="1" x14ac:dyDescent="0.25">
      <c r="A625" s="353"/>
      <c r="B625" s="353"/>
      <c r="C625" s="353"/>
      <c r="D625" s="353"/>
      <c r="E625" s="353"/>
      <c r="F625" s="455"/>
      <c r="G625" s="353"/>
      <c r="H625" s="353"/>
      <c r="I625" s="353"/>
    </row>
    <row r="626" spans="1:9" ht="15" hidden="1" x14ac:dyDescent="0.25">
      <c r="A626" s="353"/>
      <c r="B626" s="353"/>
      <c r="C626" s="353"/>
      <c r="D626" s="353"/>
      <c r="E626" s="353"/>
      <c r="F626" s="455"/>
      <c r="G626" s="353"/>
      <c r="H626" s="353"/>
      <c r="I626" s="353"/>
    </row>
    <row r="627" spans="1:9" ht="15" hidden="1" x14ac:dyDescent="0.25">
      <c r="A627" s="353"/>
      <c r="B627" s="353"/>
      <c r="C627" s="353"/>
      <c r="D627" s="353"/>
      <c r="E627" s="353"/>
      <c r="F627" s="455"/>
      <c r="G627" s="353"/>
      <c r="H627" s="353"/>
      <c r="I627" s="353"/>
    </row>
    <row r="628" spans="1:9" ht="15" hidden="1" x14ac:dyDescent="0.25">
      <c r="A628" s="353"/>
      <c r="B628" s="353"/>
      <c r="C628" s="353"/>
      <c r="D628" s="353"/>
      <c r="E628" s="353"/>
      <c r="F628" s="455"/>
      <c r="G628" s="353"/>
      <c r="H628" s="353"/>
      <c r="I628" s="353"/>
    </row>
    <row r="629" spans="1:9" ht="15" hidden="1" x14ac:dyDescent="0.25">
      <c r="A629" s="353"/>
      <c r="B629" s="353"/>
      <c r="C629" s="353"/>
      <c r="D629" s="353"/>
      <c r="E629" s="353"/>
      <c r="F629" s="455"/>
      <c r="G629" s="353"/>
      <c r="H629" s="353"/>
      <c r="I629" s="353"/>
    </row>
    <row r="630" spans="1:9" ht="15" hidden="1" x14ac:dyDescent="0.25">
      <c r="A630" s="353"/>
      <c r="B630" s="353"/>
      <c r="C630" s="353"/>
      <c r="D630" s="353"/>
      <c r="E630" s="353"/>
      <c r="F630" s="455"/>
      <c r="G630" s="353"/>
      <c r="H630" s="353"/>
      <c r="I630" s="353"/>
    </row>
    <row r="631" spans="1:9" ht="15" hidden="1" x14ac:dyDescent="0.25">
      <c r="A631" s="353"/>
      <c r="B631" s="353"/>
      <c r="C631" s="353"/>
      <c r="D631" s="353"/>
      <c r="E631" s="353"/>
      <c r="F631" s="455"/>
      <c r="G631" s="353"/>
      <c r="H631" s="353"/>
      <c r="I631" s="353"/>
    </row>
    <row r="632" spans="1:9" ht="15" hidden="1" x14ac:dyDescent="0.25">
      <c r="A632" s="353"/>
      <c r="B632" s="353"/>
      <c r="C632" s="353"/>
      <c r="D632" s="353"/>
      <c r="E632" s="353"/>
      <c r="F632" s="455"/>
      <c r="G632" s="353"/>
      <c r="H632" s="353"/>
      <c r="I632" s="353"/>
    </row>
    <row r="633" spans="1:9" ht="15" hidden="1" x14ac:dyDescent="0.25">
      <c r="A633" s="353"/>
      <c r="B633" s="353"/>
      <c r="C633" s="353"/>
      <c r="D633" s="353"/>
      <c r="E633" s="353"/>
      <c r="F633" s="455"/>
      <c r="G633" s="353"/>
      <c r="H633" s="353"/>
      <c r="I633" s="353"/>
    </row>
    <row r="634" spans="1:9" ht="15" hidden="1" x14ac:dyDescent="0.25">
      <c r="A634" s="353"/>
      <c r="B634" s="353"/>
      <c r="C634" s="353"/>
      <c r="D634" s="353"/>
      <c r="E634" s="353"/>
      <c r="F634" s="455"/>
      <c r="G634" s="353"/>
      <c r="H634" s="353"/>
      <c r="I634" s="353"/>
    </row>
    <row r="635" spans="1:9" ht="15" hidden="1" x14ac:dyDescent="0.25">
      <c r="A635" s="353"/>
      <c r="B635" s="353"/>
      <c r="C635" s="353"/>
      <c r="D635" s="353"/>
      <c r="E635" s="353"/>
      <c r="F635" s="455"/>
      <c r="G635" s="353"/>
      <c r="H635" s="353"/>
      <c r="I635" s="353"/>
    </row>
    <row r="636" spans="1:9" ht="15" hidden="1" x14ac:dyDescent="0.25">
      <c r="A636" s="353"/>
      <c r="B636" s="353"/>
      <c r="C636" s="353"/>
      <c r="D636" s="353"/>
      <c r="E636" s="353"/>
      <c r="F636" s="455"/>
      <c r="G636" s="353"/>
      <c r="H636" s="353"/>
      <c r="I636" s="353"/>
    </row>
    <row r="637" spans="1:9" ht="15" hidden="1" x14ac:dyDescent="0.25">
      <c r="A637" s="353"/>
      <c r="B637" s="353"/>
      <c r="C637" s="353"/>
      <c r="D637" s="353"/>
      <c r="E637" s="353"/>
      <c r="F637" s="455"/>
      <c r="G637" s="353"/>
      <c r="H637" s="353"/>
      <c r="I637" s="353"/>
    </row>
    <row r="638" spans="1:9" ht="15" hidden="1" x14ac:dyDescent="0.25">
      <c r="A638" s="353"/>
      <c r="B638" s="353"/>
      <c r="C638" s="353"/>
      <c r="D638" s="353"/>
      <c r="E638" s="353"/>
      <c r="F638" s="455"/>
      <c r="G638" s="353"/>
      <c r="H638" s="353"/>
      <c r="I638" s="353"/>
    </row>
    <row r="639" spans="1:9" ht="15" hidden="1" x14ac:dyDescent="0.25">
      <c r="A639" s="353"/>
      <c r="B639" s="353"/>
      <c r="C639" s="353"/>
      <c r="D639" s="353"/>
      <c r="E639" s="353"/>
      <c r="F639" s="455"/>
      <c r="G639" s="353"/>
      <c r="H639" s="353"/>
      <c r="I639" s="353"/>
    </row>
    <row r="640" spans="1:9" ht="15" hidden="1" x14ac:dyDescent="0.25">
      <c r="A640" s="353"/>
      <c r="B640" s="353"/>
      <c r="C640" s="353"/>
      <c r="D640" s="353"/>
      <c r="E640" s="353"/>
      <c r="F640" s="455"/>
      <c r="G640" s="353"/>
      <c r="H640" s="353"/>
      <c r="I640" s="353"/>
    </row>
    <row r="641" spans="1:9" ht="15" hidden="1" x14ac:dyDescent="0.25">
      <c r="A641" s="353"/>
      <c r="B641" s="353"/>
      <c r="C641" s="353"/>
      <c r="D641" s="353"/>
      <c r="E641" s="353"/>
      <c r="F641" s="455"/>
      <c r="G641" s="353"/>
      <c r="H641" s="353"/>
      <c r="I641" s="353"/>
    </row>
    <row r="642" spans="1:9" ht="15" hidden="1" x14ac:dyDescent="0.25">
      <c r="A642" s="353"/>
      <c r="B642" s="353"/>
      <c r="C642" s="353"/>
      <c r="D642" s="353"/>
      <c r="E642" s="353"/>
      <c r="F642" s="455"/>
      <c r="G642" s="353"/>
      <c r="H642" s="353"/>
      <c r="I642" s="353"/>
    </row>
    <row r="643" spans="1:9" ht="15" hidden="1" x14ac:dyDescent="0.25">
      <c r="A643" s="353"/>
      <c r="B643" s="353"/>
      <c r="C643" s="353"/>
      <c r="D643" s="353"/>
      <c r="E643" s="353"/>
      <c r="F643" s="455"/>
      <c r="G643" s="353"/>
      <c r="H643" s="353"/>
      <c r="I643" s="353"/>
    </row>
    <row r="644" spans="1:9" ht="15" hidden="1" x14ac:dyDescent="0.25">
      <c r="A644" s="353"/>
      <c r="B644" s="353"/>
      <c r="C644" s="353"/>
      <c r="D644" s="353"/>
      <c r="E644" s="353"/>
      <c r="F644" s="455"/>
      <c r="G644" s="353"/>
      <c r="H644" s="353"/>
      <c r="I644" s="353"/>
    </row>
    <row r="645" spans="1:9" ht="15" hidden="1" x14ac:dyDescent="0.25">
      <c r="A645" s="353"/>
      <c r="B645" s="353"/>
      <c r="C645" s="353"/>
      <c r="D645" s="353"/>
      <c r="E645" s="353"/>
      <c r="F645" s="455"/>
      <c r="G645" s="353"/>
      <c r="H645" s="353"/>
      <c r="I645" s="353"/>
    </row>
    <row r="646" spans="1:9" ht="15" hidden="1" x14ac:dyDescent="0.25">
      <c r="A646" s="353"/>
      <c r="B646" s="353"/>
      <c r="C646" s="353"/>
      <c r="D646" s="353"/>
      <c r="E646" s="353"/>
      <c r="F646" s="455"/>
      <c r="G646" s="353"/>
      <c r="H646" s="353"/>
      <c r="I646" s="353"/>
    </row>
    <row r="647" spans="1:9" ht="15" hidden="1" x14ac:dyDescent="0.25">
      <c r="A647" s="353"/>
      <c r="B647" s="353"/>
      <c r="C647" s="353"/>
      <c r="D647" s="353"/>
      <c r="E647" s="353"/>
      <c r="F647" s="455"/>
      <c r="G647" s="353"/>
      <c r="H647" s="353"/>
      <c r="I647" s="353"/>
    </row>
    <row r="648" spans="1:9" ht="15" hidden="1" x14ac:dyDescent="0.25">
      <c r="A648" s="353"/>
      <c r="B648" s="353"/>
      <c r="C648" s="353"/>
      <c r="D648" s="353"/>
      <c r="E648" s="353"/>
      <c r="F648" s="455"/>
      <c r="G648" s="353"/>
      <c r="H648" s="353"/>
      <c r="I648" s="353"/>
    </row>
    <row r="649" spans="1:9" ht="15" hidden="1" x14ac:dyDescent="0.25">
      <c r="A649" s="353"/>
      <c r="B649" s="353"/>
      <c r="C649" s="353"/>
      <c r="D649" s="353"/>
      <c r="E649" s="353"/>
      <c r="F649" s="455"/>
      <c r="G649" s="353"/>
      <c r="H649" s="353"/>
      <c r="I649" s="353"/>
    </row>
    <row r="650" spans="1:9" ht="15" hidden="1" x14ac:dyDescent="0.25">
      <c r="A650" s="353"/>
      <c r="B650" s="353"/>
      <c r="C650" s="353"/>
      <c r="D650" s="353"/>
      <c r="E650" s="353"/>
      <c r="F650" s="455"/>
      <c r="G650" s="353"/>
      <c r="H650" s="353"/>
      <c r="I650" s="353"/>
    </row>
    <row r="651" spans="1:9" ht="15" hidden="1" x14ac:dyDescent="0.25">
      <c r="A651" s="353"/>
      <c r="B651" s="353"/>
      <c r="C651" s="353"/>
      <c r="D651" s="353"/>
      <c r="E651" s="353"/>
      <c r="F651" s="455"/>
      <c r="G651" s="353"/>
      <c r="H651" s="353"/>
      <c r="I651" s="353"/>
    </row>
    <row r="652" spans="1:9" ht="15" hidden="1" x14ac:dyDescent="0.25">
      <c r="A652" s="353"/>
      <c r="B652" s="353"/>
      <c r="C652" s="353"/>
      <c r="D652" s="353"/>
      <c r="E652" s="353"/>
      <c r="F652" s="455"/>
      <c r="G652" s="353"/>
      <c r="H652" s="353"/>
      <c r="I652" s="353"/>
    </row>
    <row r="653" spans="1:9" ht="15" hidden="1" x14ac:dyDescent="0.25">
      <c r="A653" s="353"/>
      <c r="B653" s="353"/>
      <c r="C653" s="353"/>
      <c r="D653" s="353"/>
      <c r="E653" s="353"/>
      <c r="F653" s="455"/>
      <c r="G653" s="353"/>
      <c r="H653" s="353"/>
      <c r="I653" s="353"/>
    </row>
    <row r="654" spans="1:9" ht="15" hidden="1" x14ac:dyDescent="0.25">
      <c r="A654" s="353"/>
      <c r="B654" s="353"/>
      <c r="C654" s="353"/>
      <c r="D654" s="353"/>
      <c r="E654" s="353"/>
      <c r="F654" s="455"/>
      <c r="G654" s="353"/>
      <c r="H654" s="353"/>
      <c r="I654" s="353"/>
    </row>
    <row r="655" spans="1:9" ht="15" hidden="1" x14ac:dyDescent="0.25">
      <c r="A655" s="353"/>
      <c r="B655" s="353"/>
      <c r="C655" s="353"/>
      <c r="D655" s="353"/>
      <c r="E655" s="353"/>
      <c r="F655" s="455"/>
      <c r="G655" s="353"/>
      <c r="H655" s="353"/>
      <c r="I655" s="353"/>
    </row>
    <row r="656" spans="1:9" ht="15" hidden="1" x14ac:dyDescent="0.25">
      <c r="A656" s="353"/>
      <c r="B656" s="353"/>
      <c r="C656" s="353"/>
      <c r="D656" s="353"/>
      <c r="E656" s="353"/>
      <c r="F656" s="455"/>
      <c r="G656" s="353"/>
      <c r="H656" s="353"/>
      <c r="I656" s="353"/>
    </row>
    <row r="657" spans="1:9" ht="15" hidden="1" x14ac:dyDescent="0.25">
      <c r="A657" s="353"/>
      <c r="B657" s="353"/>
      <c r="C657" s="353"/>
      <c r="D657" s="353"/>
      <c r="E657" s="353"/>
      <c r="F657" s="455"/>
      <c r="G657" s="353"/>
      <c r="H657" s="353"/>
      <c r="I657" s="353"/>
    </row>
    <row r="658" spans="1:9" ht="15" hidden="1" x14ac:dyDescent="0.25">
      <c r="A658" s="353"/>
      <c r="B658" s="353"/>
      <c r="C658" s="353"/>
      <c r="D658" s="353"/>
      <c r="E658" s="353"/>
      <c r="F658" s="455"/>
      <c r="G658" s="353"/>
      <c r="H658" s="353"/>
      <c r="I658" s="353"/>
    </row>
    <row r="659" spans="1:9" ht="15" hidden="1" x14ac:dyDescent="0.25">
      <c r="A659" s="353"/>
      <c r="B659" s="353"/>
      <c r="C659" s="353"/>
      <c r="D659" s="353"/>
      <c r="E659" s="353"/>
      <c r="F659" s="455"/>
      <c r="G659" s="353"/>
      <c r="H659" s="353"/>
      <c r="I659" s="353"/>
    </row>
    <row r="660" spans="1:9" ht="15" hidden="1" x14ac:dyDescent="0.25">
      <c r="A660" s="353"/>
      <c r="B660" s="353"/>
      <c r="C660" s="353"/>
      <c r="D660" s="353"/>
      <c r="E660" s="353"/>
      <c r="F660" s="455"/>
      <c r="G660" s="353"/>
      <c r="H660" s="353"/>
      <c r="I660" s="353"/>
    </row>
    <row r="661" spans="1:9" ht="15" hidden="1" x14ac:dyDescent="0.25">
      <c r="A661" s="353"/>
      <c r="B661" s="353"/>
      <c r="C661" s="353"/>
      <c r="D661" s="353"/>
      <c r="E661" s="353"/>
      <c r="F661" s="455"/>
      <c r="G661" s="353"/>
      <c r="H661" s="353"/>
      <c r="I661" s="353"/>
    </row>
    <row r="662" spans="1:9" ht="15" hidden="1" x14ac:dyDescent="0.25">
      <c r="A662" s="353"/>
      <c r="B662" s="353"/>
      <c r="C662" s="353"/>
      <c r="D662" s="353"/>
      <c r="E662" s="353"/>
      <c r="F662" s="455"/>
      <c r="G662" s="353"/>
      <c r="H662" s="353"/>
      <c r="I662" s="353"/>
    </row>
    <row r="663" spans="1:9" ht="15" hidden="1" x14ac:dyDescent="0.25">
      <c r="A663" s="353"/>
      <c r="B663" s="353"/>
      <c r="C663" s="353"/>
      <c r="D663" s="353"/>
      <c r="E663" s="353"/>
      <c r="F663" s="455"/>
      <c r="G663" s="353"/>
      <c r="H663" s="353"/>
      <c r="I663" s="353"/>
    </row>
    <row r="664" spans="1:9" ht="15" hidden="1" x14ac:dyDescent="0.25">
      <c r="A664" s="353"/>
      <c r="B664" s="353"/>
      <c r="C664" s="353"/>
      <c r="D664" s="353"/>
      <c r="E664" s="353"/>
      <c r="F664" s="455"/>
      <c r="G664" s="353"/>
      <c r="H664" s="353"/>
      <c r="I664" s="353"/>
    </row>
    <row r="665" spans="1:9" ht="15" hidden="1" x14ac:dyDescent="0.25">
      <c r="A665" s="353"/>
      <c r="B665" s="353"/>
      <c r="C665" s="353"/>
      <c r="D665" s="353"/>
      <c r="E665" s="353"/>
      <c r="F665" s="455"/>
      <c r="G665" s="353"/>
      <c r="H665" s="353"/>
      <c r="I665" s="353"/>
    </row>
    <row r="666" spans="1:9" ht="15" hidden="1" x14ac:dyDescent="0.25">
      <c r="A666" s="353"/>
      <c r="B666" s="353"/>
      <c r="C666" s="353"/>
      <c r="D666" s="353"/>
      <c r="E666" s="353"/>
      <c r="F666" s="455"/>
      <c r="G666" s="353"/>
      <c r="H666" s="353"/>
      <c r="I666" s="353"/>
    </row>
    <row r="667" spans="1:9" ht="15" hidden="1" x14ac:dyDescent="0.25">
      <c r="A667" s="353"/>
      <c r="B667" s="353"/>
      <c r="C667" s="353"/>
      <c r="D667" s="353"/>
      <c r="E667" s="353"/>
      <c r="F667" s="455"/>
      <c r="G667" s="353"/>
      <c r="H667" s="353"/>
      <c r="I667" s="353"/>
    </row>
    <row r="668" spans="1:9" ht="15" hidden="1" x14ac:dyDescent="0.25">
      <c r="A668" s="353"/>
      <c r="B668" s="353"/>
      <c r="C668" s="353"/>
      <c r="D668" s="353"/>
      <c r="E668" s="353"/>
      <c r="F668" s="455"/>
      <c r="G668" s="353"/>
      <c r="H668" s="353"/>
      <c r="I668" s="353"/>
    </row>
    <row r="669" spans="1:9" ht="15" hidden="1" x14ac:dyDescent="0.25">
      <c r="A669" s="353"/>
      <c r="B669" s="353"/>
      <c r="C669" s="353"/>
      <c r="D669" s="353"/>
      <c r="E669" s="353"/>
      <c r="F669" s="455"/>
      <c r="G669" s="353"/>
      <c r="H669" s="353"/>
      <c r="I669" s="353"/>
    </row>
    <row r="670" spans="1:9" ht="15" hidden="1" x14ac:dyDescent="0.25">
      <c r="A670" s="353"/>
      <c r="B670" s="353"/>
      <c r="C670" s="353"/>
      <c r="D670" s="353"/>
      <c r="E670" s="353"/>
      <c r="F670" s="455"/>
      <c r="G670" s="353"/>
      <c r="H670" s="353"/>
      <c r="I670" s="353"/>
    </row>
    <row r="671" spans="1:9" ht="15" hidden="1" x14ac:dyDescent="0.25">
      <c r="A671" s="353"/>
      <c r="B671" s="353"/>
      <c r="C671" s="353"/>
      <c r="D671" s="353"/>
      <c r="E671" s="353"/>
      <c r="F671" s="455"/>
      <c r="G671" s="353"/>
      <c r="H671" s="353"/>
      <c r="I671" s="353"/>
    </row>
    <row r="672" spans="1:9" ht="15" hidden="1" x14ac:dyDescent="0.25">
      <c r="A672" s="353"/>
      <c r="B672" s="353"/>
      <c r="C672" s="353"/>
      <c r="D672" s="353"/>
      <c r="E672" s="353"/>
      <c r="F672" s="455"/>
      <c r="G672" s="353"/>
      <c r="H672" s="353"/>
      <c r="I672" s="353"/>
    </row>
    <row r="673" spans="1:9" ht="15" hidden="1" x14ac:dyDescent="0.25">
      <c r="A673" s="353"/>
      <c r="B673" s="353"/>
      <c r="C673" s="353"/>
      <c r="D673" s="353"/>
      <c r="E673" s="353"/>
      <c r="F673" s="455"/>
      <c r="G673" s="353"/>
      <c r="H673" s="353"/>
      <c r="I673" s="353"/>
    </row>
    <row r="674" spans="1:9" ht="15" hidden="1" x14ac:dyDescent="0.25">
      <c r="A674" s="353"/>
      <c r="B674" s="353"/>
      <c r="C674" s="353"/>
      <c r="D674" s="353"/>
      <c r="E674" s="353"/>
      <c r="F674" s="455"/>
      <c r="G674" s="353"/>
      <c r="H674" s="353"/>
      <c r="I674" s="353"/>
    </row>
    <row r="675" spans="1:9" ht="15" hidden="1" x14ac:dyDescent="0.25">
      <c r="A675" s="353"/>
      <c r="B675" s="353"/>
      <c r="C675" s="353"/>
      <c r="D675" s="353"/>
      <c r="E675" s="353"/>
      <c r="F675" s="455"/>
      <c r="G675" s="353"/>
      <c r="H675" s="353"/>
      <c r="I675" s="353"/>
    </row>
    <row r="676" spans="1:9" ht="15" hidden="1" x14ac:dyDescent="0.25">
      <c r="A676" s="353"/>
      <c r="B676" s="353"/>
      <c r="C676" s="353"/>
      <c r="D676" s="353"/>
      <c r="E676" s="353"/>
      <c r="F676" s="455"/>
      <c r="G676" s="353"/>
      <c r="H676" s="353"/>
      <c r="I676" s="353"/>
    </row>
    <row r="677" spans="1:9" ht="15" hidden="1" x14ac:dyDescent="0.25">
      <c r="A677" s="353"/>
      <c r="B677" s="353"/>
      <c r="C677" s="353"/>
      <c r="D677" s="353"/>
      <c r="E677" s="353"/>
      <c r="F677" s="455"/>
      <c r="G677" s="353"/>
      <c r="H677" s="353"/>
      <c r="I677" s="353"/>
    </row>
    <row r="678" spans="1:9" ht="15" hidden="1" x14ac:dyDescent="0.25">
      <c r="A678" s="353"/>
      <c r="B678" s="353"/>
      <c r="C678" s="353"/>
      <c r="D678" s="353"/>
      <c r="E678" s="353"/>
      <c r="F678" s="455"/>
      <c r="G678" s="353"/>
      <c r="H678" s="353"/>
      <c r="I678" s="353"/>
    </row>
    <row r="679" spans="1:9" ht="15" hidden="1" x14ac:dyDescent="0.25">
      <c r="A679" s="353"/>
      <c r="B679" s="353"/>
      <c r="C679" s="353"/>
      <c r="D679" s="353"/>
      <c r="E679" s="353"/>
      <c r="F679" s="455"/>
      <c r="G679" s="353"/>
      <c r="H679" s="353"/>
      <c r="I679" s="353"/>
    </row>
    <row r="680" spans="1:9" ht="15" hidden="1" x14ac:dyDescent="0.25">
      <c r="A680" s="353"/>
      <c r="B680" s="353"/>
      <c r="C680" s="353"/>
      <c r="D680" s="353"/>
      <c r="E680" s="353"/>
      <c r="F680" s="455"/>
      <c r="G680" s="353"/>
      <c r="H680" s="353"/>
      <c r="I680" s="353"/>
    </row>
    <row r="681" spans="1:9" ht="15" hidden="1" x14ac:dyDescent="0.25">
      <c r="A681" s="353"/>
      <c r="B681" s="353"/>
      <c r="C681" s="353"/>
      <c r="D681" s="353"/>
      <c r="E681" s="353"/>
      <c r="F681" s="455"/>
      <c r="G681" s="353"/>
      <c r="H681" s="353"/>
      <c r="I681" s="353"/>
    </row>
    <row r="682" spans="1:9" ht="15" hidden="1" x14ac:dyDescent="0.25">
      <c r="A682" s="353"/>
      <c r="B682" s="353"/>
      <c r="C682" s="353"/>
      <c r="D682" s="353"/>
      <c r="E682" s="353"/>
      <c r="F682" s="455"/>
      <c r="G682" s="353"/>
      <c r="H682" s="353"/>
      <c r="I682" s="353"/>
    </row>
    <row r="683" spans="1:9" ht="15" hidden="1" x14ac:dyDescent="0.25">
      <c r="A683" s="353"/>
      <c r="B683" s="353"/>
      <c r="C683" s="353"/>
      <c r="D683" s="353"/>
      <c r="E683" s="353"/>
      <c r="F683" s="455"/>
      <c r="G683" s="353"/>
      <c r="H683" s="353"/>
      <c r="I683" s="353"/>
    </row>
    <row r="684" spans="1:9" ht="15" hidden="1" x14ac:dyDescent="0.25">
      <c r="A684" s="353"/>
      <c r="B684" s="353"/>
      <c r="C684" s="353"/>
      <c r="D684" s="353"/>
      <c r="E684" s="353"/>
      <c r="F684" s="455"/>
      <c r="G684" s="353"/>
      <c r="H684" s="353"/>
      <c r="I684" s="353"/>
    </row>
    <row r="685" spans="1:9" ht="15" hidden="1" x14ac:dyDescent="0.25">
      <c r="A685" s="353"/>
      <c r="B685" s="353"/>
      <c r="C685" s="353"/>
      <c r="D685" s="353"/>
      <c r="E685" s="353"/>
      <c r="F685" s="455"/>
      <c r="G685" s="353"/>
      <c r="H685" s="353"/>
      <c r="I685" s="353"/>
    </row>
    <row r="686" spans="1:9" ht="15" hidden="1" x14ac:dyDescent="0.25">
      <c r="A686" s="353"/>
      <c r="B686" s="353"/>
      <c r="C686" s="353"/>
      <c r="D686" s="353"/>
      <c r="E686" s="353"/>
      <c r="F686" s="455"/>
      <c r="G686" s="353"/>
      <c r="H686" s="353"/>
      <c r="I686" s="353"/>
    </row>
    <row r="687" spans="1:9" ht="15" hidden="1" x14ac:dyDescent="0.25">
      <c r="A687" s="353"/>
      <c r="B687" s="353"/>
      <c r="C687" s="353"/>
      <c r="D687" s="353"/>
      <c r="E687" s="353"/>
      <c r="F687" s="455"/>
      <c r="G687" s="353"/>
      <c r="H687" s="353"/>
      <c r="I687" s="353"/>
    </row>
    <row r="688" spans="1:9" ht="15" hidden="1" x14ac:dyDescent="0.25">
      <c r="A688" s="353"/>
      <c r="B688" s="353"/>
      <c r="C688" s="353"/>
      <c r="D688" s="353"/>
      <c r="E688" s="353"/>
      <c r="F688" s="455"/>
      <c r="G688" s="353"/>
      <c r="H688" s="353"/>
      <c r="I688" s="353"/>
    </row>
    <row r="689" spans="1:9" ht="15" hidden="1" x14ac:dyDescent="0.25">
      <c r="A689" s="353"/>
      <c r="B689" s="353"/>
      <c r="C689" s="353"/>
      <c r="D689" s="353"/>
      <c r="E689" s="353"/>
      <c r="F689" s="455"/>
      <c r="G689" s="353"/>
      <c r="H689" s="353"/>
      <c r="I689" s="353"/>
    </row>
    <row r="690" spans="1:9" ht="15" hidden="1" x14ac:dyDescent="0.25">
      <c r="A690" s="353"/>
      <c r="B690" s="353"/>
      <c r="C690" s="353"/>
      <c r="D690" s="353"/>
      <c r="E690" s="353"/>
      <c r="F690" s="455"/>
      <c r="G690" s="353"/>
      <c r="H690" s="353"/>
      <c r="I690" s="353"/>
    </row>
    <row r="691" spans="1:9" ht="15" hidden="1" x14ac:dyDescent="0.25">
      <c r="A691" s="353"/>
      <c r="B691" s="353"/>
      <c r="C691" s="353"/>
      <c r="D691" s="353"/>
      <c r="E691" s="353"/>
      <c r="F691" s="455"/>
      <c r="G691" s="353"/>
      <c r="H691" s="353"/>
      <c r="I691" s="353"/>
    </row>
    <row r="692" spans="1:9" ht="15" hidden="1" x14ac:dyDescent="0.25">
      <c r="A692" s="353"/>
      <c r="B692" s="353"/>
      <c r="C692" s="353"/>
      <c r="D692" s="353"/>
      <c r="E692" s="353"/>
      <c r="F692" s="455"/>
      <c r="G692" s="353"/>
      <c r="H692" s="353"/>
      <c r="I692" s="353"/>
    </row>
    <row r="693" spans="1:9" ht="15" hidden="1" x14ac:dyDescent="0.25">
      <c r="A693" s="353"/>
      <c r="B693" s="353"/>
      <c r="C693" s="353"/>
      <c r="D693" s="353"/>
      <c r="E693" s="353"/>
      <c r="F693" s="455"/>
      <c r="G693" s="353"/>
      <c r="H693" s="353"/>
      <c r="I693" s="353"/>
    </row>
    <row r="694" spans="1:9" ht="15" hidden="1" x14ac:dyDescent="0.25">
      <c r="A694" s="353"/>
      <c r="B694" s="353"/>
      <c r="C694" s="353"/>
      <c r="D694" s="353"/>
      <c r="E694" s="353"/>
      <c r="F694" s="455"/>
      <c r="G694" s="353"/>
      <c r="H694" s="353"/>
      <c r="I694" s="353"/>
    </row>
    <row r="695" spans="1:9" ht="15" hidden="1" x14ac:dyDescent="0.25">
      <c r="A695" s="353"/>
      <c r="B695" s="353"/>
      <c r="C695" s="353"/>
      <c r="D695" s="353"/>
      <c r="E695" s="353"/>
      <c r="F695" s="455"/>
      <c r="G695" s="353"/>
      <c r="H695" s="353"/>
      <c r="I695" s="353"/>
    </row>
    <row r="696" spans="1:9" ht="15" hidden="1" x14ac:dyDescent="0.25">
      <c r="A696" s="353"/>
      <c r="B696" s="353"/>
      <c r="C696" s="353"/>
      <c r="D696" s="353"/>
      <c r="E696" s="353"/>
      <c r="F696" s="455"/>
      <c r="G696" s="353"/>
      <c r="H696" s="353"/>
      <c r="I696" s="353"/>
    </row>
    <row r="697" spans="1:9" ht="15" hidden="1" x14ac:dyDescent="0.25">
      <c r="A697" s="353"/>
      <c r="B697" s="353"/>
      <c r="C697" s="353"/>
      <c r="D697" s="353"/>
      <c r="E697" s="353"/>
      <c r="F697" s="455"/>
      <c r="G697" s="353"/>
      <c r="H697" s="353"/>
      <c r="I697" s="353"/>
    </row>
    <row r="698" spans="1:9" ht="15" hidden="1" x14ac:dyDescent="0.25">
      <c r="A698" s="353"/>
      <c r="B698" s="353"/>
      <c r="C698" s="353"/>
      <c r="D698" s="353"/>
      <c r="E698" s="353"/>
      <c r="F698" s="455"/>
      <c r="G698" s="353"/>
      <c r="H698" s="353"/>
      <c r="I698" s="353"/>
    </row>
    <row r="699" spans="1:9" ht="15" hidden="1" x14ac:dyDescent="0.25">
      <c r="A699" s="353"/>
      <c r="B699" s="353"/>
      <c r="C699" s="353"/>
      <c r="D699" s="353"/>
      <c r="E699" s="353"/>
      <c r="F699" s="455"/>
      <c r="G699" s="353"/>
      <c r="H699" s="353"/>
      <c r="I699" s="353"/>
    </row>
    <row r="700" spans="1:9" ht="15" hidden="1" x14ac:dyDescent="0.25">
      <c r="A700" s="353"/>
      <c r="B700" s="353"/>
      <c r="C700" s="353"/>
      <c r="D700" s="353"/>
      <c r="E700" s="353"/>
      <c r="F700" s="455"/>
      <c r="G700" s="353"/>
      <c r="H700" s="353"/>
      <c r="I700" s="353"/>
    </row>
    <row r="701" spans="1:9" ht="15" hidden="1" x14ac:dyDescent="0.25">
      <c r="A701" s="353"/>
      <c r="B701" s="353"/>
      <c r="C701" s="353"/>
      <c r="D701" s="353"/>
      <c r="E701" s="353"/>
      <c r="F701" s="455"/>
      <c r="G701" s="353"/>
      <c r="H701" s="353"/>
      <c r="I701" s="353"/>
    </row>
    <row r="702" spans="1:9" ht="15" hidden="1" x14ac:dyDescent="0.25">
      <c r="A702" s="353"/>
      <c r="B702" s="353"/>
      <c r="C702" s="353"/>
      <c r="D702" s="353"/>
      <c r="E702" s="353"/>
      <c r="F702" s="455"/>
      <c r="G702" s="353"/>
      <c r="H702" s="353"/>
      <c r="I702" s="353"/>
    </row>
    <row r="703" spans="1:9" ht="15" hidden="1" x14ac:dyDescent="0.25">
      <c r="A703" s="353"/>
      <c r="B703" s="353"/>
      <c r="C703" s="353"/>
      <c r="D703" s="353"/>
      <c r="E703" s="353"/>
      <c r="F703" s="455"/>
      <c r="G703" s="353"/>
      <c r="H703" s="353"/>
      <c r="I703" s="353"/>
    </row>
    <row r="704" spans="1:9" ht="15" hidden="1" x14ac:dyDescent="0.25">
      <c r="A704" s="353"/>
      <c r="B704" s="353"/>
      <c r="C704" s="353"/>
      <c r="D704" s="353"/>
      <c r="E704" s="353"/>
      <c r="F704" s="455"/>
      <c r="G704" s="353"/>
      <c r="H704" s="353"/>
      <c r="I704" s="353"/>
    </row>
    <row r="705" spans="1:9" ht="15" hidden="1" x14ac:dyDescent="0.25">
      <c r="A705" s="353"/>
      <c r="B705" s="353"/>
      <c r="C705" s="353"/>
      <c r="D705" s="353"/>
      <c r="E705" s="353"/>
      <c r="F705" s="455"/>
      <c r="G705" s="353"/>
      <c r="H705" s="353"/>
      <c r="I705" s="353"/>
    </row>
    <row r="706" spans="1:9" ht="15" hidden="1" x14ac:dyDescent="0.25">
      <c r="A706" s="353"/>
      <c r="B706" s="353"/>
      <c r="C706" s="353"/>
      <c r="D706" s="353"/>
      <c r="E706" s="353"/>
      <c r="F706" s="455"/>
      <c r="G706" s="353"/>
      <c r="H706" s="353"/>
      <c r="I706" s="353"/>
    </row>
    <row r="707" spans="1:9" ht="15" hidden="1" x14ac:dyDescent="0.25">
      <c r="A707" s="353"/>
      <c r="B707" s="353"/>
      <c r="C707" s="353"/>
      <c r="D707" s="353"/>
      <c r="E707" s="353"/>
      <c r="F707" s="455"/>
      <c r="G707" s="353"/>
      <c r="H707" s="353"/>
      <c r="I707" s="353"/>
    </row>
    <row r="708" spans="1:9" ht="15" hidden="1" x14ac:dyDescent="0.25">
      <c r="A708" s="353"/>
      <c r="B708" s="353"/>
      <c r="C708" s="353"/>
      <c r="D708" s="353"/>
      <c r="E708" s="353"/>
      <c r="F708" s="455"/>
      <c r="G708" s="353"/>
      <c r="H708" s="353"/>
      <c r="I708" s="353"/>
    </row>
    <row r="709" spans="1:9" ht="15" hidden="1" x14ac:dyDescent="0.25">
      <c r="A709" s="353"/>
      <c r="B709" s="353"/>
      <c r="C709" s="353"/>
      <c r="D709" s="353"/>
      <c r="E709" s="353"/>
      <c r="F709" s="455"/>
      <c r="G709" s="353"/>
      <c r="H709" s="353"/>
      <c r="I709" s="353"/>
    </row>
    <row r="710" spans="1:9" ht="15" hidden="1" x14ac:dyDescent="0.25">
      <c r="A710" s="353"/>
      <c r="B710" s="353"/>
      <c r="C710" s="353"/>
      <c r="D710" s="353"/>
      <c r="E710" s="353"/>
      <c r="F710" s="455"/>
      <c r="G710" s="353"/>
      <c r="H710" s="353"/>
      <c r="I710" s="353"/>
    </row>
    <row r="711" spans="1:9" ht="15" hidden="1" x14ac:dyDescent="0.25">
      <c r="A711" s="353"/>
      <c r="B711" s="353"/>
      <c r="C711" s="353"/>
      <c r="D711" s="353"/>
      <c r="E711" s="353"/>
      <c r="F711" s="455"/>
      <c r="G711" s="353"/>
      <c r="H711" s="353"/>
      <c r="I711" s="353"/>
    </row>
    <row r="712" spans="1:9" ht="15" hidden="1" x14ac:dyDescent="0.25">
      <c r="A712" s="353"/>
      <c r="B712" s="353"/>
      <c r="C712" s="353"/>
      <c r="D712" s="353"/>
      <c r="E712" s="353"/>
      <c r="F712" s="455"/>
      <c r="G712" s="353"/>
      <c r="H712" s="353"/>
      <c r="I712" s="353"/>
    </row>
    <row r="713" spans="1:9" ht="15" hidden="1" x14ac:dyDescent="0.25">
      <c r="A713" s="353"/>
      <c r="B713" s="353"/>
      <c r="C713" s="353"/>
      <c r="D713" s="353"/>
      <c r="E713" s="353"/>
      <c r="F713" s="455"/>
      <c r="G713" s="353"/>
      <c r="H713" s="353"/>
      <c r="I713" s="353"/>
    </row>
    <row r="714" spans="1:9" ht="15" hidden="1" x14ac:dyDescent="0.25">
      <c r="A714" s="353"/>
      <c r="B714" s="353"/>
      <c r="C714" s="353"/>
      <c r="D714" s="353"/>
      <c r="E714" s="353"/>
      <c r="F714" s="455"/>
      <c r="G714" s="353"/>
      <c r="H714" s="353"/>
      <c r="I714" s="353"/>
    </row>
    <row r="715" spans="1:9" ht="15" hidden="1" x14ac:dyDescent="0.25">
      <c r="A715" s="353"/>
      <c r="B715" s="353"/>
      <c r="C715" s="353"/>
      <c r="D715" s="353"/>
      <c r="E715" s="353"/>
      <c r="F715" s="455"/>
      <c r="G715" s="353"/>
      <c r="H715" s="353"/>
      <c r="I715" s="353"/>
    </row>
    <row r="716" spans="1:9" ht="15" hidden="1" x14ac:dyDescent="0.25">
      <c r="A716" s="353"/>
      <c r="B716" s="353"/>
      <c r="C716" s="353"/>
      <c r="D716" s="353"/>
      <c r="E716" s="353"/>
      <c r="F716" s="455"/>
      <c r="G716" s="353"/>
      <c r="H716" s="353"/>
      <c r="I716" s="353"/>
    </row>
    <row r="717" spans="1:9" ht="15" hidden="1" x14ac:dyDescent="0.25">
      <c r="A717" s="353"/>
      <c r="B717" s="353"/>
      <c r="C717" s="353"/>
      <c r="D717" s="353"/>
      <c r="E717" s="353"/>
      <c r="F717" s="455"/>
      <c r="G717" s="353"/>
      <c r="H717" s="353"/>
      <c r="I717" s="353"/>
    </row>
    <row r="718" spans="1:9" ht="15" hidden="1" x14ac:dyDescent="0.25">
      <c r="A718" s="353"/>
      <c r="B718" s="353"/>
      <c r="C718" s="353"/>
      <c r="D718" s="353"/>
      <c r="E718" s="353"/>
      <c r="F718" s="455"/>
      <c r="G718" s="353"/>
      <c r="H718" s="353"/>
      <c r="I718" s="353"/>
    </row>
    <row r="719" spans="1:9" ht="15" hidden="1" x14ac:dyDescent="0.25">
      <c r="A719" s="353"/>
      <c r="B719" s="353"/>
      <c r="C719" s="353"/>
      <c r="D719" s="353"/>
      <c r="E719" s="353"/>
      <c r="F719" s="455"/>
      <c r="G719" s="353"/>
      <c r="H719" s="353"/>
      <c r="I719" s="353"/>
    </row>
    <row r="720" spans="1:9" ht="15" hidden="1" x14ac:dyDescent="0.25">
      <c r="A720" s="353"/>
      <c r="B720" s="353"/>
      <c r="C720" s="353"/>
      <c r="D720" s="353"/>
      <c r="E720" s="353"/>
      <c r="F720" s="455"/>
      <c r="G720" s="353"/>
      <c r="H720" s="353"/>
      <c r="I720" s="353"/>
    </row>
    <row r="721" spans="1:9" ht="15" hidden="1" x14ac:dyDescent="0.25">
      <c r="A721" s="353"/>
      <c r="B721" s="353"/>
      <c r="C721" s="353"/>
      <c r="D721" s="353"/>
      <c r="E721" s="353"/>
      <c r="F721" s="455"/>
      <c r="G721" s="353"/>
      <c r="H721" s="353"/>
      <c r="I721" s="353"/>
    </row>
    <row r="722" spans="1:9" ht="15" hidden="1" x14ac:dyDescent="0.25">
      <c r="A722" s="353"/>
      <c r="B722" s="353"/>
      <c r="C722" s="353"/>
      <c r="D722" s="353"/>
      <c r="E722" s="353"/>
      <c r="F722" s="455"/>
      <c r="G722" s="353"/>
      <c r="H722" s="353"/>
      <c r="I722" s="353"/>
    </row>
    <row r="723" spans="1:9" ht="15" hidden="1" x14ac:dyDescent="0.25">
      <c r="A723" s="353"/>
      <c r="B723" s="353"/>
      <c r="C723" s="353"/>
      <c r="D723" s="353"/>
      <c r="E723" s="353"/>
      <c r="F723" s="455"/>
      <c r="G723" s="353"/>
      <c r="H723" s="353"/>
      <c r="I723" s="353"/>
    </row>
    <row r="724" spans="1:9" ht="15" hidden="1" x14ac:dyDescent="0.25">
      <c r="A724" s="353"/>
      <c r="B724" s="353"/>
      <c r="C724" s="353"/>
      <c r="D724" s="353"/>
      <c r="E724" s="353"/>
      <c r="F724" s="455"/>
      <c r="G724" s="353"/>
      <c r="H724" s="353"/>
      <c r="I724" s="353"/>
    </row>
    <row r="725" spans="1:9" ht="15" hidden="1" x14ac:dyDescent="0.25">
      <c r="A725" s="353"/>
      <c r="B725" s="353"/>
      <c r="C725" s="353"/>
      <c r="D725" s="353"/>
      <c r="E725" s="353"/>
      <c r="F725" s="455"/>
      <c r="G725" s="353"/>
      <c r="H725" s="353"/>
      <c r="I725" s="353"/>
    </row>
    <row r="726" spans="1:9" ht="15" hidden="1" x14ac:dyDescent="0.25">
      <c r="A726" s="353"/>
      <c r="B726" s="353"/>
      <c r="C726" s="353"/>
      <c r="D726" s="353"/>
      <c r="E726" s="353"/>
      <c r="F726" s="455"/>
      <c r="G726" s="353"/>
      <c r="H726" s="353"/>
      <c r="I726" s="353"/>
    </row>
    <row r="727" spans="1:9" ht="15" hidden="1" x14ac:dyDescent="0.25">
      <c r="A727" s="353"/>
      <c r="B727" s="353"/>
      <c r="C727" s="353"/>
      <c r="D727" s="353"/>
      <c r="E727" s="353"/>
      <c r="F727" s="455"/>
      <c r="G727" s="353"/>
      <c r="H727" s="353"/>
      <c r="I727" s="353"/>
    </row>
    <row r="728" spans="1:9" ht="15" hidden="1" x14ac:dyDescent="0.25">
      <c r="A728" s="353"/>
      <c r="B728" s="353"/>
      <c r="C728" s="353"/>
      <c r="D728" s="353"/>
      <c r="E728" s="353"/>
      <c r="F728" s="455"/>
      <c r="G728" s="353"/>
      <c r="H728" s="353"/>
      <c r="I728" s="353"/>
    </row>
    <row r="729" spans="1:9" ht="15" hidden="1" x14ac:dyDescent="0.25">
      <c r="A729" s="353"/>
      <c r="B729" s="353"/>
      <c r="C729" s="353"/>
      <c r="D729" s="353"/>
      <c r="E729" s="353"/>
      <c r="F729" s="455"/>
      <c r="G729" s="353"/>
      <c r="H729" s="353"/>
      <c r="I729" s="353"/>
    </row>
    <row r="730" spans="1:9" ht="15" hidden="1" x14ac:dyDescent="0.25">
      <c r="A730" s="353"/>
      <c r="B730" s="353"/>
      <c r="C730" s="353"/>
      <c r="D730" s="353"/>
      <c r="E730" s="353"/>
      <c r="F730" s="455"/>
      <c r="G730" s="353"/>
      <c r="H730" s="353"/>
      <c r="I730" s="353"/>
    </row>
    <row r="731" spans="1:9" ht="15" hidden="1" x14ac:dyDescent="0.25">
      <c r="A731" s="353"/>
      <c r="B731" s="353"/>
      <c r="C731" s="353"/>
      <c r="D731" s="353"/>
      <c r="E731" s="353"/>
      <c r="F731" s="455"/>
      <c r="G731" s="353"/>
      <c r="H731" s="353"/>
      <c r="I731" s="353"/>
    </row>
    <row r="732" spans="1:9" ht="15" hidden="1" x14ac:dyDescent="0.25">
      <c r="A732" s="353"/>
      <c r="B732" s="353"/>
      <c r="C732" s="353"/>
      <c r="D732" s="353"/>
      <c r="E732" s="353"/>
      <c r="F732" s="455"/>
      <c r="G732" s="353"/>
      <c r="H732" s="353"/>
      <c r="I732" s="353"/>
    </row>
    <row r="733" spans="1:9" ht="15" hidden="1" x14ac:dyDescent="0.25">
      <c r="A733" s="353"/>
      <c r="B733" s="353"/>
      <c r="C733" s="353"/>
      <c r="D733" s="353"/>
      <c r="E733" s="353"/>
      <c r="F733" s="455"/>
      <c r="G733" s="353"/>
      <c r="H733" s="353"/>
      <c r="I733" s="353"/>
    </row>
    <row r="734" spans="1:9" ht="15" hidden="1" x14ac:dyDescent="0.25">
      <c r="A734" s="353"/>
      <c r="B734" s="353"/>
      <c r="C734" s="353"/>
      <c r="D734" s="353"/>
      <c r="E734" s="353"/>
      <c r="F734" s="455"/>
      <c r="G734" s="353"/>
      <c r="H734" s="353"/>
      <c r="I734" s="353"/>
    </row>
    <row r="735" spans="1:9" ht="15" hidden="1" x14ac:dyDescent="0.25">
      <c r="A735" s="353"/>
      <c r="B735" s="353"/>
      <c r="C735" s="353"/>
      <c r="D735" s="353"/>
      <c r="E735" s="353"/>
      <c r="F735" s="455"/>
      <c r="G735" s="353"/>
      <c r="H735" s="353"/>
      <c r="I735" s="353"/>
    </row>
    <row r="736" spans="1:9" ht="15" hidden="1" x14ac:dyDescent="0.25">
      <c r="A736" s="353"/>
      <c r="B736" s="353"/>
      <c r="C736" s="353"/>
      <c r="D736" s="353"/>
      <c r="E736" s="353"/>
      <c r="F736" s="455"/>
      <c r="G736" s="353"/>
      <c r="H736" s="353"/>
      <c r="I736" s="353"/>
    </row>
    <row r="737" spans="1:9" ht="15" hidden="1" x14ac:dyDescent="0.25">
      <c r="A737" s="353"/>
      <c r="B737" s="353"/>
      <c r="C737" s="353"/>
      <c r="D737" s="353"/>
      <c r="E737" s="353"/>
      <c r="F737" s="455"/>
      <c r="G737" s="353"/>
      <c r="H737" s="353"/>
      <c r="I737" s="353"/>
    </row>
    <row r="738" spans="1:9" ht="15" hidden="1" x14ac:dyDescent="0.25">
      <c r="A738" s="353"/>
      <c r="B738" s="353"/>
      <c r="C738" s="353"/>
      <c r="D738" s="353"/>
      <c r="E738" s="353"/>
      <c r="F738" s="455"/>
      <c r="G738" s="353"/>
      <c r="H738" s="353"/>
      <c r="I738" s="353"/>
    </row>
    <row r="739" spans="1:9" ht="15" hidden="1" x14ac:dyDescent="0.25">
      <c r="A739" s="353"/>
      <c r="B739" s="353"/>
      <c r="C739" s="353"/>
      <c r="D739" s="353"/>
      <c r="E739" s="353"/>
      <c r="F739" s="455"/>
      <c r="G739" s="353"/>
      <c r="H739" s="353"/>
      <c r="I739" s="353"/>
    </row>
    <row r="740" spans="1:9" ht="15" hidden="1" x14ac:dyDescent="0.25">
      <c r="A740" s="353"/>
      <c r="B740" s="353"/>
      <c r="C740" s="353"/>
      <c r="D740" s="353"/>
      <c r="E740" s="353"/>
      <c r="F740" s="455"/>
      <c r="G740" s="353"/>
      <c r="H740" s="353"/>
      <c r="I740" s="353"/>
    </row>
    <row r="741" spans="1:9" ht="15" hidden="1" x14ac:dyDescent="0.25">
      <c r="A741" s="353"/>
      <c r="B741" s="353"/>
      <c r="C741" s="353"/>
      <c r="D741" s="353"/>
      <c r="E741" s="353"/>
      <c r="F741" s="455"/>
      <c r="G741" s="353"/>
      <c r="H741" s="353"/>
      <c r="I741" s="353"/>
    </row>
    <row r="742" spans="1:9" ht="15" hidden="1" x14ac:dyDescent="0.25">
      <c r="A742" s="353"/>
      <c r="B742" s="353"/>
      <c r="C742" s="353"/>
      <c r="D742" s="353"/>
      <c r="E742" s="353"/>
      <c r="F742" s="455"/>
      <c r="G742" s="353"/>
      <c r="H742" s="353"/>
      <c r="I742" s="353"/>
    </row>
    <row r="743" spans="1:9" ht="15" hidden="1" x14ac:dyDescent="0.25">
      <c r="A743" s="353"/>
      <c r="B743" s="353"/>
      <c r="C743" s="353"/>
      <c r="D743" s="353"/>
      <c r="E743" s="353"/>
      <c r="F743" s="455"/>
      <c r="G743" s="353"/>
      <c r="H743" s="353"/>
      <c r="I743" s="353"/>
    </row>
    <row r="744" spans="1:9" ht="15" hidden="1" x14ac:dyDescent="0.25">
      <c r="A744" s="353"/>
      <c r="B744" s="353"/>
      <c r="C744" s="353"/>
      <c r="D744" s="353"/>
      <c r="E744" s="353"/>
      <c r="F744" s="455"/>
      <c r="G744" s="353"/>
      <c r="H744" s="353"/>
      <c r="I744" s="353"/>
    </row>
    <row r="745" spans="1:9" ht="15" hidden="1" x14ac:dyDescent="0.25">
      <c r="A745" s="353"/>
      <c r="B745" s="353"/>
      <c r="C745" s="353"/>
      <c r="D745" s="353"/>
      <c r="E745" s="353"/>
      <c r="F745" s="455"/>
      <c r="G745" s="353"/>
      <c r="H745" s="353"/>
      <c r="I745" s="353"/>
    </row>
    <row r="746" spans="1:9" ht="15" hidden="1" x14ac:dyDescent="0.25">
      <c r="A746" s="353"/>
      <c r="B746" s="353"/>
      <c r="C746" s="353"/>
      <c r="D746" s="353"/>
      <c r="E746" s="353"/>
      <c r="F746" s="455"/>
      <c r="G746" s="353"/>
      <c r="H746" s="353"/>
      <c r="I746" s="353"/>
    </row>
    <row r="747" spans="1:9" ht="15" hidden="1" x14ac:dyDescent="0.25">
      <c r="A747" s="353"/>
      <c r="B747" s="353"/>
      <c r="C747" s="353"/>
      <c r="D747" s="353"/>
      <c r="E747" s="353"/>
      <c r="F747" s="455"/>
      <c r="G747" s="353"/>
      <c r="H747" s="353"/>
      <c r="I747" s="353"/>
    </row>
    <row r="748" spans="1:9" ht="15" hidden="1" x14ac:dyDescent="0.25">
      <c r="A748" s="353"/>
      <c r="B748" s="353"/>
      <c r="C748" s="353"/>
      <c r="D748" s="353"/>
      <c r="E748" s="353"/>
      <c r="F748" s="455"/>
      <c r="G748" s="353"/>
      <c r="H748" s="353"/>
      <c r="I748" s="353"/>
    </row>
    <row r="749" spans="1:9" ht="15" hidden="1" x14ac:dyDescent="0.25">
      <c r="A749" s="353"/>
      <c r="B749" s="353"/>
      <c r="C749" s="353"/>
      <c r="D749" s="353"/>
      <c r="E749" s="353"/>
      <c r="F749" s="455"/>
      <c r="G749" s="353"/>
      <c r="H749" s="353"/>
      <c r="I749" s="353"/>
    </row>
    <row r="750" spans="1:9" ht="15" hidden="1" x14ac:dyDescent="0.25">
      <c r="A750" s="353"/>
      <c r="B750" s="353"/>
      <c r="C750" s="353"/>
      <c r="D750" s="353"/>
      <c r="E750" s="353"/>
      <c r="F750" s="455"/>
      <c r="G750" s="353"/>
      <c r="H750" s="353"/>
      <c r="I750" s="353"/>
    </row>
    <row r="751" spans="1:9" ht="15" hidden="1" x14ac:dyDescent="0.25">
      <c r="A751" s="353"/>
      <c r="B751" s="353"/>
      <c r="C751" s="353"/>
      <c r="D751" s="353"/>
      <c r="E751" s="353"/>
      <c r="F751" s="455"/>
      <c r="G751" s="353"/>
      <c r="H751" s="353"/>
      <c r="I751" s="353"/>
    </row>
    <row r="752" spans="1:9" ht="15" hidden="1" x14ac:dyDescent="0.25">
      <c r="A752" s="353"/>
      <c r="B752" s="353"/>
      <c r="C752" s="353"/>
      <c r="D752" s="353"/>
      <c r="E752" s="353"/>
      <c r="F752" s="455"/>
      <c r="G752" s="353"/>
      <c r="H752" s="353"/>
      <c r="I752" s="353"/>
    </row>
    <row r="753" spans="1:9" ht="15" hidden="1" x14ac:dyDescent="0.25">
      <c r="A753" s="353"/>
      <c r="B753" s="353"/>
      <c r="C753" s="353"/>
      <c r="D753" s="353"/>
      <c r="E753" s="353"/>
      <c r="F753" s="455"/>
      <c r="G753" s="353"/>
      <c r="H753" s="353"/>
      <c r="I753" s="353"/>
    </row>
    <row r="754" spans="1:9" ht="15" hidden="1" x14ac:dyDescent="0.25">
      <c r="A754" s="353"/>
      <c r="B754" s="353"/>
      <c r="C754" s="353"/>
      <c r="D754" s="353"/>
      <c r="E754" s="353"/>
      <c r="F754" s="455"/>
      <c r="G754" s="353"/>
      <c r="H754" s="353"/>
      <c r="I754" s="353"/>
    </row>
    <row r="755" spans="1:9" ht="15" hidden="1" x14ac:dyDescent="0.25">
      <c r="A755" s="353"/>
      <c r="B755" s="353"/>
      <c r="C755" s="353"/>
      <c r="D755" s="353"/>
      <c r="E755" s="353"/>
      <c r="F755" s="455"/>
      <c r="G755" s="353"/>
      <c r="H755" s="353"/>
      <c r="I755" s="353"/>
    </row>
    <row r="756" spans="1:9" ht="15" hidden="1" x14ac:dyDescent="0.25">
      <c r="A756" s="353"/>
      <c r="B756" s="353"/>
      <c r="C756" s="353"/>
      <c r="D756" s="353"/>
      <c r="E756" s="353"/>
      <c r="F756" s="455"/>
      <c r="G756" s="353"/>
      <c r="H756" s="353"/>
      <c r="I756" s="353"/>
    </row>
    <row r="757" spans="1:9" ht="15" hidden="1" x14ac:dyDescent="0.25">
      <c r="A757" s="353"/>
      <c r="B757" s="353"/>
      <c r="C757" s="353"/>
      <c r="D757" s="353"/>
      <c r="E757" s="353"/>
      <c r="F757" s="455"/>
      <c r="G757" s="353"/>
      <c r="H757" s="353"/>
      <c r="I757" s="353"/>
    </row>
    <row r="758" spans="1:9" ht="15" hidden="1" x14ac:dyDescent="0.25">
      <c r="A758" s="353"/>
      <c r="B758" s="353"/>
      <c r="C758" s="353"/>
      <c r="D758" s="353"/>
      <c r="E758" s="353"/>
      <c r="F758" s="455"/>
      <c r="G758" s="353"/>
      <c r="H758" s="353"/>
      <c r="I758" s="353"/>
    </row>
    <row r="759" spans="1:9" ht="15" hidden="1" x14ac:dyDescent="0.25">
      <c r="A759" s="353"/>
      <c r="B759" s="353"/>
      <c r="C759" s="353"/>
      <c r="D759" s="353"/>
      <c r="E759" s="353"/>
      <c r="F759" s="455"/>
      <c r="G759" s="353"/>
      <c r="H759" s="353"/>
      <c r="I759" s="353"/>
    </row>
    <row r="760" spans="1:9" ht="15" hidden="1" x14ac:dyDescent="0.25">
      <c r="A760" s="353"/>
      <c r="B760" s="353"/>
      <c r="C760" s="353"/>
      <c r="D760" s="353"/>
      <c r="E760" s="353"/>
      <c r="F760" s="455"/>
      <c r="G760" s="353"/>
      <c r="H760" s="353"/>
      <c r="I760" s="353"/>
    </row>
    <row r="761" spans="1:9" ht="15" hidden="1" x14ac:dyDescent="0.25">
      <c r="A761" s="353"/>
      <c r="B761" s="353"/>
      <c r="C761" s="353"/>
      <c r="D761" s="353"/>
      <c r="E761" s="353"/>
      <c r="F761" s="455"/>
      <c r="G761" s="353"/>
      <c r="H761" s="353"/>
      <c r="I761" s="353"/>
    </row>
    <row r="762" spans="1:9" ht="15" hidden="1" x14ac:dyDescent="0.25">
      <c r="A762" s="353"/>
      <c r="B762" s="353"/>
      <c r="C762" s="353"/>
      <c r="D762" s="353"/>
      <c r="E762" s="353"/>
      <c r="F762" s="455"/>
      <c r="G762" s="353"/>
      <c r="H762" s="353"/>
      <c r="I762" s="353"/>
    </row>
    <row r="763" spans="1:9" ht="15" hidden="1" x14ac:dyDescent="0.25">
      <c r="A763" s="353"/>
      <c r="B763" s="353"/>
      <c r="C763" s="353"/>
      <c r="D763" s="353"/>
      <c r="E763" s="353"/>
      <c r="F763" s="455"/>
      <c r="G763" s="353"/>
      <c r="H763" s="353"/>
      <c r="I763" s="353"/>
    </row>
    <row r="764" spans="1:9" ht="15" hidden="1" x14ac:dyDescent="0.25">
      <c r="A764" s="353"/>
      <c r="B764" s="353"/>
      <c r="C764" s="353"/>
      <c r="D764" s="353"/>
      <c r="E764" s="353"/>
      <c r="F764" s="455"/>
      <c r="G764" s="353"/>
      <c r="H764" s="353"/>
      <c r="I764" s="353"/>
    </row>
    <row r="765" spans="1:9" ht="15" hidden="1" x14ac:dyDescent="0.25">
      <c r="A765" s="353"/>
      <c r="B765" s="353"/>
      <c r="C765" s="353"/>
      <c r="D765" s="353"/>
      <c r="E765" s="353"/>
      <c r="F765" s="455"/>
      <c r="G765" s="353"/>
      <c r="H765" s="353"/>
      <c r="I765" s="353"/>
    </row>
    <row r="766" spans="1:9" ht="15" hidden="1" x14ac:dyDescent="0.25">
      <c r="A766" s="353"/>
      <c r="B766" s="353"/>
      <c r="C766" s="353"/>
      <c r="D766" s="353"/>
      <c r="E766" s="353"/>
      <c r="F766" s="455"/>
      <c r="G766" s="353"/>
      <c r="H766" s="353"/>
      <c r="I766" s="353"/>
    </row>
    <row r="767" spans="1:9" ht="15" hidden="1" x14ac:dyDescent="0.25">
      <c r="A767" s="353"/>
      <c r="B767" s="353"/>
      <c r="C767" s="353"/>
      <c r="D767" s="353"/>
      <c r="E767" s="353"/>
      <c r="F767" s="455"/>
      <c r="G767" s="353"/>
      <c r="H767" s="353"/>
      <c r="I767" s="353"/>
    </row>
    <row r="768" spans="1:9" ht="15" hidden="1" x14ac:dyDescent="0.25">
      <c r="A768" s="353"/>
      <c r="B768" s="353"/>
      <c r="C768" s="353"/>
      <c r="D768" s="353"/>
      <c r="E768" s="353"/>
      <c r="F768" s="455"/>
      <c r="G768" s="353"/>
      <c r="H768" s="353"/>
      <c r="I768" s="353"/>
    </row>
    <row r="769" spans="1:9" ht="15" hidden="1" x14ac:dyDescent="0.25">
      <c r="A769" s="353"/>
      <c r="B769" s="353"/>
      <c r="C769" s="353"/>
      <c r="D769" s="353"/>
      <c r="E769" s="353"/>
      <c r="F769" s="455"/>
      <c r="G769" s="353"/>
      <c r="H769" s="353"/>
      <c r="I769" s="353"/>
    </row>
    <row r="770" spans="1:9" ht="15" hidden="1" x14ac:dyDescent="0.25">
      <c r="A770" s="353"/>
      <c r="B770" s="353"/>
      <c r="C770" s="353"/>
      <c r="D770" s="353"/>
      <c r="E770" s="353"/>
      <c r="F770" s="455"/>
      <c r="G770" s="353"/>
      <c r="H770" s="353"/>
      <c r="I770" s="353"/>
    </row>
    <row r="771" spans="1:9" ht="15" hidden="1" x14ac:dyDescent="0.25">
      <c r="A771" s="353"/>
      <c r="B771" s="353"/>
      <c r="C771" s="353"/>
      <c r="D771" s="353"/>
      <c r="E771" s="353"/>
      <c r="F771" s="455"/>
      <c r="G771" s="353"/>
      <c r="H771" s="353"/>
      <c r="I771" s="353"/>
    </row>
    <row r="772" spans="1:9" ht="15" hidden="1" x14ac:dyDescent="0.25">
      <c r="A772" s="353"/>
      <c r="B772" s="353"/>
      <c r="C772" s="353"/>
      <c r="D772" s="353"/>
      <c r="E772" s="353"/>
      <c r="F772" s="455"/>
      <c r="G772" s="353"/>
      <c r="H772" s="353"/>
      <c r="I772" s="353"/>
    </row>
    <row r="773" spans="1:9" ht="15" hidden="1" x14ac:dyDescent="0.25">
      <c r="A773" s="353"/>
      <c r="B773" s="353"/>
      <c r="C773" s="353"/>
      <c r="D773" s="353"/>
      <c r="E773" s="353"/>
      <c r="F773" s="455"/>
      <c r="G773" s="353"/>
      <c r="H773" s="353"/>
      <c r="I773" s="353"/>
    </row>
    <row r="774" spans="1:9" ht="15" hidden="1" x14ac:dyDescent="0.25">
      <c r="A774" s="353"/>
      <c r="B774" s="353"/>
      <c r="C774" s="353"/>
      <c r="D774" s="353"/>
      <c r="E774" s="353"/>
      <c r="F774" s="455"/>
      <c r="G774" s="353"/>
      <c r="H774" s="353"/>
      <c r="I774" s="353"/>
    </row>
    <row r="775" spans="1:9" ht="15" hidden="1" x14ac:dyDescent="0.25">
      <c r="A775" s="353"/>
      <c r="B775" s="353"/>
      <c r="C775" s="353"/>
      <c r="D775" s="353"/>
      <c r="E775" s="353"/>
      <c r="F775" s="455"/>
      <c r="G775" s="353"/>
      <c r="H775" s="353"/>
      <c r="I775" s="353"/>
    </row>
    <row r="776" spans="1:9" ht="15" hidden="1" x14ac:dyDescent="0.25">
      <c r="A776" s="353"/>
      <c r="B776" s="353"/>
      <c r="C776" s="353"/>
      <c r="D776" s="353"/>
      <c r="E776" s="353"/>
      <c r="F776" s="455"/>
      <c r="G776" s="353"/>
      <c r="H776" s="353"/>
      <c r="I776" s="353"/>
    </row>
    <row r="777" spans="1:9" ht="15" hidden="1" x14ac:dyDescent="0.25">
      <c r="A777" s="353"/>
      <c r="B777" s="353"/>
      <c r="C777" s="353"/>
      <c r="D777" s="353"/>
      <c r="E777" s="353"/>
      <c r="F777" s="455"/>
      <c r="G777" s="353"/>
      <c r="H777" s="353"/>
      <c r="I777" s="353"/>
    </row>
    <row r="778" spans="1:9" ht="15" hidden="1" x14ac:dyDescent="0.25">
      <c r="A778" s="353"/>
      <c r="B778" s="353"/>
      <c r="C778" s="353"/>
      <c r="D778" s="353"/>
      <c r="E778" s="353"/>
      <c r="F778" s="455"/>
      <c r="G778" s="353"/>
      <c r="H778" s="353"/>
      <c r="I778" s="353"/>
    </row>
    <row r="779" spans="1:9" ht="15" hidden="1" x14ac:dyDescent="0.25">
      <c r="A779" s="353"/>
      <c r="B779" s="353"/>
      <c r="C779" s="353"/>
      <c r="D779" s="353"/>
      <c r="E779" s="353"/>
      <c r="F779" s="455"/>
      <c r="G779" s="353"/>
      <c r="H779" s="353"/>
      <c r="I779" s="353"/>
    </row>
    <row r="780" spans="1:9" ht="15" hidden="1" x14ac:dyDescent="0.25">
      <c r="A780" s="353"/>
      <c r="B780" s="353"/>
      <c r="C780" s="353"/>
      <c r="D780" s="353"/>
      <c r="E780" s="353"/>
      <c r="F780" s="455"/>
      <c r="G780" s="353"/>
      <c r="H780" s="353"/>
      <c r="I780" s="353"/>
    </row>
    <row r="781" spans="1:9" ht="15" hidden="1" x14ac:dyDescent="0.25">
      <c r="A781" s="353"/>
      <c r="B781" s="353"/>
      <c r="C781" s="353"/>
      <c r="D781" s="353"/>
      <c r="E781" s="353"/>
      <c r="F781" s="455"/>
      <c r="G781" s="353"/>
      <c r="H781" s="353"/>
      <c r="I781" s="353"/>
    </row>
    <row r="782" spans="1:9" ht="15" hidden="1" x14ac:dyDescent="0.25">
      <c r="A782" s="353"/>
      <c r="B782" s="353"/>
      <c r="C782" s="353"/>
      <c r="D782" s="353"/>
      <c r="E782" s="353"/>
      <c r="F782" s="455"/>
      <c r="G782" s="353"/>
      <c r="H782" s="353"/>
      <c r="I782" s="353"/>
    </row>
    <row r="783" spans="1:9" ht="15" hidden="1" x14ac:dyDescent="0.25">
      <c r="A783" s="353"/>
      <c r="B783" s="353"/>
      <c r="C783" s="353"/>
      <c r="D783" s="353"/>
      <c r="E783" s="353"/>
      <c r="F783" s="455"/>
      <c r="G783" s="353"/>
      <c r="H783" s="353"/>
      <c r="I783" s="353"/>
    </row>
    <row r="784" spans="1:9" ht="15" hidden="1" x14ac:dyDescent="0.25">
      <c r="A784" s="353"/>
      <c r="B784" s="353"/>
      <c r="C784" s="353"/>
      <c r="D784" s="353"/>
      <c r="E784" s="353"/>
      <c r="F784" s="455"/>
      <c r="G784" s="353"/>
      <c r="H784" s="353"/>
      <c r="I784" s="353"/>
    </row>
    <row r="785" spans="1:9" ht="15" hidden="1" x14ac:dyDescent="0.25">
      <c r="A785" s="353"/>
      <c r="B785" s="353"/>
      <c r="C785" s="353"/>
      <c r="D785" s="353"/>
      <c r="E785" s="353"/>
      <c r="F785" s="455"/>
      <c r="G785" s="353"/>
      <c r="H785" s="353"/>
      <c r="I785" s="353"/>
    </row>
    <row r="786" spans="1:9" ht="15" hidden="1" x14ac:dyDescent="0.25">
      <c r="A786" s="353"/>
      <c r="B786" s="353"/>
      <c r="C786" s="353"/>
      <c r="D786" s="353"/>
      <c r="E786" s="353"/>
      <c r="F786" s="455"/>
      <c r="G786" s="353"/>
      <c r="H786" s="353"/>
      <c r="I786" s="353"/>
    </row>
    <row r="787" spans="1:9" ht="15" hidden="1" x14ac:dyDescent="0.25">
      <c r="A787" s="353"/>
      <c r="B787" s="353"/>
      <c r="C787" s="353"/>
      <c r="D787" s="353"/>
      <c r="E787" s="353"/>
      <c r="F787" s="455"/>
      <c r="G787" s="353"/>
      <c r="H787" s="353"/>
      <c r="I787" s="353"/>
    </row>
    <row r="788" spans="1:9" ht="15" hidden="1" x14ac:dyDescent="0.25">
      <c r="A788" s="353"/>
      <c r="B788" s="353"/>
      <c r="C788" s="353"/>
      <c r="D788" s="353"/>
      <c r="E788" s="353"/>
      <c r="F788" s="455"/>
      <c r="G788" s="353"/>
      <c r="H788" s="353"/>
      <c r="I788" s="353"/>
    </row>
    <row r="789" spans="1:9" ht="15" hidden="1" x14ac:dyDescent="0.25">
      <c r="A789" s="353"/>
      <c r="B789" s="353"/>
      <c r="C789" s="353"/>
      <c r="D789" s="353"/>
      <c r="E789" s="353"/>
      <c r="F789" s="455"/>
      <c r="G789" s="353"/>
      <c r="H789" s="353"/>
      <c r="I789" s="353"/>
    </row>
    <row r="790" spans="1:9" ht="15" hidden="1" x14ac:dyDescent="0.25">
      <c r="A790" s="353"/>
      <c r="B790" s="353"/>
      <c r="C790" s="353"/>
      <c r="D790" s="353"/>
      <c r="E790" s="353"/>
      <c r="F790" s="455"/>
      <c r="G790" s="353"/>
      <c r="H790" s="353"/>
      <c r="I790" s="353"/>
    </row>
    <row r="791" spans="1:9" ht="15" hidden="1" x14ac:dyDescent="0.25">
      <c r="A791" s="353"/>
      <c r="B791" s="353"/>
      <c r="C791" s="353"/>
      <c r="D791" s="353"/>
      <c r="E791" s="353"/>
      <c r="F791" s="455"/>
      <c r="G791" s="353"/>
      <c r="H791" s="353"/>
      <c r="I791" s="353"/>
    </row>
    <row r="792" spans="1:9" ht="15" hidden="1" x14ac:dyDescent="0.25">
      <c r="A792" s="353"/>
      <c r="B792" s="353"/>
      <c r="C792" s="353"/>
      <c r="D792" s="353"/>
      <c r="E792" s="353"/>
      <c r="F792" s="455"/>
      <c r="G792" s="353"/>
      <c r="H792" s="353"/>
      <c r="I792" s="353"/>
    </row>
    <row r="793" spans="1:9" ht="15" hidden="1" x14ac:dyDescent="0.25">
      <c r="A793" s="353"/>
      <c r="B793" s="353"/>
      <c r="C793" s="353"/>
      <c r="D793" s="353"/>
      <c r="E793" s="353"/>
      <c r="F793" s="455"/>
      <c r="G793" s="353"/>
      <c r="H793" s="353"/>
      <c r="I793" s="353"/>
    </row>
    <row r="794" spans="1:9" ht="15" hidden="1" x14ac:dyDescent="0.25">
      <c r="A794" s="353"/>
      <c r="B794" s="353"/>
      <c r="C794" s="353"/>
      <c r="D794" s="353"/>
      <c r="E794" s="353"/>
      <c r="F794" s="455"/>
      <c r="G794" s="353"/>
      <c r="H794" s="353"/>
      <c r="I794" s="353"/>
    </row>
    <row r="795" spans="1:9" ht="15" hidden="1" x14ac:dyDescent="0.25">
      <c r="A795" s="353"/>
      <c r="B795" s="353"/>
      <c r="C795" s="353"/>
      <c r="D795" s="353"/>
      <c r="E795" s="353"/>
      <c r="F795" s="455"/>
      <c r="G795" s="353"/>
      <c r="H795" s="353"/>
      <c r="I795" s="353"/>
    </row>
    <row r="796" spans="1:9" ht="15" hidden="1" x14ac:dyDescent="0.25">
      <c r="A796" s="353"/>
      <c r="B796" s="353"/>
      <c r="C796" s="353"/>
      <c r="D796" s="353"/>
      <c r="E796" s="353"/>
      <c r="F796" s="455"/>
      <c r="G796" s="353"/>
      <c r="H796" s="353"/>
      <c r="I796" s="353"/>
    </row>
    <row r="797" spans="1:9" ht="15" hidden="1" x14ac:dyDescent="0.25">
      <c r="A797" s="353"/>
      <c r="B797" s="353"/>
      <c r="C797" s="353"/>
      <c r="D797" s="353"/>
      <c r="E797" s="353"/>
      <c r="F797" s="455"/>
      <c r="G797" s="353"/>
      <c r="H797" s="353"/>
      <c r="I797" s="353"/>
    </row>
    <row r="798" spans="1:9" ht="15" hidden="1" x14ac:dyDescent="0.25">
      <c r="A798" s="353"/>
      <c r="B798" s="353"/>
      <c r="C798" s="353"/>
      <c r="D798" s="353"/>
      <c r="E798" s="353"/>
      <c r="F798" s="455"/>
      <c r="G798" s="353"/>
      <c r="H798" s="353"/>
      <c r="I798" s="353"/>
    </row>
    <row r="799" spans="1:9" ht="15" hidden="1" x14ac:dyDescent="0.25">
      <c r="A799" s="353"/>
      <c r="B799" s="353"/>
      <c r="C799" s="353"/>
      <c r="D799" s="353"/>
      <c r="E799" s="353"/>
      <c r="F799" s="455"/>
      <c r="G799" s="353"/>
      <c r="H799" s="353"/>
      <c r="I799" s="353"/>
    </row>
    <row r="800" spans="1:9" ht="15" hidden="1" x14ac:dyDescent="0.25">
      <c r="A800" s="353"/>
      <c r="B800" s="353"/>
      <c r="C800" s="353"/>
      <c r="D800" s="353"/>
      <c r="E800" s="353"/>
      <c r="F800" s="455"/>
      <c r="G800" s="353"/>
      <c r="H800" s="353"/>
      <c r="I800" s="353"/>
    </row>
    <row r="801" spans="1:9" ht="15" hidden="1" x14ac:dyDescent="0.25">
      <c r="A801" s="353"/>
      <c r="B801" s="353"/>
      <c r="C801" s="353"/>
      <c r="D801" s="353"/>
      <c r="E801" s="353"/>
      <c r="F801" s="455"/>
      <c r="G801" s="353"/>
      <c r="H801" s="353"/>
      <c r="I801" s="353"/>
    </row>
    <row r="802" spans="1:9" ht="15" hidden="1" x14ac:dyDescent="0.25">
      <c r="A802" s="353"/>
      <c r="B802" s="353"/>
      <c r="C802" s="353"/>
      <c r="D802" s="353"/>
      <c r="E802" s="353"/>
      <c r="F802" s="455"/>
      <c r="G802" s="353"/>
      <c r="H802" s="353"/>
      <c r="I802" s="353"/>
    </row>
    <row r="803" spans="1:9" ht="15" hidden="1" x14ac:dyDescent="0.25">
      <c r="A803" s="353"/>
      <c r="B803" s="353"/>
      <c r="C803" s="353"/>
      <c r="D803" s="353"/>
      <c r="E803" s="353"/>
      <c r="F803" s="455"/>
      <c r="G803" s="353"/>
      <c r="H803" s="353"/>
      <c r="I803" s="353"/>
    </row>
    <row r="804" spans="1:9" ht="15" hidden="1" x14ac:dyDescent="0.25">
      <c r="A804" s="353"/>
      <c r="B804" s="353"/>
      <c r="C804" s="353"/>
      <c r="D804" s="353"/>
      <c r="E804" s="353"/>
      <c r="F804" s="455"/>
      <c r="G804" s="353"/>
      <c r="H804" s="353"/>
      <c r="I804" s="353"/>
    </row>
    <row r="805" spans="1:9" ht="15" hidden="1" x14ac:dyDescent="0.25">
      <c r="A805" s="353"/>
      <c r="B805" s="353"/>
      <c r="C805" s="353"/>
      <c r="D805" s="353"/>
      <c r="E805" s="353"/>
      <c r="F805" s="455"/>
      <c r="G805" s="353"/>
      <c r="H805" s="353"/>
      <c r="I805" s="353"/>
    </row>
    <row r="806" spans="1:9" ht="15" hidden="1" x14ac:dyDescent="0.25">
      <c r="A806" s="353"/>
      <c r="B806" s="353"/>
      <c r="C806" s="353"/>
      <c r="D806" s="353"/>
      <c r="E806" s="353"/>
      <c r="F806" s="455"/>
      <c r="G806" s="353"/>
      <c r="H806" s="353"/>
      <c r="I806" s="353"/>
    </row>
    <row r="807" spans="1:9" ht="15" hidden="1" x14ac:dyDescent="0.25">
      <c r="A807" s="353"/>
      <c r="B807" s="353"/>
      <c r="C807" s="353"/>
      <c r="D807" s="353"/>
      <c r="E807" s="353"/>
      <c r="F807" s="455"/>
      <c r="G807" s="353"/>
      <c r="H807" s="353"/>
      <c r="I807" s="353"/>
    </row>
    <row r="808" spans="1:9" ht="15" hidden="1" x14ac:dyDescent="0.25">
      <c r="A808" s="353"/>
      <c r="B808" s="353"/>
      <c r="C808" s="353"/>
      <c r="D808" s="353"/>
      <c r="E808" s="353"/>
      <c r="F808" s="455"/>
      <c r="G808" s="353"/>
      <c r="H808" s="353"/>
      <c r="I808" s="353"/>
    </row>
    <row r="809" spans="1:9" ht="15" hidden="1" x14ac:dyDescent="0.25">
      <c r="A809" s="353"/>
      <c r="B809" s="353"/>
      <c r="C809" s="353"/>
      <c r="D809" s="353"/>
      <c r="E809" s="353"/>
      <c r="F809" s="455"/>
      <c r="G809" s="353"/>
      <c r="H809" s="353"/>
      <c r="I809" s="353"/>
    </row>
    <row r="810" spans="1:9" ht="15" hidden="1" x14ac:dyDescent="0.25">
      <c r="A810" s="353"/>
      <c r="B810" s="353"/>
      <c r="C810" s="353"/>
      <c r="D810" s="353"/>
      <c r="E810" s="353"/>
      <c r="F810" s="455"/>
      <c r="G810" s="353"/>
      <c r="H810" s="353"/>
      <c r="I810" s="353"/>
    </row>
    <row r="811" spans="1:9" ht="15" hidden="1" x14ac:dyDescent="0.25">
      <c r="A811" s="353"/>
      <c r="B811" s="353"/>
      <c r="C811" s="353"/>
      <c r="D811" s="353"/>
      <c r="E811" s="353"/>
      <c r="F811" s="455"/>
      <c r="G811" s="353"/>
      <c r="H811" s="353"/>
      <c r="I811" s="353"/>
    </row>
    <row r="812" spans="1:9" ht="15" hidden="1" x14ac:dyDescent="0.25">
      <c r="A812" s="353"/>
      <c r="B812" s="353"/>
      <c r="C812" s="353"/>
      <c r="D812" s="353"/>
      <c r="E812" s="353"/>
      <c r="F812" s="455"/>
      <c r="G812" s="353"/>
      <c r="H812" s="353"/>
      <c r="I812" s="353"/>
    </row>
    <row r="813" spans="1:9" ht="15" hidden="1" x14ac:dyDescent="0.25">
      <c r="A813" s="353"/>
      <c r="B813" s="353"/>
      <c r="C813" s="353"/>
      <c r="D813" s="353"/>
      <c r="E813" s="353"/>
      <c r="F813" s="455"/>
      <c r="G813" s="353"/>
      <c r="H813" s="353"/>
      <c r="I813" s="353"/>
    </row>
    <row r="814" spans="1:9" ht="15" hidden="1" x14ac:dyDescent="0.25">
      <c r="A814" s="353"/>
      <c r="B814" s="353"/>
      <c r="C814" s="353"/>
      <c r="D814" s="353"/>
      <c r="E814" s="353"/>
      <c r="F814" s="455"/>
      <c r="G814" s="353"/>
      <c r="H814" s="353"/>
      <c r="I814" s="353"/>
    </row>
    <row r="815" spans="1:9" ht="15" hidden="1" x14ac:dyDescent="0.25">
      <c r="A815" s="353"/>
      <c r="B815" s="353"/>
      <c r="C815" s="353"/>
      <c r="D815" s="353"/>
      <c r="E815" s="353"/>
      <c r="F815" s="455"/>
      <c r="G815" s="353"/>
      <c r="H815" s="353"/>
      <c r="I815" s="353"/>
    </row>
    <row r="816" spans="1:9" ht="15" hidden="1" x14ac:dyDescent="0.25">
      <c r="A816" s="353"/>
      <c r="B816" s="353"/>
      <c r="C816" s="353"/>
      <c r="D816" s="353"/>
      <c r="E816" s="353"/>
      <c r="F816" s="455"/>
      <c r="G816" s="353"/>
      <c r="H816" s="353"/>
      <c r="I816" s="353"/>
    </row>
    <row r="817" spans="1:9" ht="15" hidden="1" x14ac:dyDescent="0.25">
      <c r="A817" s="353"/>
      <c r="B817" s="353"/>
      <c r="C817" s="353"/>
      <c r="D817" s="353"/>
      <c r="E817" s="353"/>
      <c r="F817" s="455"/>
      <c r="G817" s="353"/>
      <c r="H817" s="353"/>
      <c r="I817" s="353"/>
    </row>
    <row r="818" spans="1:9" ht="15" hidden="1" x14ac:dyDescent="0.25">
      <c r="A818" s="353"/>
      <c r="B818" s="353"/>
      <c r="C818" s="353"/>
      <c r="D818" s="353"/>
      <c r="E818" s="353"/>
      <c r="F818" s="455"/>
      <c r="G818" s="353"/>
      <c r="H818" s="353"/>
      <c r="I818" s="353"/>
    </row>
    <row r="819" spans="1:9" ht="15" hidden="1" x14ac:dyDescent="0.25">
      <c r="A819" s="353"/>
      <c r="B819" s="353"/>
      <c r="C819" s="353"/>
      <c r="D819" s="353"/>
      <c r="E819" s="353"/>
      <c r="F819" s="455"/>
      <c r="G819" s="353"/>
      <c r="H819" s="353"/>
      <c r="I819" s="353"/>
    </row>
    <row r="820" spans="1:9" ht="15" hidden="1" x14ac:dyDescent="0.25">
      <c r="A820" s="353"/>
      <c r="B820" s="353"/>
      <c r="C820" s="353"/>
      <c r="D820" s="353"/>
      <c r="E820" s="353"/>
      <c r="F820" s="455"/>
      <c r="G820" s="353"/>
      <c r="H820" s="353"/>
      <c r="I820" s="353"/>
    </row>
    <row r="821" spans="1:9" ht="15" hidden="1" x14ac:dyDescent="0.25">
      <c r="A821" s="353"/>
      <c r="B821" s="353"/>
      <c r="C821" s="353"/>
      <c r="D821" s="353"/>
      <c r="E821" s="353"/>
      <c r="F821" s="455"/>
      <c r="G821" s="353"/>
      <c r="H821" s="353"/>
      <c r="I821" s="353"/>
    </row>
    <row r="822" spans="1:9" ht="15" hidden="1" x14ac:dyDescent="0.25">
      <c r="A822" s="353"/>
      <c r="B822" s="353"/>
      <c r="C822" s="353"/>
      <c r="D822" s="353"/>
      <c r="E822" s="353"/>
      <c r="F822" s="455"/>
      <c r="G822" s="353"/>
      <c r="H822" s="353"/>
      <c r="I822" s="353"/>
    </row>
    <row r="823" spans="1:9" ht="15" hidden="1" x14ac:dyDescent="0.25">
      <c r="A823" s="353"/>
      <c r="B823" s="353"/>
      <c r="C823" s="353"/>
      <c r="D823" s="353"/>
      <c r="E823" s="353"/>
      <c r="F823" s="455"/>
      <c r="G823" s="353"/>
      <c r="H823" s="353"/>
      <c r="I823" s="353"/>
    </row>
    <row r="824" spans="1:9" ht="15" hidden="1" x14ac:dyDescent="0.25">
      <c r="A824" s="353"/>
      <c r="B824" s="353"/>
      <c r="C824" s="353"/>
      <c r="D824" s="353"/>
      <c r="E824" s="353"/>
      <c r="F824" s="455"/>
      <c r="G824" s="353"/>
      <c r="H824" s="353"/>
      <c r="I824" s="353"/>
    </row>
    <row r="825" spans="1:9" ht="15" hidden="1" x14ac:dyDescent="0.25">
      <c r="A825" s="353"/>
      <c r="B825" s="353"/>
      <c r="C825" s="353"/>
      <c r="D825" s="353"/>
      <c r="E825" s="353"/>
      <c r="F825" s="455"/>
      <c r="G825" s="353"/>
      <c r="H825" s="353"/>
      <c r="I825" s="353"/>
    </row>
    <row r="826" spans="1:9" ht="15" hidden="1" x14ac:dyDescent="0.25">
      <c r="A826" s="353"/>
      <c r="B826" s="353"/>
      <c r="C826" s="353"/>
      <c r="D826" s="353"/>
      <c r="E826" s="353"/>
      <c r="F826" s="455"/>
      <c r="G826" s="353"/>
      <c r="H826" s="353"/>
      <c r="I826" s="353"/>
    </row>
    <row r="827" spans="1:9" ht="15" hidden="1" x14ac:dyDescent="0.25">
      <c r="A827" s="353"/>
      <c r="B827" s="353"/>
      <c r="C827" s="353"/>
      <c r="D827" s="353"/>
      <c r="E827" s="353"/>
      <c r="F827" s="455"/>
      <c r="G827" s="353"/>
      <c r="H827" s="353"/>
      <c r="I827" s="353"/>
    </row>
    <row r="828" spans="1:9" ht="15" hidden="1" x14ac:dyDescent="0.25">
      <c r="A828" s="353"/>
      <c r="B828" s="353"/>
      <c r="C828" s="353"/>
      <c r="D828" s="353"/>
      <c r="E828" s="353"/>
      <c r="F828" s="455"/>
      <c r="G828" s="353"/>
      <c r="H828" s="353"/>
      <c r="I828" s="353"/>
    </row>
    <row r="829" spans="1:9" ht="15" hidden="1" x14ac:dyDescent="0.25">
      <c r="A829" s="353"/>
      <c r="B829" s="353"/>
      <c r="C829" s="353"/>
      <c r="D829" s="353"/>
      <c r="E829" s="353"/>
      <c r="F829" s="455"/>
      <c r="G829" s="353"/>
      <c r="H829" s="353"/>
      <c r="I829" s="353"/>
    </row>
    <row r="830" spans="1:9" ht="15" hidden="1" x14ac:dyDescent="0.25">
      <c r="A830" s="353"/>
      <c r="B830" s="353"/>
      <c r="C830" s="353"/>
      <c r="D830" s="353"/>
      <c r="E830" s="353"/>
      <c r="F830" s="455"/>
      <c r="G830" s="353"/>
      <c r="H830" s="353"/>
      <c r="I830" s="353"/>
    </row>
    <row r="831" spans="1:9" ht="15" hidden="1" x14ac:dyDescent="0.25">
      <c r="A831" s="353"/>
      <c r="B831" s="353"/>
      <c r="C831" s="353"/>
      <c r="D831" s="353"/>
      <c r="E831" s="353"/>
      <c r="F831" s="455"/>
      <c r="G831" s="353"/>
      <c r="H831" s="353"/>
      <c r="I831" s="353"/>
    </row>
    <row r="832" spans="1:9" ht="15" hidden="1" x14ac:dyDescent="0.25">
      <c r="A832" s="353"/>
      <c r="B832" s="353"/>
      <c r="C832" s="353"/>
      <c r="D832" s="353"/>
      <c r="E832" s="353"/>
      <c r="F832" s="455"/>
      <c r="G832" s="353"/>
      <c r="H832" s="353"/>
      <c r="I832" s="353"/>
    </row>
    <row r="833" spans="1:9" ht="15" hidden="1" x14ac:dyDescent="0.25">
      <c r="A833" s="353"/>
      <c r="B833" s="353"/>
      <c r="C833" s="353"/>
      <c r="D833" s="353"/>
      <c r="E833" s="353"/>
      <c r="F833" s="455"/>
      <c r="G833" s="353"/>
      <c r="H833" s="353"/>
      <c r="I833" s="353"/>
    </row>
    <row r="834" spans="1:9" ht="15" hidden="1" x14ac:dyDescent="0.25">
      <c r="A834" s="353"/>
      <c r="B834" s="353"/>
      <c r="C834" s="353"/>
      <c r="D834" s="353"/>
      <c r="E834" s="353"/>
      <c r="F834" s="455"/>
      <c r="G834" s="353"/>
      <c r="H834" s="353"/>
      <c r="I834" s="353"/>
    </row>
    <row r="835" spans="1:9" ht="15" hidden="1" x14ac:dyDescent="0.25">
      <c r="A835" s="353"/>
      <c r="B835" s="353"/>
      <c r="C835" s="353"/>
      <c r="D835" s="353"/>
      <c r="E835" s="353"/>
      <c r="F835" s="455"/>
      <c r="G835" s="353"/>
      <c r="H835" s="353"/>
      <c r="I835" s="353"/>
    </row>
    <row r="836" spans="1:9" ht="15" hidden="1" x14ac:dyDescent="0.25">
      <c r="A836" s="353"/>
      <c r="B836" s="353"/>
      <c r="C836" s="353"/>
      <c r="D836" s="353"/>
      <c r="E836" s="353"/>
      <c r="F836" s="455"/>
      <c r="G836" s="353"/>
      <c r="H836" s="353"/>
      <c r="I836" s="353"/>
    </row>
    <row r="837" spans="1:9" ht="15" hidden="1" x14ac:dyDescent="0.25">
      <c r="A837" s="353"/>
      <c r="B837" s="353"/>
      <c r="C837" s="353"/>
      <c r="D837" s="353"/>
      <c r="E837" s="353"/>
      <c r="F837" s="455"/>
      <c r="G837" s="353"/>
      <c r="H837" s="353"/>
      <c r="I837" s="353"/>
    </row>
    <row r="838" spans="1:9" ht="15" hidden="1" x14ac:dyDescent="0.25">
      <c r="A838" s="353"/>
      <c r="B838" s="353"/>
      <c r="C838" s="353"/>
      <c r="D838" s="353"/>
      <c r="E838" s="353"/>
      <c r="F838" s="455"/>
      <c r="G838" s="353"/>
      <c r="H838" s="353"/>
      <c r="I838" s="353"/>
    </row>
    <row r="839" spans="1:9" ht="15" hidden="1" x14ac:dyDescent="0.25">
      <c r="A839" s="353"/>
      <c r="B839" s="353"/>
      <c r="C839" s="353"/>
      <c r="D839" s="353"/>
      <c r="E839" s="353"/>
      <c r="F839" s="455"/>
      <c r="G839" s="353"/>
      <c r="H839" s="353"/>
      <c r="I839" s="353"/>
    </row>
    <row r="840" spans="1:9" ht="15" hidden="1" x14ac:dyDescent="0.25">
      <c r="A840" s="353"/>
      <c r="B840" s="353"/>
      <c r="C840" s="353"/>
      <c r="D840" s="353"/>
      <c r="E840" s="353"/>
      <c r="F840" s="455"/>
      <c r="G840" s="353"/>
      <c r="H840" s="353"/>
      <c r="I840" s="353"/>
    </row>
    <row r="841" spans="1:9" ht="15" hidden="1" x14ac:dyDescent="0.25">
      <c r="A841" s="353"/>
      <c r="B841" s="353"/>
      <c r="C841" s="353"/>
      <c r="D841" s="353"/>
      <c r="E841" s="353"/>
      <c r="F841" s="455"/>
      <c r="G841" s="353"/>
      <c r="H841" s="353"/>
      <c r="I841" s="353"/>
    </row>
    <row r="842" spans="1:9" ht="15" hidden="1" x14ac:dyDescent="0.25">
      <c r="A842" s="353"/>
      <c r="B842" s="353"/>
      <c r="C842" s="353"/>
      <c r="D842" s="353"/>
      <c r="E842" s="353"/>
      <c r="F842" s="455"/>
      <c r="G842" s="353"/>
      <c r="H842" s="353"/>
      <c r="I842" s="353"/>
    </row>
    <row r="843" spans="1:9" ht="15" hidden="1" x14ac:dyDescent="0.25">
      <c r="A843" s="353"/>
      <c r="B843" s="353"/>
      <c r="C843" s="353"/>
      <c r="D843" s="353"/>
      <c r="E843" s="353"/>
      <c r="F843" s="455"/>
      <c r="G843" s="353"/>
      <c r="H843" s="353"/>
      <c r="I843" s="353"/>
    </row>
    <row r="844" spans="1:9" ht="15" hidden="1" x14ac:dyDescent="0.25">
      <c r="A844" s="353"/>
      <c r="B844" s="353"/>
      <c r="C844" s="353"/>
      <c r="D844" s="353"/>
      <c r="E844" s="353"/>
      <c r="F844" s="455"/>
      <c r="G844" s="353"/>
      <c r="H844" s="353"/>
      <c r="I844" s="353"/>
    </row>
    <row r="845" spans="1:9" ht="15" hidden="1" x14ac:dyDescent="0.25">
      <c r="A845" s="353"/>
      <c r="B845" s="353"/>
      <c r="C845" s="353"/>
      <c r="D845" s="353"/>
      <c r="E845" s="353"/>
      <c r="F845" s="455"/>
      <c r="G845" s="353"/>
      <c r="H845" s="353"/>
      <c r="I845" s="353"/>
    </row>
    <row r="846" spans="1:9" ht="15" hidden="1" x14ac:dyDescent="0.25">
      <c r="A846" s="353"/>
      <c r="B846" s="353"/>
      <c r="C846" s="353"/>
      <c r="D846" s="353"/>
      <c r="E846" s="353"/>
      <c r="F846" s="455"/>
      <c r="G846" s="353"/>
      <c r="H846" s="353"/>
      <c r="I846" s="353"/>
    </row>
    <row r="847" spans="1:9" ht="15" hidden="1" x14ac:dyDescent="0.25">
      <c r="A847" s="353"/>
      <c r="B847" s="353"/>
      <c r="C847" s="353"/>
      <c r="D847" s="353"/>
      <c r="E847" s="353"/>
      <c r="F847" s="455"/>
      <c r="G847" s="353"/>
      <c r="H847" s="353"/>
      <c r="I847" s="353"/>
    </row>
    <row r="848" spans="1:9" ht="15" hidden="1" x14ac:dyDescent="0.25">
      <c r="A848" s="353"/>
      <c r="B848" s="353"/>
      <c r="C848" s="353"/>
      <c r="D848" s="353"/>
      <c r="E848" s="353"/>
      <c r="F848" s="455"/>
      <c r="G848" s="353"/>
      <c r="H848" s="353"/>
      <c r="I848" s="353"/>
    </row>
    <row r="849" spans="1:9" ht="15" hidden="1" x14ac:dyDescent="0.25">
      <c r="A849" s="353"/>
      <c r="B849" s="353"/>
      <c r="C849" s="353"/>
      <c r="D849" s="353"/>
      <c r="E849" s="353"/>
      <c r="F849" s="455"/>
      <c r="G849" s="353"/>
      <c r="H849" s="353"/>
      <c r="I849" s="353"/>
    </row>
    <row r="850" spans="1:9" ht="15" hidden="1" x14ac:dyDescent="0.25">
      <c r="A850" s="353"/>
      <c r="B850" s="353"/>
      <c r="C850" s="353"/>
      <c r="D850" s="353"/>
      <c r="E850" s="353"/>
      <c r="F850" s="455"/>
      <c r="G850" s="353"/>
      <c r="H850" s="353"/>
      <c r="I850" s="353"/>
    </row>
    <row r="851" spans="1:9" ht="15" hidden="1" x14ac:dyDescent="0.25">
      <c r="A851" s="353"/>
      <c r="B851" s="353"/>
      <c r="C851" s="353"/>
      <c r="D851" s="353"/>
      <c r="E851" s="353"/>
      <c r="F851" s="455"/>
      <c r="G851" s="353"/>
      <c r="H851" s="353"/>
      <c r="I851" s="353"/>
    </row>
    <row r="852" spans="1:9" ht="15" hidden="1" x14ac:dyDescent="0.25">
      <c r="A852" s="353"/>
      <c r="B852" s="353"/>
      <c r="C852" s="353"/>
      <c r="D852" s="353"/>
      <c r="E852" s="353"/>
      <c r="F852" s="455"/>
      <c r="G852" s="353"/>
      <c r="H852" s="353"/>
      <c r="I852" s="353"/>
    </row>
    <row r="853" spans="1:9" ht="15" hidden="1" x14ac:dyDescent="0.25">
      <c r="A853" s="353"/>
      <c r="B853" s="353"/>
      <c r="C853" s="353"/>
      <c r="D853" s="353"/>
      <c r="E853" s="353"/>
      <c r="F853" s="455"/>
      <c r="G853" s="353"/>
      <c r="H853" s="353"/>
      <c r="I853" s="353"/>
    </row>
    <row r="854" spans="1:9" ht="15" hidden="1" x14ac:dyDescent="0.25">
      <c r="A854" s="353"/>
      <c r="B854" s="353"/>
      <c r="C854" s="353"/>
      <c r="D854" s="353"/>
      <c r="E854" s="353"/>
      <c r="F854" s="455"/>
      <c r="G854" s="353"/>
      <c r="H854" s="353"/>
      <c r="I854" s="353"/>
    </row>
    <row r="855" spans="1:9" ht="15" hidden="1" x14ac:dyDescent="0.25">
      <c r="A855" s="353"/>
      <c r="B855" s="353"/>
      <c r="C855" s="353"/>
      <c r="D855" s="353"/>
      <c r="E855" s="353"/>
      <c r="F855" s="455"/>
      <c r="G855" s="353"/>
      <c r="H855" s="353"/>
      <c r="I855" s="353"/>
    </row>
    <row r="856" spans="1:9" ht="15" hidden="1" x14ac:dyDescent="0.25">
      <c r="A856" s="353"/>
      <c r="B856" s="353"/>
      <c r="C856" s="353"/>
      <c r="D856" s="353"/>
      <c r="E856" s="353"/>
      <c r="F856" s="455"/>
      <c r="G856" s="353"/>
      <c r="H856" s="353"/>
      <c r="I856" s="353"/>
    </row>
    <row r="857" spans="1:9" ht="15" hidden="1" x14ac:dyDescent="0.25">
      <c r="A857" s="353"/>
      <c r="B857" s="353"/>
      <c r="C857" s="353"/>
      <c r="D857" s="353"/>
      <c r="E857" s="353"/>
      <c r="F857" s="455"/>
      <c r="G857" s="353"/>
      <c r="H857" s="353"/>
      <c r="I857" s="353"/>
    </row>
    <row r="858" spans="1:9" ht="15" hidden="1" x14ac:dyDescent="0.25">
      <c r="A858" s="353"/>
      <c r="B858" s="353"/>
      <c r="C858" s="353"/>
      <c r="D858" s="353"/>
      <c r="E858" s="353"/>
      <c r="F858" s="455"/>
      <c r="G858" s="353"/>
      <c r="H858" s="353"/>
      <c r="I858" s="353"/>
    </row>
    <row r="859" spans="1:9" ht="15" hidden="1" x14ac:dyDescent="0.25">
      <c r="A859" s="353"/>
      <c r="B859" s="353"/>
      <c r="C859" s="353"/>
      <c r="D859" s="353"/>
      <c r="E859" s="353"/>
      <c r="F859" s="455"/>
      <c r="G859" s="353"/>
      <c r="H859" s="353"/>
      <c r="I859" s="353"/>
    </row>
    <row r="860" spans="1:9" ht="15" hidden="1" x14ac:dyDescent="0.25">
      <c r="A860" s="353"/>
      <c r="B860" s="353"/>
      <c r="C860" s="353"/>
      <c r="D860" s="353"/>
      <c r="E860" s="353"/>
      <c r="F860" s="455"/>
      <c r="G860" s="353"/>
      <c r="H860" s="353"/>
      <c r="I860" s="353"/>
    </row>
    <row r="861" spans="1:9" ht="15" hidden="1" x14ac:dyDescent="0.25">
      <c r="A861" s="353"/>
      <c r="B861" s="353"/>
      <c r="C861" s="353"/>
      <c r="D861" s="353"/>
      <c r="E861" s="353"/>
      <c r="F861" s="455"/>
      <c r="G861" s="353"/>
      <c r="H861" s="353"/>
      <c r="I861" s="353"/>
    </row>
    <row r="862" spans="1:9" ht="15" hidden="1" x14ac:dyDescent="0.25">
      <c r="A862" s="353"/>
      <c r="B862" s="353"/>
      <c r="C862" s="353"/>
      <c r="D862" s="353"/>
      <c r="E862" s="353"/>
      <c r="F862" s="455"/>
      <c r="G862" s="353"/>
      <c r="H862" s="353"/>
      <c r="I862" s="353"/>
    </row>
    <row r="863" spans="1:9" ht="15" hidden="1" x14ac:dyDescent="0.25">
      <c r="A863" s="353"/>
      <c r="B863" s="353"/>
      <c r="C863" s="353"/>
      <c r="D863" s="353"/>
      <c r="E863" s="353"/>
      <c r="F863" s="455"/>
      <c r="G863" s="353"/>
      <c r="H863" s="353"/>
      <c r="I863" s="353"/>
    </row>
    <row r="864" spans="1:9" ht="15" hidden="1" x14ac:dyDescent="0.25">
      <c r="A864" s="353"/>
      <c r="B864" s="353"/>
      <c r="C864" s="353"/>
      <c r="D864" s="353"/>
      <c r="E864" s="353"/>
      <c r="F864" s="455"/>
      <c r="G864" s="353"/>
      <c r="H864" s="353"/>
      <c r="I864" s="353"/>
    </row>
    <row r="865" spans="1:9" ht="15" hidden="1" x14ac:dyDescent="0.25">
      <c r="A865" s="353"/>
      <c r="B865" s="353"/>
      <c r="C865" s="353"/>
      <c r="D865" s="353"/>
      <c r="E865" s="353"/>
      <c r="F865" s="455"/>
      <c r="G865" s="353"/>
      <c r="H865" s="353"/>
      <c r="I865" s="353"/>
    </row>
    <row r="866" spans="1:9" ht="15" hidden="1" x14ac:dyDescent="0.25">
      <c r="A866" s="353"/>
      <c r="B866" s="353"/>
      <c r="C866" s="353"/>
      <c r="D866" s="353"/>
      <c r="E866" s="353"/>
      <c r="F866" s="455"/>
      <c r="G866" s="353"/>
      <c r="H866" s="353"/>
      <c r="I866" s="353"/>
    </row>
    <row r="867" spans="1:9" ht="15" hidden="1" x14ac:dyDescent="0.25">
      <c r="A867" s="353"/>
      <c r="B867" s="353"/>
      <c r="C867" s="353"/>
      <c r="D867" s="353"/>
      <c r="E867" s="353"/>
      <c r="F867" s="455"/>
      <c r="G867" s="353"/>
      <c r="H867" s="353"/>
      <c r="I867" s="353"/>
    </row>
    <row r="868" spans="1:9" ht="15" hidden="1" x14ac:dyDescent="0.25">
      <c r="A868" s="353"/>
      <c r="B868" s="353"/>
      <c r="C868" s="353"/>
      <c r="D868" s="353"/>
      <c r="E868" s="353"/>
      <c r="F868" s="455"/>
      <c r="G868" s="353"/>
      <c r="H868" s="353"/>
      <c r="I868" s="353"/>
    </row>
    <row r="869" spans="1:9" ht="15" hidden="1" x14ac:dyDescent="0.25">
      <c r="A869" s="353"/>
      <c r="B869" s="353"/>
      <c r="C869" s="353"/>
      <c r="D869" s="353"/>
      <c r="E869" s="353"/>
      <c r="F869" s="455"/>
      <c r="G869" s="353"/>
      <c r="H869" s="353"/>
      <c r="I869" s="353"/>
    </row>
    <row r="870" spans="1:9" ht="15" hidden="1" x14ac:dyDescent="0.25">
      <c r="A870" s="353"/>
      <c r="B870" s="353"/>
      <c r="C870" s="353"/>
      <c r="D870" s="353"/>
      <c r="E870" s="353"/>
      <c r="F870" s="455"/>
      <c r="G870" s="353"/>
      <c r="H870" s="353"/>
      <c r="I870" s="353"/>
    </row>
    <row r="871" spans="1:9" ht="15" hidden="1" x14ac:dyDescent="0.25">
      <c r="A871" s="353"/>
      <c r="B871" s="353"/>
      <c r="C871" s="353"/>
      <c r="D871" s="353"/>
      <c r="E871" s="353"/>
      <c r="F871" s="455"/>
      <c r="G871" s="353"/>
      <c r="H871" s="353"/>
      <c r="I871" s="353"/>
    </row>
    <row r="872" spans="1:9" ht="15" hidden="1" x14ac:dyDescent="0.25">
      <c r="A872" s="353"/>
      <c r="B872" s="353"/>
      <c r="C872" s="353"/>
      <c r="D872" s="353"/>
      <c r="E872" s="353"/>
      <c r="F872" s="455"/>
      <c r="G872" s="353"/>
      <c r="H872" s="353"/>
      <c r="I872" s="353"/>
    </row>
    <row r="873" spans="1:9" ht="15" hidden="1" x14ac:dyDescent="0.25">
      <c r="A873" s="353"/>
      <c r="B873" s="353"/>
      <c r="C873" s="353"/>
      <c r="D873" s="353"/>
      <c r="E873" s="353"/>
      <c r="F873" s="455"/>
      <c r="G873" s="353"/>
      <c r="H873" s="353"/>
      <c r="I873" s="353"/>
    </row>
    <row r="874" spans="1:9" ht="15" hidden="1" x14ac:dyDescent="0.25">
      <c r="A874" s="353"/>
      <c r="B874" s="353"/>
      <c r="C874" s="353"/>
      <c r="D874" s="353"/>
      <c r="E874" s="353"/>
      <c r="F874" s="455"/>
      <c r="G874" s="353"/>
      <c r="H874" s="353"/>
      <c r="I874" s="353"/>
    </row>
    <row r="875" spans="1:9" ht="15" hidden="1" x14ac:dyDescent="0.25">
      <c r="A875" s="353"/>
      <c r="B875" s="353"/>
      <c r="C875" s="353"/>
      <c r="D875" s="353"/>
      <c r="E875" s="353"/>
      <c r="F875" s="455"/>
      <c r="G875" s="353"/>
      <c r="H875" s="353"/>
      <c r="I875" s="353"/>
    </row>
    <row r="876" spans="1:9" ht="15" hidden="1" x14ac:dyDescent="0.25">
      <c r="A876" s="353"/>
      <c r="B876" s="353"/>
      <c r="C876" s="353"/>
      <c r="D876" s="353"/>
      <c r="E876" s="353"/>
      <c r="F876" s="455"/>
      <c r="G876" s="353"/>
      <c r="H876" s="353"/>
      <c r="I876" s="353"/>
    </row>
    <row r="877" spans="1:9" ht="15" hidden="1" x14ac:dyDescent="0.25">
      <c r="A877" s="353"/>
      <c r="B877" s="353"/>
      <c r="C877" s="353"/>
      <c r="D877" s="353"/>
      <c r="E877" s="353"/>
      <c r="F877" s="455"/>
      <c r="G877" s="353"/>
      <c r="H877" s="353"/>
      <c r="I877" s="353"/>
    </row>
    <row r="878" spans="1:9" ht="15" hidden="1" x14ac:dyDescent="0.25">
      <c r="A878" s="353"/>
      <c r="B878" s="353"/>
      <c r="C878" s="353"/>
      <c r="D878" s="353"/>
      <c r="E878" s="353"/>
      <c r="F878" s="455"/>
      <c r="G878" s="353"/>
      <c r="H878" s="353"/>
      <c r="I878" s="353"/>
    </row>
    <row r="879" spans="1:9" ht="15" hidden="1" x14ac:dyDescent="0.25">
      <c r="A879" s="353"/>
      <c r="B879" s="353"/>
      <c r="C879" s="353"/>
      <c r="D879" s="353"/>
      <c r="E879" s="353"/>
      <c r="F879" s="455"/>
      <c r="G879" s="353"/>
      <c r="H879" s="353"/>
      <c r="I879" s="353"/>
    </row>
    <row r="880" spans="1:9" ht="15" hidden="1" x14ac:dyDescent="0.25">
      <c r="A880" s="353"/>
      <c r="B880" s="353"/>
      <c r="C880" s="353"/>
      <c r="D880" s="353"/>
      <c r="E880" s="353"/>
      <c r="F880" s="455"/>
      <c r="G880" s="353"/>
      <c r="H880" s="353"/>
      <c r="I880" s="353"/>
    </row>
    <row r="881" spans="1:9" ht="15" hidden="1" x14ac:dyDescent="0.25">
      <c r="A881" s="353"/>
      <c r="B881" s="353"/>
      <c r="C881" s="353"/>
      <c r="D881" s="353"/>
      <c r="E881" s="353"/>
      <c r="F881" s="455"/>
      <c r="G881" s="353"/>
      <c r="H881" s="353"/>
      <c r="I881" s="353"/>
    </row>
    <row r="882" spans="1:9" ht="15" hidden="1" x14ac:dyDescent="0.25">
      <c r="A882" s="353"/>
      <c r="B882" s="353"/>
      <c r="C882" s="353"/>
      <c r="D882" s="353"/>
      <c r="E882" s="353"/>
      <c r="F882" s="455"/>
      <c r="G882" s="353"/>
      <c r="H882" s="353"/>
      <c r="I882" s="353"/>
    </row>
    <row r="883" spans="1:9" ht="15" hidden="1" x14ac:dyDescent="0.25">
      <c r="A883" s="353"/>
      <c r="B883" s="353"/>
      <c r="C883" s="353"/>
      <c r="D883" s="353"/>
      <c r="E883" s="353"/>
      <c r="F883" s="455"/>
      <c r="G883" s="353"/>
      <c r="H883" s="353"/>
      <c r="I883" s="353"/>
    </row>
    <row r="884" spans="1:9" ht="15" hidden="1" x14ac:dyDescent="0.25">
      <c r="A884" s="353"/>
      <c r="B884" s="353"/>
      <c r="C884" s="353"/>
      <c r="D884" s="353"/>
      <c r="E884" s="353"/>
      <c r="F884" s="455"/>
      <c r="G884" s="353"/>
      <c r="H884" s="353"/>
      <c r="I884" s="353"/>
    </row>
    <row r="885" spans="1:9" ht="15" hidden="1" x14ac:dyDescent="0.25">
      <c r="A885" s="353"/>
      <c r="B885" s="353"/>
      <c r="C885" s="353"/>
      <c r="D885" s="353"/>
      <c r="E885" s="353"/>
      <c r="F885" s="455"/>
      <c r="G885" s="353"/>
      <c r="H885" s="353"/>
      <c r="I885" s="353"/>
    </row>
    <row r="886" spans="1:9" ht="15" hidden="1" x14ac:dyDescent="0.25">
      <c r="A886" s="353"/>
      <c r="B886" s="353"/>
      <c r="C886" s="353"/>
      <c r="D886" s="353"/>
      <c r="E886" s="353"/>
      <c r="F886" s="455"/>
      <c r="G886" s="353"/>
      <c r="H886" s="353"/>
      <c r="I886" s="353"/>
    </row>
    <row r="887" spans="1:9" ht="15" hidden="1" x14ac:dyDescent="0.25">
      <c r="A887" s="353"/>
      <c r="B887" s="353"/>
      <c r="C887" s="353"/>
      <c r="D887" s="353"/>
      <c r="E887" s="353"/>
      <c r="F887" s="455"/>
      <c r="G887" s="353"/>
      <c r="H887" s="353"/>
      <c r="I887" s="353"/>
    </row>
    <row r="888" spans="1:9" ht="15" hidden="1" x14ac:dyDescent="0.25">
      <c r="A888" s="353"/>
      <c r="B888" s="353"/>
      <c r="C888" s="353"/>
      <c r="D888" s="353"/>
      <c r="E888" s="353"/>
      <c r="F888" s="455"/>
      <c r="G888" s="353"/>
      <c r="H888" s="353"/>
      <c r="I888" s="353"/>
    </row>
    <row r="889" spans="1:9" ht="15" hidden="1" x14ac:dyDescent="0.25">
      <c r="A889" s="353"/>
      <c r="B889" s="353"/>
      <c r="C889" s="353"/>
      <c r="D889" s="353"/>
      <c r="E889" s="353"/>
      <c r="F889" s="455"/>
      <c r="G889" s="353"/>
      <c r="H889" s="353"/>
      <c r="I889" s="353"/>
    </row>
    <row r="890" spans="1:9" ht="15" hidden="1" x14ac:dyDescent="0.25">
      <c r="A890" s="353"/>
      <c r="B890" s="353"/>
      <c r="C890" s="353"/>
      <c r="D890" s="353"/>
      <c r="E890" s="353"/>
      <c r="F890" s="455"/>
      <c r="G890" s="353"/>
      <c r="H890" s="353"/>
      <c r="I890" s="353"/>
    </row>
    <row r="891" spans="1:9" ht="15" hidden="1" x14ac:dyDescent="0.25">
      <c r="A891" s="353"/>
      <c r="B891" s="353"/>
      <c r="C891" s="353"/>
      <c r="D891" s="353"/>
      <c r="E891" s="353"/>
      <c r="F891" s="455"/>
      <c r="G891" s="353"/>
      <c r="H891" s="353"/>
      <c r="I891" s="353"/>
    </row>
    <row r="892" spans="1:9" ht="15" hidden="1" x14ac:dyDescent="0.25">
      <c r="A892" s="353"/>
      <c r="B892" s="353"/>
      <c r="C892" s="353"/>
      <c r="D892" s="353"/>
      <c r="E892" s="353"/>
      <c r="F892" s="455"/>
      <c r="G892" s="353"/>
      <c r="H892" s="353"/>
      <c r="I892" s="353"/>
    </row>
    <row r="893" spans="1:9" ht="15" hidden="1" x14ac:dyDescent="0.25">
      <c r="A893" s="353"/>
      <c r="B893" s="353"/>
      <c r="C893" s="353"/>
      <c r="D893" s="353"/>
      <c r="E893" s="353"/>
      <c r="F893" s="455"/>
      <c r="G893" s="353"/>
      <c r="H893" s="353"/>
      <c r="I893" s="353"/>
    </row>
    <row r="894" spans="1:9" ht="15" hidden="1" x14ac:dyDescent="0.25">
      <c r="A894" s="353"/>
      <c r="B894" s="353"/>
      <c r="C894" s="353"/>
      <c r="D894" s="353"/>
      <c r="E894" s="353"/>
      <c r="F894" s="455"/>
      <c r="G894" s="353"/>
      <c r="H894" s="353"/>
      <c r="I894" s="353"/>
    </row>
    <row r="895" spans="1:9" ht="15" hidden="1" x14ac:dyDescent="0.25">
      <c r="A895" s="353"/>
      <c r="B895" s="353"/>
      <c r="C895" s="353"/>
      <c r="D895" s="353"/>
      <c r="E895" s="353"/>
      <c r="F895" s="455"/>
      <c r="G895" s="353"/>
      <c r="H895" s="353"/>
      <c r="I895" s="353"/>
    </row>
    <row r="896" spans="1:9" ht="15" hidden="1" x14ac:dyDescent="0.25">
      <c r="A896" s="353"/>
      <c r="B896" s="353"/>
      <c r="C896" s="353"/>
      <c r="D896" s="353"/>
      <c r="E896" s="353"/>
      <c r="F896" s="455"/>
      <c r="G896" s="353"/>
      <c r="H896" s="353"/>
      <c r="I896" s="353"/>
    </row>
    <row r="897" spans="1:9" ht="15" hidden="1" x14ac:dyDescent="0.25">
      <c r="A897" s="353"/>
      <c r="B897" s="353"/>
      <c r="C897" s="353"/>
      <c r="D897" s="353"/>
      <c r="E897" s="353"/>
      <c r="F897" s="455"/>
      <c r="G897" s="353"/>
      <c r="H897" s="353"/>
      <c r="I897" s="353"/>
    </row>
    <row r="898" spans="1:9" ht="15" hidden="1" x14ac:dyDescent="0.25">
      <c r="A898" s="353"/>
      <c r="B898" s="353"/>
      <c r="C898" s="353"/>
      <c r="D898" s="353"/>
      <c r="E898" s="353"/>
      <c r="F898" s="455"/>
      <c r="G898" s="353"/>
      <c r="H898" s="353"/>
      <c r="I898" s="353"/>
    </row>
    <row r="899" spans="1:9" ht="15" hidden="1" x14ac:dyDescent="0.25">
      <c r="A899" s="353"/>
      <c r="B899" s="353"/>
      <c r="C899" s="353"/>
      <c r="D899" s="353"/>
      <c r="E899" s="353"/>
      <c r="F899" s="455"/>
      <c r="G899" s="353"/>
      <c r="H899" s="353"/>
      <c r="I899" s="353"/>
    </row>
    <row r="900" spans="1:9" ht="15" hidden="1" x14ac:dyDescent="0.25">
      <c r="A900" s="353"/>
      <c r="B900" s="353"/>
      <c r="C900" s="353"/>
      <c r="D900" s="353"/>
      <c r="E900" s="353"/>
      <c r="F900" s="455"/>
      <c r="G900" s="353"/>
      <c r="H900" s="353"/>
      <c r="I900" s="353"/>
    </row>
    <row r="901" spans="1:9" ht="15" hidden="1" x14ac:dyDescent="0.25">
      <c r="A901" s="353"/>
      <c r="B901" s="353"/>
      <c r="C901" s="353"/>
      <c r="D901" s="353"/>
      <c r="E901" s="353"/>
      <c r="F901" s="455"/>
      <c r="G901" s="353"/>
      <c r="H901" s="353"/>
      <c r="I901" s="353"/>
    </row>
    <row r="902" spans="1:9" ht="15" hidden="1" x14ac:dyDescent="0.25">
      <c r="A902" s="353"/>
      <c r="B902" s="353"/>
      <c r="C902" s="353"/>
      <c r="D902" s="353"/>
      <c r="E902" s="353"/>
      <c r="F902" s="455"/>
      <c r="G902" s="353"/>
      <c r="H902" s="353"/>
      <c r="I902" s="353"/>
    </row>
    <row r="903" spans="1:9" ht="15" hidden="1" x14ac:dyDescent="0.25">
      <c r="A903" s="353"/>
      <c r="B903" s="353"/>
      <c r="C903" s="353"/>
      <c r="D903" s="353"/>
      <c r="E903" s="353"/>
      <c r="F903" s="455"/>
      <c r="G903" s="353"/>
      <c r="H903" s="353"/>
      <c r="I903" s="353"/>
    </row>
    <row r="904" spans="1:9" ht="15" hidden="1" x14ac:dyDescent="0.25">
      <c r="A904" s="353"/>
      <c r="B904" s="353"/>
      <c r="C904" s="353"/>
      <c r="D904" s="353"/>
      <c r="E904" s="353"/>
      <c r="F904" s="455"/>
      <c r="G904" s="353"/>
      <c r="H904" s="353"/>
      <c r="I904" s="353"/>
    </row>
    <row r="905" spans="1:9" ht="15" hidden="1" x14ac:dyDescent="0.25">
      <c r="A905" s="353"/>
      <c r="B905" s="353"/>
      <c r="C905" s="353"/>
      <c r="D905" s="353"/>
      <c r="E905" s="353"/>
      <c r="F905" s="455"/>
      <c r="G905" s="353"/>
      <c r="H905" s="353"/>
      <c r="I905" s="353"/>
    </row>
    <row r="906" spans="1:9" ht="15" hidden="1" x14ac:dyDescent="0.25">
      <c r="A906" s="353"/>
      <c r="B906" s="353"/>
      <c r="C906" s="353"/>
      <c r="D906" s="353"/>
      <c r="E906" s="353"/>
      <c r="F906" s="455"/>
      <c r="G906" s="353"/>
      <c r="H906" s="353"/>
      <c r="I906" s="353"/>
    </row>
    <row r="907" spans="1:9" ht="15" hidden="1" x14ac:dyDescent="0.25">
      <c r="A907" s="353"/>
      <c r="B907" s="353"/>
      <c r="C907" s="353"/>
      <c r="D907" s="353"/>
      <c r="E907" s="353"/>
      <c r="F907" s="455"/>
      <c r="G907" s="353"/>
      <c r="H907" s="353"/>
      <c r="I907" s="353"/>
    </row>
    <row r="908" spans="1:9" ht="15" hidden="1" x14ac:dyDescent="0.25">
      <c r="A908" s="353"/>
      <c r="B908" s="353"/>
      <c r="C908" s="353"/>
      <c r="D908" s="353"/>
      <c r="E908" s="353"/>
      <c r="F908" s="455"/>
      <c r="G908" s="353"/>
      <c r="H908" s="353"/>
      <c r="I908" s="353"/>
    </row>
  </sheetData>
  <mergeCells count="2">
    <mergeCell ref="A2:A3"/>
    <mergeCell ref="B2:D2"/>
  </mergeCells>
  <pageMargins left="0.70000000000000007" right="0.70000000000000007" top="0.75000000000000011" bottom="0.75000000000000011" header="0" footer="0"/>
  <pageSetup paperSize="9" fitToWidth="0"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80683-A330-4752-8F78-0FB7C67FCDCB}">
  <sheetPr>
    <tabColor rgb="FF00B050"/>
  </sheetPr>
  <dimension ref="A1:S275"/>
  <sheetViews>
    <sheetView zoomScaleNormal="100" workbookViewId="0"/>
  </sheetViews>
  <sheetFormatPr defaultColWidth="0" defaultRowHeight="15" zeroHeight="1" x14ac:dyDescent="0.25"/>
  <cols>
    <col min="1" max="1" width="9.140625" style="64" customWidth="1"/>
    <col min="2" max="2" width="9.140625" style="449" customWidth="1"/>
    <col min="3" max="3" width="13.28515625" style="449" customWidth="1"/>
    <col min="4" max="6" width="24.42578125" style="101" customWidth="1"/>
    <col min="7" max="7" width="62" style="64" customWidth="1"/>
    <col min="8" max="8" width="110.85546875" style="450" bestFit="1" customWidth="1"/>
    <col min="9" max="10" width="24.42578125" style="412" customWidth="1"/>
    <col min="11" max="11" width="13.28515625" style="64" customWidth="1"/>
    <col min="12" max="12" width="27.85546875" style="412" customWidth="1"/>
    <col min="13" max="13" width="24.42578125" style="412" customWidth="1"/>
    <col min="14" max="15" width="24.42578125" style="64" customWidth="1"/>
    <col min="16" max="16" width="24.42578125" style="452" customWidth="1"/>
    <col min="17" max="17" width="9.140625" style="64" customWidth="1"/>
    <col min="18" max="19" width="0" style="64" hidden="1" customWidth="1"/>
    <col min="20" max="16384" width="9.140625" style="64" hidden="1"/>
  </cols>
  <sheetData>
    <row r="1" spans="2:19" s="47" customFormat="1" ht="30.75" thickBot="1" x14ac:dyDescent="0.3">
      <c r="B1" s="114" t="s">
        <v>110</v>
      </c>
      <c r="C1" s="122" t="s">
        <v>111</v>
      </c>
      <c r="D1" s="113" t="s">
        <v>112</v>
      </c>
      <c r="E1" s="123" t="s">
        <v>113</v>
      </c>
      <c r="F1" s="261" t="s">
        <v>114</v>
      </c>
      <c r="G1" s="260" t="s">
        <v>115</v>
      </c>
      <c r="H1" s="123" t="s">
        <v>45</v>
      </c>
      <c r="I1" s="124" t="s">
        <v>116</v>
      </c>
      <c r="J1" s="124" t="s">
        <v>117</v>
      </c>
      <c r="K1" s="125" t="s">
        <v>118</v>
      </c>
      <c r="L1" s="124" t="s">
        <v>119</v>
      </c>
      <c r="M1" s="124" t="s">
        <v>120</v>
      </c>
      <c r="N1" s="126" t="s">
        <v>121</v>
      </c>
      <c r="O1" s="126" t="s">
        <v>122</v>
      </c>
      <c r="P1" s="368" t="s">
        <v>123</v>
      </c>
      <c r="S1" s="47" t="s">
        <v>42</v>
      </c>
    </row>
    <row r="2" spans="2:19" x14ac:dyDescent="0.25">
      <c r="B2" s="532" t="s">
        <v>124</v>
      </c>
      <c r="C2" s="529">
        <v>12022</v>
      </c>
      <c r="D2" s="562" t="s">
        <v>125</v>
      </c>
      <c r="E2" s="562" t="s">
        <v>126</v>
      </c>
      <c r="F2" s="565">
        <v>44617</v>
      </c>
      <c r="G2" s="255" t="s">
        <v>13</v>
      </c>
      <c r="H2" s="305" t="s">
        <v>127</v>
      </c>
      <c r="I2" s="135">
        <v>7700.39</v>
      </c>
      <c r="J2" s="135">
        <v>15349.15</v>
      </c>
      <c r="K2" s="255">
        <v>5</v>
      </c>
      <c r="L2" s="135">
        <f>I2*K2</f>
        <v>38501.950000000004</v>
      </c>
      <c r="M2" s="135">
        <f>J2*K2</f>
        <v>76745.75</v>
      </c>
      <c r="N2" s="555">
        <f>SUM(L2:L6)</f>
        <v>81655.05</v>
      </c>
      <c r="O2" s="555">
        <f>SUM(M2:M6)</f>
        <v>163322.21</v>
      </c>
      <c r="P2" s="369">
        <f>J2/I2</f>
        <v>1.9932951447913676</v>
      </c>
    </row>
    <row r="3" spans="2:19" x14ac:dyDescent="0.25">
      <c r="B3" s="532"/>
      <c r="C3" s="529"/>
      <c r="D3" s="562"/>
      <c r="E3" s="562"/>
      <c r="F3" s="565"/>
      <c r="G3" s="54" t="s">
        <v>31</v>
      </c>
      <c r="H3" s="306" t="s">
        <v>128</v>
      </c>
      <c r="I3" s="31">
        <v>7106.3</v>
      </c>
      <c r="J3" s="31">
        <v>14366.660000000003</v>
      </c>
      <c r="K3" s="54">
        <v>2</v>
      </c>
      <c r="L3" s="31">
        <f t="shared" ref="L3:L6" si="0">I3*K3</f>
        <v>14212.6</v>
      </c>
      <c r="M3" s="31">
        <f t="shared" ref="M3:M66" si="1">J3*K3</f>
        <v>28733.320000000007</v>
      </c>
      <c r="N3" s="555"/>
      <c r="O3" s="555"/>
      <c r="P3" s="333">
        <f t="shared" ref="P3:P46" si="2">J3/I3</f>
        <v>2.0216793549385761</v>
      </c>
    </row>
    <row r="4" spans="2:19" x14ac:dyDescent="0.25">
      <c r="B4" s="532"/>
      <c r="C4" s="529"/>
      <c r="D4" s="562"/>
      <c r="E4" s="562"/>
      <c r="F4" s="565"/>
      <c r="G4" s="255" t="s">
        <v>19</v>
      </c>
      <c r="H4" s="257" t="s">
        <v>129</v>
      </c>
      <c r="I4" s="135">
        <v>6143.23</v>
      </c>
      <c r="J4" s="135">
        <v>12375.840000000002</v>
      </c>
      <c r="K4" s="255">
        <v>1</v>
      </c>
      <c r="L4" s="135">
        <f t="shared" si="0"/>
        <v>6143.23</v>
      </c>
      <c r="M4" s="135">
        <f t="shared" si="1"/>
        <v>12375.840000000002</v>
      </c>
      <c r="N4" s="555"/>
      <c r="O4" s="555"/>
      <c r="P4" s="370">
        <f t="shared" si="2"/>
        <v>2.0145493494464644</v>
      </c>
    </row>
    <row r="5" spans="2:19" x14ac:dyDescent="0.25">
      <c r="B5" s="532"/>
      <c r="C5" s="529"/>
      <c r="D5" s="562"/>
      <c r="E5" s="562"/>
      <c r="F5" s="565"/>
      <c r="G5" s="54" t="s">
        <v>37</v>
      </c>
      <c r="H5" s="115" t="s">
        <v>37</v>
      </c>
      <c r="I5" s="31">
        <v>5375.5</v>
      </c>
      <c r="J5" s="31">
        <v>10909.9</v>
      </c>
      <c r="K5" s="54">
        <v>2</v>
      </c>
      <c r="L5" s="31">
        <f t="shared" si="0"/>
        <v>10751</v>
      </c>
      <c r="M5" s="31">
        <f t="shared" si="1"/>
        <v>21819.8</v>
      </c>
      <c r="N5" s="555"/>
      <c r="O5" s="555"/>
      <c r="P5" s="333">
        <f t="shared" si="2"/>
        <v>2.0295600409264254</v>
      </c>
    </row>
    <row r="6" spans="2:19" ht="15.75" thickBot="1" x14ac:dyDescent="0.3">
      <c r="B6" s="533"/>
      <c r="C6" s="530"/>
      <c r="D6" s="564"/>
      <c r="E6" s="564"/>
      <c r="F6" s="566"/>
      <c r="G6" s="258" t="s">
        <v>39</v>
      </c>
      <c r="H6" s="259" t="s">
        <v>130</v>
      </c>
      <c r="I6" s="144">
        <v>12046.27</v>
      </c>
      <c r="J6" s="144">
        <v>23647.5</v>
      </c>
      <c r="K6" s="258">
        <v>1</v>
      </c>
      <c r="L6" s="144">
        <f t="shared" si="0"/>
        <v>12046.27</v>
      </c>
      <c r="M6" s="144">
        <f t="shared" si="1"/>
        <v>23647.5</v>
      </c>
      <c r="N6" s="563"/>
      <c r="O6" s="563"/>
      <c r="P6" s="370">
        <f t="shared" si="2"/>
        <v>1.96305578407258</v>
      </c>
    </row>
    <row r="7" spans="2:19" x14ac:dyDescent="0.25">
      <c r="B7" s="531" t="s">
        <v>131</v>
      </c>
      <c r="C7" s="528">
        <v>32022</v>
      </c>
      <c r="D7" s="561" t="s">
        <v>132</v>
      </c>
      <c r="E7" s="561" t="s">
        <v>133</v>
      </c>
      <c r="F7" s="552">
        <v>44764</v>
      </c>
      <c r="G7" s="118" t="s">
        <v>39</v>
      </c>
      <c r="H7" s="119" t="s">
        <v>134</v>
      </c>
      <c r="I7" s="29">
        <v>10749.53</v>
      </c>
      <c r="J7" s="29" t="s">
        <v>135</v>
      </c>
      <c r="K7" s="118">
        <v>1</v>
      </c>
      <c r="L7" s="29">
        <f t="shared" ref="L7:L19" si="3">I7*K7</f>
        <v>10749.53</v>
      </c>
      <c r="M7" s="29" t="e">
        <f t="shared" si="1"/>
        <v>#VALUE!</v>
      </c>
      <c r="N7" s="551">
        <f>SUM(L7:L12)</f>
        <v>153644.25</v>
      </c>
      <c r="O7" s="551">
        <v>259992.83</v>
      </c>
      <c r="P7" s="333">
        <v>1.69</v>
      </c>
    </row>
    <row r="8" spans="2:19" x14ac:dyDescent="0.25">
      <c r="B8" s="532"/>
      <c r="C8" s="529"/>
      <c r="D8" s="562"/>
      <c r="E8" s="562"/>
      <c r="F8" s="553"/>
      <c r="G8" s="255" t="s">
        <v>23</v>
      </c>
      <c r="H8" s="305" t="s">
        <v>136</v>
      </c>
      <c r="I8" s="135">
        <v>11567.68</v>
      </c>
      <c r="J8" s="135" t="s">
        <v>135</v>
      </c>
      <c r="K8" s="255">
        <v>6</v>
      </c>
      <c r="L8" s="135">
        <f t="shared" si="3"/>
        <v>69406.080000000002</v>
      </c>
      <c r="M8" s="135" t="e">
        <f t="shared" si="1"/>
        <v>#VALUE!</v>
      </c>
      <c r="N8" s="555"/>
      <c r="O8" s="555"/>
      <c r="P8" s="370">
        <v>1.69</v>
      </c>
    </row>
    <row r="9" spans="2:19" x14ac:dyDescent="0.25">
      <c r="B9" s="532"/>
      <c r="C9" s="529"/>
      <c r="D9" s="562"/>
      <c r="E9" s="562"/>
      <c r="F9" s="553"/>
      <c r="G9" s="54" t="s">
        <v>15</v>
      </c>
      <c r="H9" s="115" t="s">
        <v>137</v>
      </c>
      <c r="I9" s="31">
        <v>7735.32</v>
      </c>
      <c r="J9" s="31" t="s">
        <v>135</v>
      </c>
      <c r="K9" s="54">
        <v>5</v>
      </c>
      <c r="L9" s="31">
        <f t="shared" si="3"/>
        <v>38676.6</v>
      </c>
      <c r="M9" s="31" t="e">
        <f t="shared" si="1"/>
        <v>#VALUE!</v>
      </c>
      <c r="N9" s="555"/>
      <c r="O9" s="555"/>
      <c r="P9" s="333">
        <v>1.69</v>
      </c>
    </row>
    <row r="10" spans="2:19" x14ac:dyDescent="0.25">
      <c r="B10" s="532"/>
      <c r="C10" s="529"/>
      <c r="D10" s="562"/>
      <c r="E10" s="562"/>
      <c r="F10" s="553"/>
      <c r="G10" s="255" t="s">
        <v>13</v>
      </c>
      <c r="H10" s="257" t="s">
        <v>138</v>
      </c>
      <c r="I10" s="135">
        <v>4906.01</v>
      </c>
      <c r="J10" s="135" t="s">
        <v>135</v>
      </c>
      <c r="K10" s="255">
        <v>3</v>
      </c>
      <c r="L10" s="135">
        <f t="shared" si="3"/>
        <v>14718.03</v>
      </c>
      <c r="M10" s="135" t="e">
        <f t="shared" si="1"/>
        <v>#VALUE!</v>
      </c>
      <c r="N10" s="555"/>
      <c r="O10" s="555"/>
      <c r="P10" s="370">
        <v>1.69</v>
      </c>
    </row>
    <row r="11" spans="2:19" x14ac:dyDescent="0.25">
      <c r="B11" s="532"/>
      <c r="C11" s="529"/>
      <c r="D11" s="562"/>
      <c r="E11" s="562"/>
      <c r="F11" s="553"/>
      <c r="G11" s="54" t="s">
        <v>41</v>
      </c>
      <c r="H11" s="115" t="s">
        <v>139</v>
      </c>
      <c r="I11" s="31">
        <v>7735.32</v>
      </c>
      <c r="J11" s="31" t="s">
        <v>135</v>
      </c>
      <c r="K11" s="54">
        <v>1</v>
      </c>
      <c r="L11" s="31">
        <f t="shared" si="3"/>
        <v>7735.32</v>
      </c>
      <c r="M11" s="31" t="e">
        <f t="shared" si="1"/>
        <v>#VALUE!</v>
      </c>
      <c r="N11" s="555"/>
      <c r="O11" s="555"/>
      <c r="P11" s="333">
        <v>1.69</v>
      </c>
    </row>
    <row r="12" spans="2:19" ht="15.75" thickBot="1" x14ac:dyDescent="0.3">
      <c r="B12" s="532"/>
      <c r="C12" s="529"/>
      <c r="D12" s="562"/>
      <c r="E12" s="562"/>
      <c r="F12" s="553"/>
      <c r="G12" s="255" t="s">
        <v>3</v>
      </c>
      <c r="H12" s="257" t="s">
        <v>140</v>
      </c>
      <c r="I12" s="135">
        <v>12358.69</v>
      </c>
      <c r="J12" s="135" t="s">
        <v>135</v>
      </c>
      <c r="K12" s="255">
        <v>1</v>
      </c>
      <c r="L12" s="135">
        <f t="shared" si="3"/>
        <v>12358.69</v>
      </c>
      <c r="M12" s="135" t="e">
        <f t="shared" si="1"/>
        <v>#VALUE!</v>
      </c>
      <c r="N12" s="555"/>
      <c r="O12" s="555"/>
      <c r="P12" s="370">
        <v>1.69</v>
      </c>
    </row>
    <row r="13" spans="2:19" x14ac:dyDescent="0.25">
      <c r="B13" s="531" t="s">
        <v>141</v>
      </c>
      <c r="C13" s="528">
        <v>32022</v>
      </c>
      <c r="D13" s="561" t="s">
        <v>142</v>
      </c>
      <c r="E13" s="561" t="s">
        <v>143</v>
      </c>
      <c r="F13" s="552">
        <v>44659</v>
      </c>
      <c r="G13" s="118" t="s">
        <v>17</v>
      </c>
      <c r="H13" s="119" t="s">
        <v>144</v>
      </c>
      <c r="I13" s="29">
        <v>12473.27</v>
      </c>
      <c r="J13" s="29">
        <v>22256.77</v>
      </c>
      <c r="K13" s="118">
        <v>23</v>
      </c>
      <c r="L13" s="29">
        <f t="shared" si="3"/>
        <v>286885.21000000002</v>
      </c>
      <c r="M13" s="29">
        <f t="shared" si="1"/>
        <v>511905.71</v>
      </c>
      <c r="N13" s="551">
        <f>SUM(L13:L15)</f>
        <v>492953.09</v>
      </c>
      <c r="O13" s="551">
        <f>SUM(M13:M15)</f>
        <v>909917.87</v>
      </c>
      <c r="P13" s="333">
        <f t="shared" si="2"/>
        <v>1.7843572695852812</v>
      </c>
    </row>
    <row r="14" spans="2:19" x14ac:dyDescent="0.25">
      <c r="B14" s="532"/>
      <c r="C14" s="529"/>
      <c r="D14" s="562"/>
      <c r="E14" s="562"/>
      <c r="F14" s="553"/>
      <c r="G14" s="255" t="s">
        <v>15</v>
      </c>
      <c r="H14" s="257" t="s">
        <v>145</v>
      </c>
      <c r="I14" s="135">
        <v>8873.74</v>
      </c>
      <c r="J14" s="135">
        <v>16705.080000000002</v>
      </c>
      <c r="K14" s="255">
        <v>12</v>
      </c>
      <c r="L14" s="135">
        <f t="shared" si="3"/>
        <v>106484.88</v>
      </c>
      <c r="M14" s="135">
        <f t="shared" si="1"/>
        <v>200460.96000000002</v>
      </c>
      <c r="N14" s="549"/>
      <c r="O14" s="549"/>
      <c r="P14" s="370">
        <f t="shared" si="2"/>
        <v>1.8825298014140601</v>
      </c>
    </row>
    <row r="15" spans="2:19" ht="15.75" thickBot="1" x14ac:dyDescent="0.3">
      <c r="B15" s="532"/>
      <c r="C15" s="529"/>
      <c r="D15" s="562"/>
      <c r="E15" s="562"/>
      <c r="F15" s="553"/>
      <c r="G15" s="54" t="s">
        <v>37</v>
      </c>
      <c r="H15" s="115" t="s">
        <v>37</v>
      </c>
      <c r="I15" s="31">
        <v>9958.2999999999993</v>
      </c>
      <c r="J15" s="31">
        <v>19755.12</v>
      </c>
      <c r="K15" s="54">
        <v>10</v>
      </c>
      <c r="L15" s="31">
        <f t="shared" si="3"/>
        <v>99583</v>
      </c>
      <c r="M15" s="31">
        <f t="shared" si="1"/>
        <v>197551.19999999998</v>
      </c>
      <c r="N15" s="549"/>
      <c r="O15" s="549"/>
      <c r="P15" s="333">
        <f t="shared" si="2"/>
        <v>1.9837843808682205</v>
      </c>
    </row>
    <row r="16" spans="2:19" x14ac:dyDescent="0.25">
      <c r="B16" s="531" t="s">
        <v>146</v>
      </c>
      <c r="C16" s="528">
        <v>32022</v>
      </c>
      <c r="D16" s="561" t="s">
        <v>147</v>
      </c>
      <c r="E16" s="561" t="s">
        <v>148</v>
      </c>
      <c r="F16" s="552">
        <v>44642</v>
      </c>
      <c r="G16" s="263" t="s">
        <v>21</v>
      </c>
      <c r="H16" s="264" t="s">
        <v>149</v>
      </c>
      <c r="I16" s="219">
        <v>7312.12</v>
      </c>
      <c r="J16" s="219">
        <v>14066.65</v>
      </c>
      <c r="K16" s="263">
        <v>1</v>
      </c>
      <c r="L16" s="219">
        <f t="shared" si="3"/>
        <v>7312.12</v>
      </c>
      <c r="M16" s="219">
        <f t="shared" si="1"/>
        <v>14066.65</v>
      </c>
      <c r="N16" s="551">
        <f>SUM(L16:L19)</f>
        <v>20400.009999999998</v>
      </c>
      <c r="O16" s="551">
        <f>SUM(M16:M19)</f>
        <v>40406.649999999994</v>
      </c>
      <c r="P16" s="369">
        <f t="shared" si="2"/>
        <v>1.9237444133849007</v>
      </c>
    </row>
    <row r="17" spans="2:16" x14ac:dyDescent="0.25">
      <c r="B17" s="532"/>
      <c r="C17" s="529"/>
      <c r="D17" s="562"/>
      <c r="E17" s="562"/>
      <c r="F17" s="553"/>
      <c r="G17" s="54" t="s">
        <v>19</v>
      </c>
      <c r="H17" s="115" t="s">
        <v>150</v>
      </c>
      <c r="I17" s="31">
        <v>4514.41</v>
      </c>
      <c r="J17" s="31">
        <v>9456.7800000000007</v>
      </c>
      <c r="K17" s="54">
        <v>1</v>
      </c>
      <c r="L17" s="31">
        <f t="shared" si="3"/>
        <v>4514.41</v>
      </c>
      <c r="M17" s="31">
        <f t="shared" si="1"/>
        <v>9456.7800000000007</v>
      </c>
      <c r="N17" s="555"/>
      <c r="O17" s="555"/>
      <c r="P17" s="333">
        <f t="shared" si="2"/>
        <v>2.0947986558597913</v>
      </c>
    </row>
    <row r="18" spans="2:16" x14ac:dyDescent="0.25">
      <c r="B18" s="532"/>
      <c r="C18" s="529"/>
      <c r="D18" s="562"/>
      <c r="E18" s="562"/>
      <c r="F18" s="553"/>
      <c r="G18" s="255" t="s">
        <v>42</v>
      </c>
      <c r="H18" s="257" t="s">
        <v>151</v>
      </c>
      <c r="I18" s="135">
        <v>6421.6</v>
      </c>
      <c r="J18" s="135">
        <v>12499.41</v>
      </c>
      <c r="K18" s="255">
        <v>1</v>
      </c>
      <c r="L18" s="135">
        <f t="shared" si="3"/>
        <v>6421.6</v>
      </c>
      <c r="M18" s="135">
        <f t="shared" si="1"/>
        <v>12499.41</v>
      </c>
      <c r="N18" s="555"/>
      <c r="O18" s="555"/>
      <c r="P18" s="370">
        <f t="shared" si="2"/>
        <v>1.9464634981935964</v>
      </c>
    </row>
    <row r="19" spans="2:16" ht="15.75" thickBot="1" x14ac:dyDescent="0.3">
      <c r="B19" s="533"/>
      <c r="C19" s="530"/>
      <c r="D19" s="564"/>
      <c r="E19" s="564"/>
      <c r="F19" s="554"/>
      <c r="G19" s="116" t="s">
        <v>42</v>
      </c>
      <c r="H19" s="117" t="s">
        <v>152</v>
      </c>
      <c r="I19" s="33">
        <v>2151.88</v>
      </c>
      <c r="J19" s="33">
        <v>4383.8100000000004</v>
      </c>
      <c r="K19" s="116">
        <v>1</v>
      </c>
      <c r="L19" s="33">
        <f t="shared" si="3"/>
        <v>2151.88</v>
      </c>
      <c r="M19" s="33">
        <f t="shared" si="1"/>
        <v>4383.8100000000004</v>
      </c>
      <c r="N19" s="563"/>
      <c r="O19" s="563"/>
      <c r="P19" s="336">
        <f t="shared" si="2"/>
        <v>2.0372000297414354</v>
      </c>
    </row>
    <row r="20" spans="2:16" x14ac:dyDescent="0.25">
      <c r="B20" s="531" t="s">
        <v>153</v>
      </c>
      <c r="C20" s="528" t="s">
        <v>154</v>
      </c>
      <c r="D20" s="527" t="s">
        <v>155</v>
      </c>
      <c r="E20" s="527" t="s">
        <v>156</v>
      </c>
      <c r="F20" s="552">
        <v>44747</v>
      </c>
      <c r="G20" s="263" t="s">
        <v>33</v>
      </c>
      <c r="H20" s="264" t="s">
        <v>33</v>
      </c>
      <c r="I20" s="219">
        <v>11377.15</v>
      </c>
      <c r="J20" s="219">
        <v>20125.79</v>
      </c>
      <c r="K20" s="263">
        <v>6</v>
      </c>
      <c r="L20" s="219">
        <f>I20*K20</f>
        <v>68262.899999999994</v>
      </c>
      <c r="M20" s="219">
        <f t="shared" si="1"/>
        <v>120754.74</v>
      </c>
      <c r="N20" s="551">
        <f>SUM(L20:L24)</f>
        <v>749214.52</v>
      </c>
      <c r="O20" s="551">
        <f>SUM(M20:M24)</f>
        <v>1327136.1599999999</v>
      </c>
      <c r="P20" s="369">
        <f t="shared" si="2"/>
        <v>1.7689658657923999</v>
      </c>
    </row>
    <row r="21" spans="2:16" x14ac:dyDescent="0.25">
      <c r="B21" s="532"/>
      <c r="C21" s="529"/>
      <c r="D21" s="525"/>
      <c r="E21" s="525"/>
      <c r="F21" s="553"/>
      <c r="G21" s="54" t="s">
        <v>29</v>
      </c>
      <c r="H21" s="115" t="s">
        <v>157</v>
      </c>
      <c r="I21" s="31">
        <v>11638.88</v>
      </c>
      <c r="J21" s="31">
        <v>20570.04</v>
      </c>
      <c r="K21" s="54">
        <v>6</v>
      </c>
      <c r="L21" s="31">
        <f t="shared" ref="L21:L46" si="4">I21*K21</f>
        <v>69833.279999999999</v>
      </c>
      <c r="M21" s="31">
        <f t="shared" si="1"/>
        <v>123420.24</v>
      </c>
      <c r="N21" s="549"/>
      <c r="O21" s="549"/>
      <c r="P21" s="333">
        <f t="shared" si="2"/>
        <v>1.7673556218467759</v>
      </c>
    </row>
    <row r="22" spans="2:16" x14ac:dyDescent="0.25">
      <c r="B22" s="532"/>
      <c r="C22" s="529"/>
      <c r="D22" s="525"/>
      <c r="E22" s="525"/>
      <c r="F22" s="553"/>
      <c r="G22" s="255" t="s">
        <v>15</v>
      </c>
      <c r="H22" s="257" t="s">
        <v>158</v>
      </c>
      <c r="I22" s="135">
        <v>8548.89</v>
      </c>
      <c r="J22" s="135">
        <v>15328.44</v>
      </c>
      <c r="K22" s="255">
        <v>10</v>
      </c>
      <c r="L22" s="135">
        <f t="shared" si="4"/>
        <v>85488.9</v>
      </c>
      <c r="M22" s="135">
        <f t="shared" si="1"/>
        <v>153284.4</v>
      </c>
      <c r="N22" s="549"/>
      <c r="O22" s="549"/>
      <c r="P22" s="370">
        <f t="shared" si="2"/>
        <v>1.793032779694206</v>
      </c>
    </row>
    <row r="23" spans="2:16" x14ac:dyDescent="0.25">
      <c r="B23" s="532"/>
      <c r="C23" s="529"/>
      <c r="D23" s="525"/>
      <c r="E23" s="525"/>
      <c r="F23" s="553"/>
      <c r="G23" s="54" t="s">
        <v>17</v>
      </c>
      <c r="H23" s="115" t="s">
        <v>159</v>
      </c>
      <c r="I23" s="31">
        <v>11730.22</v>
      </c>
      <c r="J23" s="31">
        <v>20725.05</v>
      </c>
      <c r="K23" s="54">
        <v>40</v>
      </c>
      <c r="L23" s="31">
        <f t="shared" si="4"/>
        <v>469208.8</v>
      </c>
      <c r="M23" s="31">
        <f t="shared" si="1"/>
        <v>829002</v>
      </c>
      <c r="N23" s="549"/>
      <c r="O23" s="549"/>
      <c r="P23" s="333">
        <f t="shared" si="2"/>
        <v>1.7668082951555897</v>
      </c>
    </row>
    <row r="24" spans="2:16" ht="15.75" thickBot="1" x14ac:dyDescent="0.3">
      <c r="B24" s="533"/>
      <c r="C24" s="530"/>
      <c r="D24" s="526"/>
      <c r="E24" s="526"/>
      <c r="F24" s="554"/>
      <c r="G24" s="258" t="s">
        <v>44</v>
      </c>
      <c r="H24" s="259" t="s">
        <v>160</v>
      </c>
      <c r="I24" s="144">
        <v>9403.44</v>
      </c>
      <c r="J24" s="144">
        <v>16779.13</v>
      </c>
      <c r="K24" s="258">
        <v>6</v>
      </c>
      <c r="L24" s="144">
        <f t="shared" si="4"/>
        <v>56420.639999999999</v>
      </c>
      <c r="M24" s="144">
        <f t="shared" si="1"/>
        <v>100674.78</v>
      </c>
      <c r="N24" s="550"/>
      <c r="O24" s="550"/>
      <c r="P24" s="370">
        <f t="shared" si="2"/>
        <v>1.7843608296538289</v>
      </c>
    </row>
    <row r="25" spans="2:16" x14ac:dyDescent="0.25">
      <c r="B25" s="531">
        <v>751212</v>
      </c>
      <c r="C25" s="528">
        <v>42022</v>
      </c>
      <c r="D25" s="527" t="s">
        <v>161</v>
      </c>
      <c r="E25" s="527" t="s">
        <v>162</v>
      </c>
      <c r="F25" s="552">
        <v>44693</v>
      </c>
      <c r="G25" s="118" t="s">
        <v>21</v>
      </c>
      <c r="H25" s="119" t="s">
        <v>163</v>
      </c>
      <c r="I25" s="29">
        <v>10000</v>
      </c>
      <c r="J25" s="29" t="s">
        <v>135</v>
      </c>
      <c r="K25" s="29" t="s">
        <v>135</v>
      </c>
      <c r="L25" s="29" t="e">
        <f t="shared" si="4"/>
        <v>#VALUE!</v>
      </c>
      <c r="M25" s="29" t="e">
        <f t="shared" si="1"/>
        <v>#VALUE!</v>
      </c>
      <c r="N25" s="556">
        <v>23252</v>
      </c>
      <c r="O25" s="556">
        <v>75914.25</v>
      </c>
      <c r="P25" s="333">
        <v>3.26</v>
      </c>
    </row>
    <row r="26" spans="2:16" x14ac:dyDescent="0.25">
      <c r="B26" s="532"/>
      <c r="C26" s="529"/>
      <c r="D26" s="525"/>
      <c r="E26" s="525"/>
      <c r="F26" s="553"/>
      <c r="G26" s="255" t="s">
        <v>17</v>
      </c>
      <c r="H26" s="257" t="s">
        <v>164</v>
      </c>
      <c r="I26" s="135">
        <v>10000</v>
      </c>
      <c r="J26" s="135" t="s">
        <v>135</v>
      </c>
      <c r="K26" s="135" t="s">
        <v>135</v>
      </c>
      <c r="L26" s="135" t="e">
        <f t="shared" si="4"/>
        <v>#VALUE!</v>
      </c>
      <c r="M26" s="135" t="e">
        <f t="shared" si="1"/>
        <v>#VALUE!</v>
      </c>
      <c r="N26" s="557"/>
      <c r="O26" s="557"/>
      <c r="P26" s="370">
        <v>3.26</v>
      </c>
    </row>
    <row r="27" spans="2:16" x14ac:dyDescent="0.25">
      <c r="B27" s="532"/>
      <c r="C27" s="529"/>
      <c r="D27" s="525"/>
      <c r="E27" s="525"/>
      <c r="F27" s="553"/>
      <c r="G27" s="54" t="s">
        <v>15</v>
      </c>
      <c r="H27" s="115" t="s">
        <v>165</v>
      </c>
      <c r="I27" s="31">
        <v>6000</v>
      </c>
      <c r="J27" s="31" t="s">
        <v>135</v>
      </c>
      <c r="K27" s="31" t="s">
        <v>135</v>
      </c>
      <c r="L27" s="31" t="e">
        <f t="shared" si="4"/>
        <v>#VALUE!</v>
      </c>
      <c r="M27" s="31" t="e">
        <f t="shared" si="1"/>
        <v>#VALUE!</v>
      </c>
      <c r="N27" s="557"/>
      <c r="O27" s="557"/>
      <c r="P27" s="333">
        <v>3.26</v>
      </c>
    </row>
    <row r="28" spans="2:16" x14ac:dyDescent="0.25">
      <c r="B28" s="532"/>
      <c r="C28" s="529"/>
      <c r="D28" s="525"/>
      <c r="E28" s="525"/>
      <c r="F28" s="553"/>
      <c r="G28" s="255" t="s">
        <v>7</v>
      </c>
      <c r="H28" s="257" t="s">
        <v>166</v>
      </c>
      <c r="I28" s="135">
        <v>4500</v>
      </c>
      <c r="J28" s="135" t="s">
        <v>135</v>
      </c>
      <c r="K28" s="135" t="s">
        <v>135</v>
      </c>
      <c r="L28" s="135" t="e">
        <f t="shared" si="4"/>
        <v>#VALUE!</v>
      </c>
      <c r="M28" s="135" t="e">
        <f t="shared" si="1"/>
        <v>#VALUE!</v>
      </c>
      <c r="N28" s="557"/>
      <c r="O28" s="557"/>
      <c r="P28" s="370">
        <v>3.26</v>
      </c>
    </row>
    <row r="29" spans="2:16" x14ac:dyDescent="0.25">
      <c r="B29" s="532"/>
      <c r="C29" s="529"/>
      <c r="D29" s="525"/>
      <c r="E29" s="525"/>
      <c r="F29" s="553"/>
      <c r="G29" s="54" t="s">
        <v>7</v>
      </c>
      <c r="H29" s="115" t="s">
        <v>167</v>
      </c>
      <c r="I29" s="31">
        <v>4500</v>
      </c>
      <c r="J29" s="31" t="s">
        <v>135</v>
      </c>
      <c r="K29" s="31" t="s">
        <v>135</v>
      </c>
      <c r="L29" s="31" t="e">
        <f t="shared" si="4"/>
        <v>#VALUE!</v>
      </c>
      <c r="M29" s="31" t="e">
        <f t="shared" si="1"/>
        <v>#VALUE!</v>
      </c>
      <c r="N29" s="557"/>
      <c r="O29" s="557"/>
      <c r="P29" s="333">
        <v>3.26</v>
      </c>
    </row>
    <row r="30" spans="2:16" x14ac:dyDescent="0.25">
      <c r="B30" s="532"/>
      <c r="C30" s="529"/>
      <c r="D30" s="525"/>
      <c r="E30" s="525"/>
      <c r="F30" s="553"/>
      <c r="G30" s="255" t="s">
        <v>42</v>
      </c>
      <c r="H30" s="257" t="s">
        <v>168</v>
      </c>
      <c r="I30" s="135">
        <v>4500</v>
      </c>
      <c r="J30" s="135" t="s">
        <v>135</v>
      </c>
      <c r="K30" s="135" t="s">
        <v>135</v>
      </c>
      <c r="L30" s="135" t="e">
        <f t="shared" si="4"/>
        <v>#VALUE!</v>
      </c>
      <c r="M30" s="135" t="e">
        <f t="shared" si="1"/>
        <v>#VALUE!</v>
      </c>
      <c r="N30" s="557"/>
      <c r="O30" s="557"/>
      <c r="P30" s="370">
        <v>3.26</v>
      </c>
    </row>
    <row r="31" spans="2:16" x14ac:dyDescent="0.25">
      <c r="B31" s="532"/>
      <c r="C31" s="529"/>
      <c r="D31" s="525"/>
      <c r="E31" s="525"/>
      <c r="F31" s="553"/>
      <c r="G31" s="54" t="s">
        <v>42</v>
      </c>
      <c r="H31" s="115" t="s">
        <v>169</v>
      </c>
      <c r="I31" s="31">
        <v>4500</v>
      </c>
      <c r="J31" s="31" t="s">
        <v>135</v>
      </c>
      <c r="K31" s="31" t="s">
        <v>135</v>
      </c>
      <c r="L31" s="31" t="e">
        <f t="shared" si="4"/>
        <v>#VALUE!</v>
      </c>
      <c r="M31" s="31" t="e">
        <f t="shared" si="1"/>
        <v>#VALUE!</v>
      </c>
      <c r="N31" s="557"/>
      <c r="O31" s="557"/>
      <c r="P31" s="333">
        <v>3.26</v>
      </c>
    </row>
    <row r="32" spans="2:16" x14ac:dyDescent="0.25">
      <c r="B32" s="532"/>
      <c r="C32" s="529"/>
      <c r="D32" s="525"/>
      <c r="E32" s="525"/>
      <c r="F32" s="553"/>
      <c r="G32" s="255" t="s">
        <v>42</v>
      </c>
      <c r="H32" s="257" t="s">
        <v>170</v>
      </c>
      <c r="I32" s="135">
        <v>6600</v>
      </c>
      <c r="J32" s="135" t="s">
        <v>135</v>
      </c>
      <c r="K32" s="135" t="s">
        <v>135</v>
      </c>
      <c r="L32" s="135" t="e">
        <f t="shared" si="4"/>
        <v>#VALUE!</v>
      </c>
      <c r="M32" s="135" t="e">
        <f t="shared" si="1"/>
        <v>#VALUE!</v>
      </c>
      <c r="N32" s="557"/>
      <c r="O32" s="557"/>
      <c r="P32" s="370">
        <v>3.26</v>
      </c>
    </row>
    <row r="33" spans="2:16" x14ac:dyDescent="0.25">
      <c r="B33" s="532"/>
      <c r="C33" s="529"/>
      <c r="D33" s="525"/>
      <c r="E33" s="525"/>
      <c r="F33" s="553"/>
      <c r="G33" s="54" t="s">
        <v>31</v>
      </c>
      <c r="H33" s="115" t="s">
        <v>171</v>
      </c>
      <c r="I33" s="31">
        <v>6600</v>
      </c>
      <c r="J33" s="31" t="s">
        <v>135</v>
      </c>
      <c r="K33" s="31" t="s">
        <v>135</v>
      </c>
      <c r="L33" s="31" t="e">
        <f t="shared" si="4"/>
        <v>#VALUE!</v>
      </c>
      <c r="M33" s="31" t="e">
        <f t="shared" si="1"/>
        <v>#VALUE!</v>
      </c>
      <c r="N33" s="557"/>
      <c r="O33" s="557"/>
      <c r="P33" s="333">
        <v>3.26</v>
      </c>
    </row>
    <row r="34" spans="2:16" x14ac:dyDescent="0.25">
      <c r="B34" s="532"/>
      <c r="C34" s="529"/>
      <c r="D34" s="525"/>
      <c r="E34" s="525"/>
      <c r="F34" s="553"/>
      <c r="G34" s="255" t="s">
        <v>42</v>
      </c>
      <c r="H34" s="257" t="s">
        <v>172</v>
      </c>
      <c r="I34" s="135">
        <v>6600</v>
      </c>
      <c r="J34" s="135" t="s">
        <v>135</v>
      </c>
      <c r="K34" s="135" t="s">
        <v>135</v>
      </c>
      <c r="L34" s="135" t="e">
        <f t="shared" si="4"/>
        <v>#VALUE!</v>
      </c>
      <c r="M34" s="135" t="e">
        <f t="shared" si="1"/>
        <v>#VALUE!</v>
      </c>
      <c r="N34" s="557"/>
      <c r="O34" s="557"/>
      <c r="P34" s="370">
        <v>3.26</v>
      </c>
    </row>
    <row r="35" spans="2:16" x14ac:dyDescent="0.25">
      <c r="B35" s="532"/>
      <c r="C35" s="529"/>
      <c r="D35" s="525"/>
      <c r="E35" s="525"/>
      <c r="F35" s="553"/>
      <c r="G35" s="54" t="s">
        <v>15</v>
      </c>
      <c r="H35" s="115" t="s">
        <v>173</v>
      </c>
      <c r="I35" s="31">
        <v>6600</v>
      </c>
      <c r="J35" s="31" t="s">
        <v>135</v>
      </c>
      <c r="K35" s="31" t="s">
        <v>135</v>
      </c>
      <c r="L35" s="31" t="e">
        <f t="shared" si="4"/>
        <v>#VALUE!</v>
      </c>
      <c r="M35" s="31" t="e">
        <f t="shared" si="1"/>
        <v>#VALUE!</v>
      </c>
      <c r="N35" s="557"/>
      <c r="O35" s="557"/>
      <c r="P35" s="333">
        <v>3.26</v>
      </c>
    </row>
    <row r="36" spans="2:16" ht="15.75" thickBot="1" x14ac:dyDescent="0.3">
      <c r="B36" s="533"/>
      <c r="C36" s="530"/>
      <c r="D36" s="526"/>
      <c r="E36" s="526"/>
      <c r="F36" s="554"/>
      <c r="G36" s="258" t="s">
        <v>35</v>
      </c>
      <c r="H36" s="259" t="s">
        <v>174</v>
      </c>
      <c r="I36" s="144">
        <v>10000</v>
      </c>
      <c r="J36" s="144" t="s">
        <v>135</v>
      </c>
      <c r="K36" s="144" t="s">
        <v>135</v>
      </c>
      <c r="L36" s="144" t="e">
        <f t="shared" si="4"/>
        <v>#VALUE!</v>
      </c>
      <c r="M36" s="144" t="e">
        <f t="shared" si="1"/>
        <v>#VALUE!</v>
      </c>
      <c r="N36" s="558"/>
      <c r="O36" s="558"/>
      <c r="P36" s="370">
        <v>3.26</v>
      </c>
    </row>
    <row r="37" spans="2:16" x14ac:dyDescent="0.25">
      <c r="B37" s="531" t="s">
        <v>175</v>
      </c>
      <c r="C37" s="528">
        <v>52022</v>
      </c>
      <c r="D37" s="527" t="s">
        <v>176</v>
      </c>
      <c r="E37" s="527" t="s">
        <v>177</v>
      </c>
      <c r="F37" s="552">
        <v>44755</v>
      </c>
      <c r="G37" s="118" t="s">
        <v>7</v>
      </c>
      <c r="H37" s="119" t="s">
        <v>178</v>
      </c>
      <c r="I37" s="29">
        <v>3800</v>
      </c>
      <c r="J37" s="29">
        <v>12905.72</v>
      </c>
      <c r="K37" s="118">
        <v>5</v>
      </c>
      <c r="L37" s="29">
        <f>I37*K37</f>
        <v>19000</v>
      </c>
      <c r="M37" s="29">
        <f t="shared" si="1"/>
        <v>64528.6</v>
      </c>
      <c r="N37" s="548" t="s">
        <v>135</v>
      </c>
      <c r="O37" s="548" t="s">
        <v>135</v>
      </c>
      <c r="P37" s="333">
        <f t="shared" si="2"/>
        <v>3.3962421052631577</v>
      </c>
    </row>
    <row r="38" spans="2:16" x14ac:dyDescent="0.25">
      <c r="B38" s="532"/>
      <c r="C38" s="529"/>
      <c r="D38" s="525"/>
      <c r="E38" s="525"/>
      <c r="F38" s="553"/>
      <c r="G38" s="255" t="s">
        <v>11</v>
      </c>
      <c r="H38" s="257" t="s">
        <v>179</v>
      </c>
      <c r="I38" s="135">
        <v>8000</v>
      </c>
      <c r="J38" s="135">
        <v>24746.35</v>
      </c>
      <c r="K38" s="255">
        <v>1</v>
      </c>
      <c r="L38" s="135">
        <f t="shared" si="4"/>
        <v>8000</v>
      </c>
      <c r="M38" s="135">
        <f t="shared" si="1"/>
        <v>24746.35</v>
      </c>
      <c r="N38" s="549"/>
      <c r="O38" s="549"/>
      <c r="P38" s="370">
        <f t="shared" si="2"/>
        <v>3.09329375</v>
      </c>
    </row>
    <row r="39" spans="2:16" ht="15.75" thickBot="1" x14ac:dyDescent="0.3">
      <c r="B39" s="533"/>
      <c r="C39" s="530"/>
      <c r="D39" s="526"/>
      <c r="E39" s="526"/>
      <c r="F39" s="554"/>
      <c r="G39" s="116" t="s">
        <v>42</v>
      </c>
      <c r="H39" s="117" t="s">
        <v>180</v>
      </c>
      <c r="I39" s="33">
        <v>8500</v>
      </c>
      <c r="J39" s="33">
        <v>25918.37</v>
      </c>
      <c r="K39" s="116">
        <v>1</v>
      </c>
      <c r="L39" s="33">
        <f t="shared" si="4"/>
        <v>8500</v>
      </c>
      <c r="M39" s="33">
        <f t="shared" si="1"/>
        <v>25918.37</v>
      </c>
      <c r="N39" s="550"/>
      <c r="O39" s="550"/>
      <c r="P39" s="336">
        <f t="shared" si="2"/>
        <v>3.04922</v>
      </c>
    </row>
    <row r="40" spans="2:16" x14ac:dyDescent="0.25">
      <c r="B40" s="531" t="s">
        <v>181</v>
      </c>
      <c r="C40" s="528">
        <v>72022</v>
      </c>
      <c r="D40" s="528" t="s">
        <v>182</v>
      </c>
      <c r="E40" s="528" t="s">
        <v>183</v>
      </c>
      <c r="F40" s="552">
        <v>44858</v>
      </c>
      <c r="G40" s="263" t="s">
        <v>42</v>
      </c>
      <c r="H40" s="264" t="s">
        <v>184</v>
      </c>
      <c r="I40" s="219">
        <v>5238.99</v>
      </c>
      <c r="J40" s="219">
        <v>10369.25</v>
      </c>
      <c r="K40" s="548">
        <v>5</v>
      </c>
      <c r="L40" s="556">
        <f>I40*K40</f>
        <v>26194.949999999997</v>
      </c>
      <c r="M40" s="556">
        <f t="shared" si="1"/>
        <v>51846.25</v>
      </c>
      <c r="N40" s="556">
        <f>SUM(L40:L59)</f>
        <v>727412.72</v>
      </c>
      <c r="O40" s="556">
        <f>SUM(M40:M59)</f>
        <v>1378483.8000000003</v>
      </c>
      <c r="P40" s="369">
        <f t="shared" si="2"/>
        <v>1.9792459997060503</v>
      </c>
    </row>
    <row r="41" spans="2:16" x14ac:dyDescent="0.25">
      <c r="B41" s="532"/>
      <c r="C41" s="529"/>
      <c r="D41" s="529"/>
      <c r="E41" s="529"/>
      <c r="F41" s="553"/>
      <c r="G41" s="54" t="s">
        <v>42</v>
      </c>
      <c r="H41" s="115" t="s">
        <v>185</v>
      </c>
      <c r="I41" s="31">
        <v>5238.99</v>
      </c>
      <c r="J41" s="31">
        <v>10369.25</v>
      </c>
      <c r="K41" s="549"/>
      <c r="L41" s="557"/>
      <c r="M41" s="557">
        <f t="shared" si="1"/>
        <v>0</v>
      </c>
      <c r="N41" s="557"/>
      <c r="O41" s="557"/>
      <c r="P41" s="333">
        <f t="shared" si="2"/>
        <v>1.9792459997060503</v>
      </c>
    </row>
    <row r="42" spans="2:16" x14ac:dyDescent="0.25">
      <c r="B42" s="532"/>
      <c r="C42" s="529"/>
      <c r="D42" s="529"/>
      <c r="E42" s="529"/>
      <c r="F42" s="553"/>
      <c r="G42" s="255" t="s">
        <v>42</v>
      </c>
      <c r="H42" s="257" t="s">
        <v>186</v>
      </c>
      <c r="I42" s="135">
        <v>7536.61</v>
      </c>
      <c r="J42" s="135">
        <v>14465.03</v>
      </c>
      <c r="K42" s="560">
        <v>14</v>
      </c>
      <c r="L42" s="559">
        <f t="shared" si="4"/>
        <v>105512.54</v>
      </c>
      <c r="M42" s="559">
        <f t="shared" si="1"/>
        <v>202510.42</v>
      </c>
      <c r="N42" s="557"/>
      <c r="O42" s="557"/>
      <c r="P42" s="370">
        <f t="shared" si="2"/>
        <v>1.9193019142558791</v>
      </c>
    </row>
    <row r="43" spans="2:16" x14ac:dyDescent="0.25">
      <c r="B43" s="532"/>
      <c r="C43" s="529"/>
      <c r="D43" s="529"/>
      <c r="E43" s="529"/>
      <c r="F43" s="553"/>
      <c r="G43" s="54" t="s">
        <v>42</v>
      </c>
      <c r="H43" s="115" t="s">
        <v>187</v>
      </c>
      <c r="I43" s="31">
        <v>7536.61</v>
      </c>
      <c r="J43" s="31">
        <v>14465.03</v>
      </c>
      <c r="K43" s="560"/>
      <c r="L43" s="559"/>
      <c r="M43" s="559">
        <f t="shared" si="1"/>
        <v>0</v>
      </c>
      <c r="N43" s="557"/>
      <c r="O43" s="557"/>
      <c r="P43" s="333">
        <f t="shared" si="2"/>
        <v>1.9193019142558791</v>
      </c>
    </row>
    <row r="44" spans="2:16" x14ac:dyDescent="0.25">
      <c r="B44" s="532"/>
      <c r="C44" s="529"/>
      <c r="D44" s="529"/>
      <c r="E44" s="529"/>
      <c r="F44" s="553"/>
      <c r="G44" s="255" t="s">
        <v>41</v>
      </c>
      <c r="H44" s="257" t="s">
        <v>188</v>
      </c>
      <c r="I44" s="135">
        <v>7536.61</v>
      </c>
      <c r="J44" s="135">
        <v>14465.03</v>
      </c>
      <c r="K44" s="560"/>
      <c r="L44" s="559"/>
      <c r="M44" s="559">
        <f t="shared" si="1"/>
        <v>0</v>
      </c>
      <c r="N44" s="557"/>
      <c r="O44" s="557"/>
      <c r="P44" s="370">
        <f t="shared" si="2"/>
        <v>1.9193019142558791</v>
      </c>
    </row>
    <row r="45" spans="2:16" x14ac:dyDescent="0.25">
      <c r="B45" s="532"/>
      <c r="C45" s="529"/>
      <c r="D45" s="529"/>
      <c r="E45" s="529"/>
      <c r="F45" s="553"/>
      <c r="G45" s="54" t="s">
        <v>42</v>
      </c>
      <c r="H45" s="115" t="s">
        <v>189</v>
      </c>
      <c r="I45" s="31">
        <v>7536.61</v>
      </c>
      <c r="J45" s="31">
        <v>14465.03</v>
      </c>
      <c r="K45" s="560"/>
      <c r="L45" s="559"/>
      <c r="M45" s="559">
        <f t="shared" si="1"/>
        <v>0</v>
      </c>
      <c r="N45" s="557"/>
      <c r="O45" s="557"/>
      <c r="P45" s="333">
        <f t="shared" si="2"/>
        <v>1.9193019142558791</v>
      </c>
    </row>
    <row r="46" spans="2:16" x14ac:dyDescent="0.25">
      <c r="B46" s="532"/>
      <c r="C46" s="529"/>
      <c r="D46" s="529"/>
      <c r="E46" s="529"/>
      <c r="F46" s="553"/>
      <c r="G46" s="255" t="s">
        <v>33</v>
      </c>
      <c r="H46" s="257" t="s">
        <v>190</v>
      </c>
      <c r="I46" s="135">
        <v>9625.2099999999991</v>
      </c>
      <c r="J46" s="135">
        <v>18261.61</v>
      </c>
      <c r="K46" s="549">
        <v>23</v>
      </c>
      <c r="L46" s="557">
        <f t="shared" si="4"/>
        <v>221379.83</v>
      </c>
      <c r="M46" s="557">
        <f t="shared" si="1"/>
        <v>420017.03</v>
      </c>
      <c r="N46" s="557"/>
      <c r="O46" s="557"/>
      <c r="P46" s="370">
        <f t="shared" si="2"/>
        <v>1.8972687349159139</v>
      </c>
    </row>
    <row r="47" spans="2:16" x14ac:dyDescent="0.25">
      <c r="B47" s="532"/>
      <c r="C47" s="529"/>
      <c r="D47" s="529"/>
      <c r="E47" s="529"/>
      <c r="F47" s="553"/>
      <c r="G47" s="54" t="s">
        <v>27</v>
      </c>
      <c r="H47" s="115" t="s">
        <v>191</v>
      </c>
      <c r="I47" s="31">
        <v>9625.2099999999991</v>
      </c>
      <c r="J47" s="31">
        <v>18261.61</v>
      </c>
      <c r="K47" s="549"/>
      <c r="L47" s="557"/>
      <c r="M47" s="557">
        <f t="shared" si="1"/>
        <v>0</v>
      </c>
      <c r="N47" s="557"/>
      <c r="O47" s="557"/>
      <c r="P47" s="333">
        <f>J47/I47</f>
        <v>1.8972687349159139</v>
      </c>
    </row>
    <row r="48" spans="2:16" x14ac:dyDescent="0.25">
      <c r="B48" s="532"/>
      <c r="C48" s="529"/>
      <c r="D48" s="529"/>
      <c r="E48" s="529"/>
      <c r="F48" s="553"/>
      <c r="G48" s="255" t="s">
        <v>42</v>
      </c>
      <c r="H48" s="257" t="s">
        <v>192</v>
      </c>
      <c r="I48" s="135">
        <v>9625.2099999999991</v>
      </c>
      <c r="J48" s="135">
        <v>18261.61</v>
      </c>
      <c r="K48" s="549"/>
      <c r="L48" s="557"/>
      <c r="M48" s="557">
        <f t="shared" si="1"/>
        <v>0</v>
      </c>
      <c r="N48" s="557"/>
      <c r="O48" s="557"/>
      <c r="P48" s="370">
        <f t="shared" ref="P48:P58" si="5">J48/I48</f>
        <v>1.8972687349159139</v>
      </c>
    </row>
    <row r="49" spans="2:16" x14ac:dyDescent="0.25">
      <c r="B49" s="532"/>
      <c r="C49" s="529"/>
      <c r="D49" s="529"/>
      <c r="E49" s="529"/>
      <c r="F49" s="553"/>
      <c r="G49" s="54" t="s">
        <v>42</v>
      </c>
      <c r="H49" s="115" t="s">
        <v>193</v>
      </c>
      <c r="I49" s="31">
        <v>9625.2099999999991</v>
      </c>
      <c r="J49" s="31">
        <v>18261.61</v>
      </c>
      <c r="K49" s="549"/>
      <c r="L49" s="557"/>
      <c r="M49" s="557">
        <f t="shared" si="1"/>
        <v>0</v>
      </c>
      <c r="N49" s="557"/>
      <c r="O49" s="557"/>
      <c r="P49" s="333">
        <f t="shared" si="5"/>
        <v>1.8972687349159139</v>
      </c>
    </row>
    <row r="50" spans="2:16" x14ac:dyDescent="0.25">
      <c r="B50" s="532"/>
      <c r="C50" s="529"/>
      <c r="D50" s="529"/>
      <c r="E50" s="529"/>
      <c r="F50" s="553"/>
      <c r="G50" s="255" t="s">
        <v>42</v>
      </c>
      <c r="H50" s="257" t="s">
        <v>194</v>
      </c>
      <c r="I50" s="135">
        <v>11476.06</v>
      </c>
      <c r="J50" s="135">
        <v>21624.86</v>
      </c>
      <c r="K50" s="560">
        <v>25</v>
      </c>
      <c r="L50" s="559">
        <f t="shared" ref="L50:L55" si="6">I50*K50</f>
        <v>286901.5</v>
      </c>
      <c r="M50" s="559">
        <f t="shared" si="1"/>
        <v>540621.5</v>
      </c>
      <c r="N50" s="557"/>
      <c r="O50" s="557"/>
      <c r="P50" s="370">
        <f t="shared" si="5"/>
        <v>1.8843453240920667</v>
      </c>
    </row>
    <row r="51" spans="2:16" x14ac:dyDescent="0.25">
      <c r="B51" s="532"/>
      <c r="C51" s="529"/>
      <c r="D51" s="529"/>
      <c r="E51" s="529"/>
      <c r="F51" s="553"/>
      <c r="G51" s="54" t="s">
        <v>3</v>
      </c>
      <c r="H51" s="115" t="s">
        <v>195</v>
      </c>
      <c r="I51" s="31">
        <v>11476.06</v>
      </c>
      <c r="J51" s="31">
        <v>21624.86</v>
      </c>
      <c r="K51" s="560"/>
      <c r="L51" s="559"/>
      <c r="M51" s="559">
        <f t="shared" si="1"/>
        <v>0</v>
      </c>
      <c r="N51" s="557"/>
      <c r="O51" s="557"/>
      <c r="P51" s="333">
        <f t="shared" si="5"/>
        <v>1.8843453240920667</v>
      </c>
    </row>
    <row r="52" spans="2:16" x14ac:dyDescent="0.25">
      <c r="B52" s="532"/>
      <c r="C52" s="529"/>
      <c r="D52" s="529"/>
      <c r="E52" s="529"/>
      <c r="F52" s="553"/>
      <c r="G52" s="255" t="s">
        <v>42</v>
      </c>
      <c r="H52" s="305" t="s">
        <v>196</v>
      </c>
      <c r="I52" s="135">
        <v>11476.06</v>
      </c>
      <c r="J52" s="135">
        <v>21624.86</v>
      </c>
      <c r="K52" s="560"/>
      <c r="L52" s="559"/>
      <c r="M52" s="559">
        <f t="shared" si="1"/>
        <v>0</v>
      </c>
      <c r="N52" s="557"/>
      <c r="O52" s="557"/>
      <c r="P52" s="370">
        <f t="shared" si="5"/>
        <v>1.8843453240920667</v>
      </c>
    </row>
    <row r="53" spans="2:16" x14ac:dyDescent="0.25">
      <c r="B53" s="532"/>
      <c r="C53" s="529"/>
      <c r="D53" s="529"/>
      <c r="E53" s="529"/>
      <c r="F53" s="553"/>
      <c r="G53" s="54" t="s">
        <v>42</v>
      </c>
      <c r="H53" s="115" t="s">
        <v>197</v>
      </c>
      <c r="I53" s="31">
        <v>11476.06</v>
      </c>
      <c r="J53" s="31">
        <v>21624.86</v>
      </c>
      <c r="K53" s="560"/>
      <c r="L53" s="559"/>
      <c r="M53" s="559">
        <f t="shared" si="1"/>
        <v>0</v>
      </c>
      <c r="N53" s="557"/>
      <c r="O53" s="557"/>
      <c r="P53" s="333">
        <f t="shared" si="5"/>
        <v>1.8843453240920667</v>
      </c>
    </row>
    <row r="54" spans="2:16" x14ac:dyDescent="0.25">
      <c r="B54" s="532"/>
      <c r="C54" s="529"/>
      <c r="D54" s="529"/>
      <c r="E54" s="529"/>
      <c r="F54" s="553"/>
      <c r="G54" s="255" t="s">
        <v>42</v>
      </c>
      <c r="H54" s="257" t="s">
        <v>198</v>
      </c>
      <c r="I54" s="135">
        <v>11476.06</v>
      </c>
      <c r="J54" s="135">
        <v>21624.86</v>
      </c>
      <c r="K54" s="560"/>
      <c r="L54" s="559"/>
      <c r="M54" s="559">
        <f t="shared" si="1"/>
        <v>0</v>
      </c>
      <c r="N54" s="557"/>
      <c r="O54" s="557"/>
      <c r="P54" s="370">
        <f t="shared" si="5"/>
        <v>1.8843453240920667</v>
      </c>
    </row>
    <row r="55" spans="2:16" x14ac:dyDescent="0.25">
      <c r="B55" s="532"/>
      <c r="C55" s="529"/>
      <c r="D55" s="529"/>
      <c r="E55" s="529"/>
      <c r="F55" s="553"/>
      <c r="G55" s="54" t="s">
        <v>5</v>
      </c>
      <c r="H55" s="115" t="s">
        <v>199</v>
      </c>
      <c r="I55" s="31">
        <v>14570.65</v>
      </c>
      <c r="J55" s="31">
        <v>27248.1</v>
      </c>
      <c r="K55" s="549">
        <v>6</v>
      </c>
      <c r="L55" s="557">
        <f t="shared" si="6"/>
        <v>87423.9</v>
      </c>
      <c r="M55" s="557">
        <f t="shared" si="1"/>
        <v>163488.59999999998</v>
      </c>
      <c r="N55" s="557"/>
      <c r="O55" s="557"/>
      <c r="P55" s="333">
        <f t="shared" si="5"/>
        <v>1.8700675673357057</v>
      </c>
    </row>
    <row r="56" spans="2:16" x14ac:dyDescent="0.25">
      <c r="B56" s="532"/>
      <c r="C56" s="529"/>
      <c r="D56" s="529"/>
      <c r="E56" s="529"/>
      <c r="F56" s="553"/>
      <c r="G56" s="255" t="s">
        <v>42</v>
      </c>
      <c r="H56" s="257" t="s">
        <v>200</v>
      </c>
      <c r="I56" s="135">
        <v>14570.65</v>
      </c>
      <c r="J56" s="135">
        <v>27248.1</v>
      </c>
      <c r="K56" s="549"/>
      <c r="L56" s="557"/>
      <c r="M56" s="557">
        <f t="shared" si="1"/>
        <v>0</v>
      </c>
      <c r="N56" s="557"/>
      <c r="O56" s="557"/>
      <c r="P56" s="370">
        <f t="shared" si="5"/>
        <v>1.8700675673357057</v>
      </c>
    </row>
    <row r="57" spans="2:16" x14ac:dyDescent="0.25">
      <c r="B57" s="532"/>
      <c r="C57" s="529"/>
      <c r="D57" s="529"/>
      <c r="E57" s="529"/>
      <c r="F57" s="553"/>
      <c r="G57" s="54" t="s">
        <v>42</v>
      </c>
      <c r="H57" s="115" t="s">
        <v>201</v>
      </c>
      <c r="I57" s="31">
        <v>14570.65</v>
      </c>
      <c r="J57" s="31">
        <v>27248.1</v>
      </c>
      <c r="K57" s="549"/>
      <c r="L57" s="557"/>
      <c r="M57" s="557">
        <f t="shared" si="1"/>
        <v>0</v>
      </c>
      <c r="N57" s="557"/>
      <c r="O57" s="557"/>
      <c r="P57" s="333">
        <f t="shared" si="5"/>
        <v>1.8700675673357057</v>
      </c>
    </row>
    <row r="58" spans="2:16" x14ac:dyDescent="0.25">
      <c r="B58" s="532"/>
      <c r="C58" s="529"/>
      <c r="D58" s="529"/>
      <c r="E58" s="529"/>
      <c r="F58" s="553"/>
      <c r="G58" s="255" t="s">
        <v>42</v>
      </c>
      <c r="H58" s="257" t="s">
        <v>202</v>
      </c>
      <c r="I58" s="135">
        <v>14570.65</v>
      </c>
      <c r="J58" s="135">
        <v>27248.1</v>
      </c>
      <c r="K58" s="549"/>
      <c r="L58" s="557"/>
      <c r="M58" s="557">
        <f t="shared" si="1"/>
        <v>0</v>
      </c>
      <c r="N58" s="557"/>
      <c r="O58" s="557"/>
      <c r="P58" s="370">
        <f t="shared" si="5"/>
        <v>1.8700675673357057</v>
      </c>
    </row>
    <row r="59" spans="2:16" ht="15.75" thickBot="1" x14ac:dyDescent="0.3">
      <c r="B59" s="533"/>
      <c r="C59" s="530"/>
      <c r="D59" s="530"/>
      <c r="E59" s="530"/>
      <c r="F59" s="554"/>
      <c r="G59" s="116" t="s">
        <v>42</v>
      </c>
      <c r="H59" s="117" t="s">
        <v>203</v>
      </c>
      <c r="I59" s="33">
        <v>14570.65</v>
      </c>
      <c r="J59" s="33">
        <v>27248.1</v>
      </c>
      <c r="K59" s="550"/>
      <c r="L59" s="558"/>
      <c r="M59" s="558">
        <f t="shared" si="1"/>
        <v>0</v>
      </c>
      <c r="N59" s="558"/>
      <c r="O59" s="558"/>
      <c r="P59" s="336">
        <f>J59/I59</f>
        <v>1.8700675673357057</v>
      </c>
    </row>
    <row r="60" spans="2:16" x14ac:dyDescent="0.25">
      <c r="B60" s="531" t="s">
        <v>204</v>
      </c>
      <c r="C60" s="528">
        <v>92022</v>
      </c>
      <c r="D60" s="527" t="s">
        <v>205</v>
      </c>
      <c r="E60" s="527" t="s">
        <v>206</v>
      </c>
      <c r="F60" s="552">
        <v>44713</v>
      </c>
      <c r="G60" s="263" t="s">
        <v>33</v>
      </c>
      <c r="H60" s="264" t="s">
        <v>207</v>
      </c>
      <c r="I60" s="219">
        <v>11307.76</v>
      </c>
      <c r="J60" s="219">
        <v>20889.599999999999</v>
      </c>
      <c r="K60" s="263">
        <v>1</v>
      </c>
      <c r="L60" s="219">
        <f t="shared" ref="L60:L68" si="7">I60*K60</f>
        <v>11307.76</v>
      </c>
      <c r="M60" s="219">
        <f t="shared" si="1"/>
        <v>20889.599999999999</v>
      </c>
      <c r="N60" s="551">
        <f>SUM(L60:L89)</f>
        <v>1083665.22</v>
      </c>
      <c r="O60" s="551">
        <f>SUM(M60:M89)</f>
        <v>1996533.04</v>
      </c>
      <c r="P60" s="369">
        <f>J60/I60</f>
        <v>1.8473685327598037</v>
      </c>
    </row>
    <row r="61" spans="2:16" x14ac:dyDescent="0.25">
      <c r="B61" s="532"/>
      <c r="C61" s="529"/>
      <c r="D61" s="525"/>
      <c r="E61" s="525"/>
      <c r="F61" s="553"/>
      <c r="G61" s="54" t="s">
        <v>27</v>
      </c>
      <c r="H61" s="115" t="s">
        <v>208</v>
      </c>
      <c r="I61" s="31">
        <v>11371.93</v>
      </c>
      <c r="J61" s="31">
        <v>21000.33</v>
      </c>
      <c r="K61" s="54">
        <v>1</v>
      </c>
      <c r="L61" s="31">
        <f t="shared" si="7"/>
        <v>11371.93</v>
      </c>
      <c r="M61" s="31">
        <f t="shared" si="1"/>
        <v>21000.33</v>
      </c>
      <c r="N61" s="555"/>
      <c r="O61" s="555"/>
      <c r="P61" s="333">
        <f>J61/I61</f>
        <v>1.8466812581505514</v>
      </c>
    </row>
    <row r="62" spans="2:16" x14ac:dyDescent="0.25">
      <c r="B62" s="532"/>
      <c r="C62" s="529"/>
      <c r="D62" s="525"/>
      <c r="E62" s="525"/>
      <c r="F62" s="553"/>
      <c r="G62" s="255" t="s">
        <v>11</v>
      </c>
      <c r="H62" s="257" t="s">
        <v>209</v>
      </c>
      <c r="I62" s="135">
        <v>11039.03</v>
      </c>
      <c r="J62" s="135">
        <v>20425.900000000001</v>
      </c>
      <c r="K62" s="255">
        <v>1</v>
      </c>
      <c r="L62" s="135">
        <f t="shared" si="7"/>
        <v>11039.03</v>
      </c>
      <c r="M62" s="135">
        <f t="shared" si="1"/>
        <v>20425.900000000001</v>
      </c>
      <c r="N62" s="555"/>
      <c r="O62" s="555"/>
      <c r="P62" s="370">
        <f t="shared" ref="P62:P127" si="8">J62/I62</f>
        <v>1.8503346761445525</v>
      </c>
    </row>
    <row r="63" spans="2:16" x14ac:dyDescent="0.25">
      <c r="B63" s="532"/>
      <c r="C63" s="529"/>
      <c r="D63" s="525"/>
      <c r="E63" s="525"/>
      <c r="F63" s="553"/>
      <c r="G63" s="54" t="s">
        <v>23</v>
      </c>
      <c r="H63" s="115" t="s">
        <v>210</v>
      </c>
      <c r="I63" s="31">
        <v>11500</v>
      </c>
      <c r="J63" s="31">
        <v>21221.32</v>
      </c>
      <c r="K63" s="54">
        <v>10</v>
      </c>
      <c r="L63" s="31">
        <f t="shared" si="7"/>
        <v>115000</v>
      </c>
      <c r="M63" s="31">
        <f t="shared" si="1"/>
        <v>212213.2</v>
      </c>
      <c r="N63" s="555"/>
      <c r="O63" s="555"/>
      <c r="P63" s="333">
        <f t="shared" si="8"/>
        <v>1.8453321739130435</v>
      </c>
    </row>
    <row r="64" spans="2:16" x14ac:dyDescent="0.25">
      <c r="B64" s="532"/>
      <c r="C64" s="529"/>
      <c r="D64" s="525"/>
      <c r="E64" s="525"/>
      <c r="F64" s="553"/>
      <c r="G64" s="255" t="s">
        <v>42</v>
      </c>
      <c r="H64" s="305" t="s">
        <v>211</v>
      </c>
      <c r="I64" s="135">
        <v>14650</v>
      </c>
      <c r="J64" s="135">
        <v>26656.799999999999</v>
      </c>
      <c r="K64" s="255">
        <v>1</v>
      </c>
      <c r="L64" s="135">
        <f t="shared" si="7"/>
        <v>14650</v>
      </c>
      <c r="M64" s="135">
        <f t="shared" si="1"/>
        <v>26656.799999999999</v>
      </c>
      <c r="N64" s="555"/>
      <c r="O64" s="555"/>
      <c r="P64" s="370">
        <f t="shared" si="8"/>
        <v>1.8195767918088737</v>
      </c>
    </row>
    <row r="65" spans="2:16" x14ac:dyDescent="0.25">
      <c r="B65" s="532"/>
      <c r="C65" s="529"/>
      <c r="D65" s="525"/>
      <c r="E65" s="525"/>
      <c r="F65" s="553"/>
      <c r="G65" s="54" t="s">
        <v>5</v>
      </c>
      <c r="H65" s="115" t="s">
        <v>212</v>
      </c>
      <c r="I65" s="31">
        <v>21311.279999999999</v>
      </c>
      <c r="J65" s="31">
        <v>38151.17</v>
      </c>
      <c r="K65" s="54">
        <v>10</v>
      </c>
      <c r="L65" s="31">
        <f t="shared" si="7"/>
        <v>213112.8</v>
      </c>
      <c r="M65" s="31">
        <f t="shared" si="1"/>
        <v>381511.69999999995</v>
      </c>
      <c r="N65" s="555"/>
      <c r="O65" s="555"/>
      <c r="P65" s="333">
        <f t="shared" si="8"/>
        <v>1.7901866992503501</v>
      </c>
    </row>
    <row r="66" spans="2:16" x14ac:dyDescent="0.25">
      <c r="B66" s="532"/>
      <c r="C66" s="529"/>
      <c r="D66" s="525"/>
      <c r="E66" s="525"/>
      <c r="F66" s="553"/>
      <c r="G66" s="255" t="s">
        <v>42</v>
      </c>
      <c r="H66" s="257" t="s">
        <v>213</v>
      </c>
      <c r="I66" s="135">
        <v>14949.21</v>
      </c>
      <c r="J66" s="135">
        <v>27173.1</v>
      </c>
      <c r="K66" s="255">
        <v>2</v>
      </c>
      <c r="L66" s="135">
        <f t="shared" si="7"/>
        <v>29898.42</v>
      </c>
      <c r="M66" s="135">
        <f t="shared" si="1"/>
        <v>54346.2</v>
      </c>
      <c r="N66" s="555"/>
      <c r="O66" s="555"/>
      <c r="P66" s="370">
        <f t="shared" si="8"/>
        <v>1.8176947143026287</v>
      </c>
    </row>
    <row r="67" spans="2:16" x14ac:dyDescent="0.25">
      <c r="B67" s="532"/>
      <c r="C67" s="529"/>
      <c r="D67" s="525"/>
      <c r="E67" s="525"/>
      <c r="F67" s="553"/>
      <c r="G67" s="54" t="s">
        <v>42</v>
      </c>
      <c r="H67" s="306" t="s">
        <v>214</v>
      </c>
      <c r="I67" s="31">
        <v>20229.16</v>
      </c>
      <c r="J67" s="31">
        <v>36283.919999999998</v>
      </c>
      <c r="K67" s="54">
        <v>2</v>
      </c>
      <c r="L67" s="31">
        <f t="shared" si="7"/>
        <v>40458.32</v>
      </c>
      <c r="M67" s="31">
        <f t="shared" ref="M67:M68" si="9">J67*K67</f>
        <v>72567.839999999997</v>
      </c>
      <c r="N67" s="555"/>
      <c r="O67" s="555"/>
      <c r="P67" s="333">
        <f t="shared" si="8"/>
        <v>1.7936444222103141</v>
      </c>
    </row>
    <row r="68" spans="2:16" x14ac:dyDescent="0.25">
      <c r="B68" s="532"/>
      <c r="C68" s="529"/>
      <c r="D68" s="525"/>
      <c r="E68" s="525"/>
      <c r="F68" s="553"/>
      <c r="G68" s="255" t="s">
        <v>42</v>
      </c>
      <c r="H68" s="305" t="s">
        <v>215</v>
      </c>
      <c r="I68" s="135">
        <v>12405</v>
      </c>
      <c r="J68" s="135">
        <v>22782.95</v>
      </c>
      <c r="K68" s="255">
        <v>11</v>
      </c>
      <c r="L68" s="135">
        <f t="shared" si="7"/>
        <v>136455</v>
      </c>
      <c r="M68" s="135">
        <f t="shared" si="9"/>
        <v>250612.45</v>
      </c>
      <c r="N68" s="555"/>
      <c r="O68" s="555"/>
      <c r="P68" s="370">
        <f t="shared" si="8"/>
        <v>1.8365941152760985</v>
      </c>
    </row>
    <row r="69" spans="2:16" x14ac:dyDescent="0.25">
      <c r="B69" s="532"/>
      <c r="C69" s="529"/>
      <c r="D69" s="525"/>
      <c r="E69" s="525"/>
      <c r="F69" s="553"/>
      <c r="G69" s="54" t="s">
        <v>42</v>
      </c>
      <c r="H69" s="115" t="s">
        <v>216</v>
      </c>
      <c r="I69" s="31">
        <v>5612.03</v>
      </c>
      <c r="J69" s="31">
        <v>11059.16</v>
      </c>
      <c r="K69" s="54">
        <v>3</v>
      </c>
      <c r="L69" s="31">
        <f>I69*K69</f>
        <v>16836.09</v>
      </c>
      <c r="M69" s="31">
        <f>J69*K69</f>
        <v>33177.479999999996</v>
      </c>
      <c r="N69" s="555"/>
      <c r="O69" s="555"/>
      <c r="P69" s="333">
        <f t="shared" si="8"/>
        <v>1.9706166930682838</v>
      </c>
    </row>
    <row r="70" spans="2:16" x14ac:dyDescent="0.25">
      <c r="B70" s="532"/>
      <c r="C70" s="529"/>
      <c r="D70" s="525"/>
      <c r="E70" s="525"/>
      <c r="F70" s="553"/>
      <c r="G70" s="255" t="s">
        <v>3</v>
      </c>
      <c r="H70" s="257" t="s">
        <v>3</v>
      </c>
      <c r="I70" s="135">
        <v>12786.77</v>
      </c>
      <c r="J70" s="135">
        <v>23439.53</v>
      </c>
      <c r="K70" s="255">
        <v>0</v>
      </c>
      <c r="L70" s="135">
        <f t="shared" ref="L70:L89" si="10">I70*K70</f>
        <v>0</v>
      </c>
      <c r="M70" s="135">
        <f t="shared" ref="M70:M89" si="11">J70*K70</f>
        <v>0</v>
      </c>
      <c r="N70" s="555"/>
      <c r="O70" s="555"/>
      <c r="P70" s="370">
        <f t="shared" si="8"/>
        <v>1.8331079701910644</v>
      </c>
    </row>
    <row r="71" spans="2:16" x14ac:dyDescent="0.25">
      <c r="B71" s="532"/>
      <c r="C71" s="529"/>
      <c r="D71" s="525"/>
      <c r="E71" s="525"/>
      <c r="F71" s="553"/>
      <c r="G71" s="54" t="s">
        <v>15</v>
      </c>
      <c r="H71" s="306" t="s">
        <v>217</v>
      </c>
      <c r="I71" s="31">
        <v>7443</v>
      </c>
      <c r="J71" s="31">
        <v>14218.59</v>
      </c>
      <c r="K71" s="54">
        <v>5</v>
      </c>
      <c r="L71" s="31">
        <f t="shared" si="10"/>
        <v>37215</v>
      </c>
      <c r="M71" s="31">
        <f t="shared" si="11"/>
        <v>71092.95</v>
      </c>
      <c r="N71" s="555"/>
      <c r="O71" s="555"/>
      <c r="P71" s="333">
        <f t="shared" si="8"/>
        <v>1.9103305118903668</v>
      </c>
    </row>
    <row r="72" spans="2:16" x14ac:dyDescent="0.25">
      <c r="B72" s="532"/>
      <c r="C72" s="529"/>
      <c r="D72" s="525"/>
      <c r="E72" s="525"/>
      <c r="F72" s="553"/>
      <c r="G72" s="255" t="s">
        <v>31</v>
      </c>
      <c r="H72" s="257" t="s">
        <v>218</v>
      </c>
      <c r="I72" s="135">
        <v>6784.66</v>
      </c>
      <c r="J72" s="135">
        <v>13082.6</v>
      </c>
      <c r="K72" s="255">
        <v>2</v>
      </c>
      <c r="L72" s="135">
        <f t="shared" si="10"/>
        <v>13569.32</v>
      </c>
      <c r="M72" s="135">
        <f t="shared" si="11"/>
        <v>26165.200000000001</v>
      </c>
      <c r="N72" s="555"/>
      <c r="O72" s="555"/>
      <c r="P72" s="370">
        <f t="shared" si="8"/>
        <v>1.9282616962382788</v>
      </c>
    </row>
    <row r="73" spans="2:16" x14ac:dyDescent="0.25">
      <c r="B73" s="532"/>
      <c r="C73" s="529"/>
      <c r="D73" s="525"/>
      <c r="E73" s="525"/>
      <c r="F73" s="553"/>
      <c r="G73" s="54" t="s">
        <v>25</v>
      </c>
      <c r="H73" s="115" t="s">
        <v>219</v>
      </c>
      <c r="I73" s="31">
        <v>6823.16</v>
      </c>
      <c r="J73" s="31">
        <v>13149.03</v>
      </c>
      <c r="K73" s="54">
        <v>2</v>
      </c>
      <c r="L73" s="31">
        <f t="shared" si="10"/>
        <v>13646.32</v>
      </c>
      <c r="M73" s="31">
        <f t="shared" si="11"/>
        <v>26298.06</v>
      </c>
      <c r="N73" s="555"/>
      <c r="O73" s="555"/>
      <c r="P73" s="333">
        <f t="shared" si="8"/>
        <v>1.9271173473874277</v>
      </c>
    </row>
    <row r="74" spans="2:16" x14ac:dyDescent="0.25">
      <c r="B74" s="532"/>
      <c r="C74" s="529"/>
      <c r="D74" s="525"/>
      <c r="E74" s="525"/>
      <c r="F74" s="553"/>
      <c r="G74" s="255" t="s">
        <v>9</v>
      </c>
      <c r="H74" s="257" t="s">
        <v>220</v>
      </c>
      <c r="I74" s="135">
        <v>6623.42</v>
      </c>
      <c r="J74" s="135">
        <v>12804.37</v>
      </c>
      <c r="K74" s="255">
        <v>2</v>
      </c>
      <c r="L74" s="135">
        <f t="shared" si="10"/>
        <v>13246.84</v>
      </c>
      <c r="M74" s="135">
        <f t="shared" si="11"/>
        <v>25608.74</v>
      </c>
      <c r="N74" s="555"/>
      <c r="O74" s="555"/>
      <c r="P74" s="370">
        <f t="shared" si="8"/>
        <v>1.9331961433821199</v>
      </c>
    </row>
    <row r="75" spans="2:16" x14ac:dyDescent="0.25">
      <c r="B75" s="532"/>
      <c r="C75" s="529"/>
      <c r="D75" s="525"/>
      <c r="E75" s="525"/>
      <c r="F75" s="553"/>
      <c r="G75" s="54" t="s">
        <v>42</v>
      </c>
      <c r="H75" s="115" t="s">
        <v>221</v>
      </c>
      <c r="I75" s="31">
        <v>8969.52</v>
      </c>
      <c r="J75" s="31">
        <v>16852.68</v>
      </c>
      <c r="K75" s="54">
        <v>2</v>
      </c>
      <c r="L75" s="31">
        <f t="shared" si="10"/>
        <v>17939.04</v>
      </c>
      <c r="M75" s="31">
        <f t="shared" si="11"/>
        <v>33705.360000000001</v>
      </c>
      <c r="N75" s="555"/>
      <c r="O75" s="555"/>
      <c r="P75" s="333">
        <f t="shared" si="8"/>
        <v>1.8788831509378427</v>
      </c>
    </row>
    <row r="76" spans="2:16" x14ac:dyDescent="0.25">
      <c r="B76" s="532"/>
      <c r="C76" s="529"/>
      <c r="D76" s="525"/>
      <c r="E76" s="525"/>
      <c r="F76" s="553"/>
      <c r="G76" s="255" t="s">
        <v>42</v>
      </c>
      <c r="H76" s="257" t="s">
        <v>222</v>
      </c>
      <c r="I76" s="135">
        <v>7482.71</v>
      </c>
      <c r="J76" s="135">
        <v>14287.12</v>
      </c>
      <c r="K76" s="255">
        <v>6</v>
      </c>
      <c r="L76" s="135">
        <f t="shared" si="10"/>
        <v>44896.26</v>
      </c>
      <c r="M76" s="135">
        <f t="shared" si="11"/>
        <v>85722.72</v>
      </c>
      <c r="N76" s="555"/>
      <c r="O76" s="555"/>
      <c r="P76" s="370">
        <f t="shared" si="8"/>
        <v>1.9093510238937499</v>
      </c>
    </row>
    <row r="77" spans="2:16" x14ac:dyDescent="0.25">
      <c r="B77" s="532"/>
      <c r="C77" s="529"/>
      <c r="D77" s="525"/>
      <c r="E77" s="525"/>
      <c r="F77" s="553"/>
      <c r="G77" s="54" t="s">
        <v>5</v>
      </c>
      <c r="H77" s="115" t="s">
        <v>5</v>
      </c>
      <c r="I77" s="31">
        <v>17049.02</v>
      </c>
      <c r="J77" s="31">
        <v>30794.26</v>
      </c>
      <c r="K77" s="54">
        <v>1</v>
      </c>
      <c r="L77" s="31">
        <f t="shared" si="10"/>
        <v>17049.02</v>
      </c>
      <c r="M77" s="31">
        <f t="shared" si="11"/>
        <v>30794.26</v>
      </c>
      <c r="N77" s="555"/>
      <c r="O77" s="555"/>
      <c r="P77" s="333">
        <f t="shared" si="8"/>
        <v>1.806218773865008</v>
      </c>
    </row>
    <row r="78" spans="2:16" x14ac:dyDescent="0.25">
      <c r="B78" s="532"/>
      <c r="C78" s="529"/>
      <c r="D78" s="525"/>
      <c r="E78" s="525"/>
      <c r="F78" s="553"/>
      <c r="G78" s="255" t="s">
        <v>17</v>
      </c>
      <c r="H78" s="305" t="s">
        <v>223</v>
      </c>
      <c r="I78" s="135">
        <v>9924</v>
      </c>
      <c r="J78" s="135">
        <v>18499.68</v>
      </c>
      <c r="K78" s="255">
        <v>9</v>
      </c>
      <c r="L78" s="135">
        <f t="shared" si="10"/>
        <v>89316</v>
      </c>
      <c r="M78" s="135">
        <f t="shared" si="11"/>
        <v>166497.12</v>
      </c>
      <c r="N78" s="555"/>
      <c r="O78" s="555"/>
      <c r="P78" s="370">
        <f t="shared" si="8"/>
        <v>1.8641354292623942</v>
      </c>
    </row>
    <row r="79" spans="2:16" x14ac:dyDescent="0.25">
      <c r="B79" s="532"/>
      <c r="C79" s="529"/>
      <c r="D79" s="525"/>
      <c r="E79" s="525"/>
      <c r="F79" s="553"/>
      <c r="G79" s="54" t="s">
        <v>33</v>
      </c>
      <c r="H79" s="115" t="s">
        <v>224</v>
      </c>
      <c r="I79" s="31">
        <v>9046.2099999999991</v>
      </c>
      <c r="J79" s="31">
        <v>16985.009999999998</v>
      </c>
      <c r="K79" s="54">
        <v>3</v>
      </c>
      <c r="L79" s="31">
        <f t="shared" si="10"/>
        <v>27138.629999999997</v>
      </c>
      <c r="M79" s="31">
        <f t="shared" si="11"/>
        <v>50955.03</v>
      </c>
      <c r="N79" s="555"/>
      <c r="O79" s="555"/>
      <c r="P79" s="333">
        <f t="shared" si="8"/>
        <v>1.8775829877926777</v>
      </c>
    </row>
    <row r="80" spans="2:16" x14ac:dyDescent="0.25">
      <c r="B80" s="532"/>
      <c r="C80" s="529"/>
      <c r="D80" s="525"/>
      <c r="E80" s="525"/>
      <c r="F80" s="553"/>
      <c r="G80" s="255" t="s">
        <v>29</v>
      </c>
      <c r="H80" s="257" t="s">
        <v>225</v>
      </c>
      <c r="I80" s="135">
        <v>9097.5499999999993</v>
      </c>
      <c r="J80" s="135">
        <v>17073.599999999999</v>
      </c>
      <c r="K80" s="255">
        <v>2</v>
      </c>
      <c r="L80" s="135">
        <f t="shared" si="10"/>
        <v>18195.099999999999</v>
      </c>
      <c r="M80" s="135">
        <f t="shared" si="11"/>
        <v>34147.199999999997</v>
      </c>
      <c r="N80" s="555"/>
      <c r="O80" s="555"/>
      <c r="P80" s="370">
        <f t="shared" si="8"/>
        <v>1.8767250523492589</v>
      </c>
    </row>
    <row r="81" spans="2:16" x14ac:dyDescent="0.25">
      <c r="B81" s="532"/>
      <c r="C81" s="529"/>
      <c r="D81" s="525"/>
      <c r="E81" s="525"/>
      <c r="F81" s="553"/>
      <c r="G81" s="54" t="s">
        <v>11</v>
      </c>
      <c r="H81" s="115" t="s">
        <v>226</v>
      </c>
      <c r="I81" s="31">
        <v>8831.2199999999993</v>
      </c>
      <c r="J81" s="31">
        <v>16614.04</v>
      </c>
      <c r="K81" s="54">
        <v>3</v>
      </c>
      <c r="L81" s="31">
        <f t="shared" si="10"/>
        <v>26493.659999999996</v>
      </c>
      <c r="M81" s="31">
        <f t="shared" si="11"/>
        <v>49842.12</v>
      </c>
      <c r="N81" s="555"/>
      <c r="O81" s="555"/>
      <c r="P81" s="333">
        <f t="shared" si="8"/>
        <v>1.8812848054968625</v>
      </c>
    </row>
    <row r="82" spans="2:16" x14ac:dyDescent="0.25">
      <c r="B82" s="532"/>
      <c r="C82" s="529"/>
      <c r="D82" s="525"/>
      <c r="E82" s="525"/>
      <c r="F82" s="553"/>
      <c r="G82" s="255" t="s">
        <v>42</v>
      </c>
      <c r="H82" s="257" t="s">
        <v>227</v>
      </c>
      <c r="I82" s="135">
        <v>11959.36</v>
      </c>
      <c r="J82" s="135">
        <v>22011.8</v>
      </c>
      <c r="K82" s="255">
        <v>3</v>
      </c>
      <c r="L82" s="135">
        <f t="shared" si="10"/>
        <v>35878.080000000002</v>
      </c>
      <c r="M82" s="135">
        <f t="shared" si="11"/>
        <v>66035.399999999994</v>
      </c>
      <c r="N82" s="555"/>
      <c r="O82" s="555"/>
      <c r="P82" s="370">
        <f t="shared" si="8"/>
        <v>1.8405499959864071</v>
      </c>
    </row>
    <row r="83" spans="2:16" x14ac:dyDescent="0.25">
      <c r="B83" s="532"/>
      <c r="C83" s="529"/>
      <c r="D83" s="525"/>
      <c r="E83" s="525"/>
      <c r="F83" s="553"/>
      <c r="G83" s="54" t="s">
        <v>42</v>
      </c>
      <c r="H83" s="115" t="s">
        <v>228</v>
      </c>
      <c r="I83" s="31">
        <v>9353.39</v>
      </c>
      <c r="J83" s="31">
        <v>17515.07</v>
      </c>
      <c r="K83" s="54">
        <v>1</v>
      </c>
      <c r="L83" s="31">
        <f t="shared" si="10"/>
        <v>9353.39</v>
      </c>
      <c r="M83" s="31">
        <f t="shared" si="11"/>
        <v>17515.07</v>
      </c>
      <c r="N83" s="555"/>
      <c r="O83" s="555"/>
      <c r="P83" s="333">
        <f t="shared" si="8"/>
        <v>1.8725905794583568</v>
      </c>
    </row>
    <row r="84" spans="2:16" x14ac:dyDescent="0.25">
      <c r="B84" s="532"/>
      <c r="C84" s="529"/>
      <c r="D84" s="525"/>
      <c r="E84" s="525"/>
      <c r="F84" s="553"/>
      <c r="G84" s="255" t="s">
        <v>42</v>
      </c>
      <c r="H84" s="305" t="s">
        <v>229</v>
      </c>
      <c r="I84" s="135">
        <v>21311.279999999999</v>
      </c>
      <c r="J84" s="135">
        <v>38148.99</v>
      </c>
      <c r="K84" s="255">
        <v>1</v>
      </c>
      <c r="L84" s="135">
        <f t="shared" si="10"/>
        <v>21311.279999999999</v>
      </c>
      <c r="M84" s="135">
        <f t="shared" si="11"/>
        <v>38148.99</v>
      </c>
      <c r="N84" s="555"/>
      <c r="O84" s="555"/>
      <c r="P84" s="370">
        <f t="shared" si="8"/>
        <v>1.7900844060047074</v>
      </c>
    </row>
    <row r="85" spans="2:16" x14ac:dyDescent="0.25">
      <c r="B85" s="532"/>
      <c r="C85" s="529"/>
      <c r="D85" s="525"/>
      <c r="E85" s="525"/>
      <c r="F85" s="553"/>
      <c r="G85" s="54" t="s">
        <v>42</v>
      </c>
      <c r="H85" s="306" t="s">
        <v>230</v>
      </c>
      <c r="I85" s="31">
        <v>12405</v>
      </c>
      <c r="J85" s="31">
        <v>22780.77</v>
      </c>
      <c r="K85" s="54">
        <v>4</v>
      </c>
      <c r="L85" s="31">
        <f t="shared" si="10"/>
        <v>49620</v>
      </c>
      <c r="M85" s="31">
        <f t="shared" si="11"/>
        <v>91123.08</v>
      </c>
      <c r="N85" s="555"/>
      <c r="O85" s="555"/>
      <c r="P85" s="333">
        <f t="shared" si="8"/>
        <v>1.8364183796856106</v>
      </c>
    </row>
    <row r="86" spans="2:16" x14ac:dyDescent="0.25">
      <c r="B86" s="532"/>
      <c r="C86" s="529"/>
      <c r="D86" s="525"/>
      <c r="E86" s="525"/>
      <c r="F86" s="553"/>
      <c r="G86" s="255" t="s">
        <v>42</v>
      </c>
      <c r="H86" s="305" t="s">
        <v>231</v>
      </c>
      <c r="I86" s="135">
        <v>11307.76</v>
      </c>
      <c r="J86" s="135">
        <v>20887.43</v>
      </c>
      <c r="K86" s="255">
        <v>1</v>
      </c>
      <c r="L86" s="135">
        <f t="shared" si="10"/>
        <v>11307.76</v>
      </c>
      <c r="M86" s="135">
        <f t="shared" si="11"/>
        <v>20887.43</v>
      </c>
      <c r="N86" s="555"/>
      <c r="O86" s="555"/>
      <c r="P86" s="370">
        <f t="shared" si="8"/>
        <v>1.8471766291467098</v>
      </c>
    </row>
    <row r="87" spans="2:16" x14ac:dyDescent="0.25">
      <c r="B87" s="532"/>
      <c r="C87" s="529"/>
      <c r="D87" s="525"/>
      <c r="E87" s="525"/>
      <c r="F87" s="553"/>
      <c r="G87" s="54" t="s">
        <v>42</v>
      </c>
      <c r="H87" s="306" t="s">
        <v>232</v>
      </c>
      <c r="I87" s="31">
        <v>11371.93</v>
      </c>
      <c r="J87" s="31">
        <v>20998.16</v>
      </c>
      <c r="K87" s="54">
        <v>1</v>
      </c>
      <c r="L87" s="31">
        <f t="shared" si="10"/>
        <v>11371.93</v>
      </c>
      <c r="M87" s="31">
        <f t="shared" si="11"/>
        <v>20998.16</v>
      </c>
      <c r="N87" s="555"/>
      <c r="O87" s="555"/>
      <c r="P87" s="333">
        <f t="shared" si="8"/>
        <v>1.846490437419154</v>
      </c>
    </row>
    <row r="88" spans="2:16" x14ac:dyDescent="0.25">
      <c r="B88" s="532"/>
      <c r="C88" s="529"/>
      <c r="D88" s="525"/>
      <c r="E88" s="525"/>
      <c r="F88" s="553"/>
      <c r="G88" s="255" t="s">
        <v>42</v>
      </c>
      <c r="H88" s="305" t="s">
        <v>233</v>
      </c>
      <c r="I88" s="135">
        <v>11039.03</v>
      </c>
      <c r="J88" s="135">
        <v>20423.72</v>
      </c>
      <c r="K88" s="255">
        <v>1</v>
      </c>
      <c r="L88" s="135">
        <f t="shared" si="10"/>
        <v>11039.03</v>
      </c>
      <c r="M88" s="135">
        <f t="shared" si="11"/>
        <v>20423.72</v>
      </c>
      <c r="N88" s="555"/>
      <c r="O88" s="555"/>
      <c r="P88" s="370">
        <f t="shared" si="8"/>
        <v>1.8501371950252876</v>
      </c>
    </row>
    <row r="89" spans="2:16" ht="15.75" thickBot="1" x14ac:dyDescent="0.3">
      <c r="B89" s="532"/>
      <c r="C89" s="529"/>
      <c r="D89" s="525"/>
      <c r="E89" s="525"/>
      <c r="F89" s="553"/>
      <c r="G89" s="54" t="s">
        <v>42</v>
      </c>
      <c r="H89" s="115" t="s">
        <v>234</v>
      </c>
      <c r="I89" s="31">
        <v>14949.21</v>
      </c>
      <c r="J89" s="31">
        <v>27170.93</v>
      </c>
      <c r="K89" s="54">
        <v>1</v>
      </c>
      <c r="L89" s="31">
        <f t="shared" si="10"/>
        <v>14949.21</v>
      </c>
      <c r="M89" s="31">
        <f t="shared" si="11"/>
        <v>27170.93</v>
      </c>
      <c r="N89" s="555"/>
      <c r="O89" s="555"/>
      <c r="P89" s="333">
        <f t="shared" si="8"/>
        <v>1.8175495561303909</v>
      </c>
    </row>
    <row r="90" spans="2:16" x14ac:dyDescent="0.25">
      <c r="B90" s="531" t="s">
        <v>235</v>
      </c>
      <c r="C90" s="528" t="s">
        <v>236</v>
      </c>
      <c r="D90" s="527" t="s">
        <v>237</v>
      </c>
      <c r="E90" s="527" t="s">
        <v>238</v>
      </c>
      <c r="F90" s="552">
        <v>44923</v>
      </c>
      <c r="G90" s="118" t="s">
        <v>42</v>
      </c>
      <c r="H90" s="119" t="s">
        <v>239</v>
      </c>
      <c r="I90" s="29">
        <v>8488.83</v>
      </c>
      <c r="J90" s="29">
        <v>15976.58</v>
      </c>
      <c r="K90" s="118">
        <v>1</v>
      </c>
      <c r="L90" s="29">
        <f t="shared" ref="L90:L92" si="12">I90*K90</f>
        <v>8488.83</v>
      </c>
      <c r="M90" s="29">
        <f t="shared" ref="M90:M92" si="13">J90*K90</f>
        <v>15976.58</v>
      </c>
      <c r="N90" s="551">
        <f>SUM(L90:L92)</f>
        <v>67910.64</v>
      </c>
      <c r="O90" s="551">
        <f>SUM(M90:M92)</f>
        <v>127812.64</v>
      </c>
      <c r="P90" s="322">
        <f t="shared" si="8"/>
        <v>1.8820709096542161</v>
      </c>
    </row>
    <row r="91" spans="2:16" x14ac:dyDescent="0.25">
      <c r="B91" s="532"/>
      <c r="C91" s="529"/>
      <c r="D91" s="525"/>
      <c r="E91" s="525"/>
      <c r="F91" s="553"/>
      <c r="G91" s="255" t="s">
        <v>15</v>
      </c>
      <c r="H91" s="257" t="s">
        <v>240</v>
      </c>
      <c r="I91" s="135">
        <v>7231.8</v>
      </c>
      <c r="J91" s="135">
        <v>13742.11</v>
      </c>
      <c r="K91" s="255">
        <v>3.5</v>
      </c>
      <c r="L91" s="135">
        <f t="shared" si="12"/>
        <v>25311.3</v>
      </c>
      <c r="M91" s="135">
        <f t="shared" si="13"/>
        <v>48097.385000000002</v>
      </c>
      <c r="N91" s="549"/>
      <c r="O91" s="549"/>
      <c r="P91" s="370">
        <f t="shared" si="8"/>
        <v>1.9002336900909871</v>
      </c>
    </row>
    <row r="92" spans="2:16" ht="15.75" thickBot="1" x14ac:dyDescent="0.3">
      <c r="B92" s="533"/>
      <c r="C92" s="530"/>
      <c r="D92" s="526"/>
      <c r="E92" s="526"/>
      <c r="F92" s="554"/>
      <c r="G92" s="116" t="s">
        <v>17</v>
      </c>
      <c r="H92" s="117" t="s">
        <v>241</v>
      </c>
      <c r="I92" s="33">
        <v>9745.86</v>
      </c>
      <c r="J92" s="33">
        <v>18211.05</v>
      </c>
      <c r="K92" s="116">
        <v>3.5</v>
      </c>
      <c r="L92" s="33">
        <f t="shared" si="12"/>
        <v>34110.51</v>
      </c>
      <c r="M92" s="33">
        <f t="shared" si="13"/>
        <v>63738.674999999996</v>
      </c>
      <c r="N92" s="550"/>
      <c r="O92" s="550"/>
      <c r="P92" s="336">
        <f t="shared" si="8"/>
        <v>1.8685934335194634</v>
      </c>
    </row>
    <row r="93" spans="2:16" x14ac:dyDescent="0.25">
      <c r="B93" s="531" t="s">
        <v>242</v>
      </c>
      <c r="C93" s="528">
        <v>252021</v>
      </c>
      <c r="D93" s="527" t="s">
        <v>243</v>
      </c>
      <c r="E93" s="527" t="s">
        <v>244</v>
      </c>
      <c r="F93" s="552">
        <v>44648</v>
      </c>
      <c r="G93" s="263" t="s">
        <v>42</v>
      </c>
      <c r="H93" s="265" t="s">
        <v>245</v>
      </c>
      <c r="I93" s="219">
        <v>9520</v>
      </c>
      <c r="J93" s="219">
        <v>18422.61</v>
      </c>
      <c r="K93" s="263"/>
      <c r="L93" s="219"/>
      <c r="M93" s="219"/>
      <c r="N93" s="548"/>
      <c r="O93" s="548"/>
      <c r="P93" s="369">
        <f t="shared" si="8"/>
        <v>1.9351481092436975</v>
      </c>
    </row>
    <row r="94" spans="2:16" x14ac:dyDescent="0.25">
      <c r="B94" s="532"/>
      <c r="C94" s="529"/>
      <c r="D94" s="525"/>
      <c r="E94" s="525"/>
      <c r="F94" s="553"/>
      <c r="G94" s="54" t="s">
        <v>3</v>
      </c>
      <c r="H94" s="115" t="s">
        <v>246</v>
      </c>
      <c r="I94" s="31">
        <v>13350</v>
      </c>
      <c r="J94" s="31">
        <v>26274.639999999999</v>
      </c>
      <c r="K94" s="54"/>
      <c r="L94" s="31"/>
      <c r="M94" s="31"/>
      <c r="N94" s="549"/>
      <c r="O94" s="549"/>
      <c r="P94" s="333">
        <f t="shared" si="8"/>
        <v>1.9681378277153558</v>
      </c>
    </row>
    <row r="95" spans="2:16" x14ac:dyDescent="0.25">
      <c r="B95" s="532"/>
      <c r="C95" s="529"/>
      <c r="D95" s="525"/>
      <c r="E95" s="525"/>
      <c r="F95" s="553"/>
      <c r="G95" s="255" t="s">
        <v>15</v>
      </c>
      <c r="H95" s="257" t="s">
        <v>247</v>
      </c>
      <c r="I95" s="135">
        <v>10600</v>
      </c>
      <c r="J95" s="135">
        <v>20636.759999999998</v>
      </c>
      <c r="K95" s="255"/>
      <c r="L95" s="135"/>
      <c r="M95" s="135"/>
      <c r="N95" s="549"/>
      <c r="O95" s="549"/>
      <c r="P95" s="370">
        <f t="shared" si="8"/>
        <v>1.9468641509433962</v>
      </c>
    </row>
    <row r="96" spans="2:16" x14ac:dyDescent="0.25">
      <c r="B96" s="532"/>
      <c r="C96" s="529"/>
      <c r="D96" s="525"/>
      <c r="E96" s="525"/>
      <c r="F96" s="553"/>
      <c r="G96" s="54" t="s">
        <v>41</v>
      </c>
      <c r="H96" s="115" t="s">
        <v>248</v>
      </c>
      <c r="I96" s="31">
        <v>6500</v>
      </c>
      <c r="J96" s="31">
        <v>12231.2</v>
      </c>
      <c r="K96" s="54"/>
      <c r="L96" s="31"/>
      <c r="M96" s="31"/>
      <c r="N96" s="549"/>
      <c r="O96" s="549"/>
      <c r="P96" s="333">
        <f t="shared" si="8"/>
        <v>1.8817230769230771</v>
      </c>
    </row>
    <row r="97" spans="2:16" x14ac:dyDescent="0.25">
      <c r="B97" s="532"/>
      <c r="C97" s="529"/>
      <c r="D97" s="525"/>
      <c r="E97" s="525"/>
      <c r="F97" s="553"/>
      <c r="G97" s="255" t="s">
        <v>21</v>
      </c>
      <c r="H97" s="257" t="s">
        <v>249</v>
      </c>
      <c r="I97" s="135">
        <v>9350</v>
      </c>
      <c r="J97" s="135">
        <v>18074.09</v>
      </c>
      <c r="K97" s="255"/>
      <c r="L97" s="135"/>
      <c r="M97" s="135"/>
      <c r="N97" s="549"/>
      <c r="O97" s="549"/>
      <c r="P97" s="370">
        <f t="shared" si="8"/>
        <v>1.9330577540106952</v>
      </c>
    </row>
    <row r="98" spans="2:16" x14ac:dyDescent="0.25">
      <c r="B98" s="532"/>
      <c r="C98" s="529"/>
      <c r="D98" s="525"/>
      <c r="E98" s="525"/>
      <c r="F98" s="553"/>
      <c r="G98" s="54" t="s">
        <v>37</v>
      </c>
      <c r="H98" s="115" t="s">
        <v>250</v>
      </c>
      <c r="I98" s="31">
        <v>9900</v>
      </c>
      <c r="J98" s="31">
        <v>19201.66</v>
      </c>
      <c r="K98" s="54"/>
      <c r="L98" s="31"/>
      <c r="M98" s="31"/>
      <c r="N98" s="549"/>
      <c r="O98" s="549"/>
      <c r="P98" s="333">
        <f t="shared" si="8"/>
        <v>1.939561616161616</v>
      </c>
    </row>
    <row r="99" spans="2:16" x14ac:dyDescent="0.25">
      <c r="B99" s="532"/>
      <c r="C99" s="529"/>
      <c r="D99" s="525"/>
      <c r="E99" s="525"/>
      <c r="F99" s="553"/>
      <c r="G99" s="255" t="s">
        <v>7</v>
      </c>
      <c r="H99" s="257" t="s">
        <v>251</v>
      </c>
      <c r="I99" s="135">
        <v>6520</v>
      </c>
      <c r="J99" s="135">
        <v>12272.2</v>
      </c>
      <c r="K99" s="255"/>
      <c r="L99" s="135"/>
      <c r="M99" s="135"/>
      <c r="N99" s="549"/>
      <c r="O99" s="549"/>
      <c r="P99" s="370">
        <f t="shared" si="8"/>
        <v>1.8822392638036811</v>
      </c>
    </row>
    <row r="100" spans="2:16" ht="15.75" thickBot="1" x14ac:dyDescent="0.3">
      <c r="B100" s="533"/>
      <c r="C100" s="530"/>
      <c r="D100" s="526"/>
      <c r="E100" s="526"/>
      <c r="F100" s="554"/>
      <c r="G100" s="116" t="s">
        <v>31</v>
      </c>
      <c r="H100" s="117" t="s">
        <v>252</v>
      </c>
      <c r="I100" s="33">
        <v>8065</v>
      </c>
      <c r="J100" s="33">
        <v>15439.66</v>
      </c>
      <c r="K100" s="116"/>
      <c r="L100" s="33"/>
      <c r="M100" s="33"/>
      <c r="N100" s="550"/>
      <c r="O100" s="550"/>
      <c r="P100" s="336">
        <f t="shared" si="8"/>
        <v>1.9144029758214507</v>
      </c>
    </row>
    <row r="101" spans="2:16" x14ac:dyDescent="0.25">
      <c r="B101" s="531" t="s">
        <v>253</v>
      </c>
      <c r="C101" s="528" t="s">
        <v>254</v>
      </c>
      <c r="D101" s="527" t="s">
        <v>255</v>
      </c>
      <c r="E101" s="527" t="s">
        <v>256</v>
      </c>
      <c r="F101" s="552">
        <v>44762</v>
      </c>
      <c r="G101" s="263" t="s">
        <v>17</v>
      </c>
      <c r="H101" s="264" t="s">
        <v>257</v>
      </c>
      <c r="I101" s="219">
        <v>8584.5</v>
      </c>
      <c r="J101" s="219">
        <v>16361.93</v>
      </c>
      <c r="K101" s="263">
        <v>8</v>
      </c>
      <c r="L101" s="219">
        <f>I101*K101</f>
        <v>68676</v>
      </c>
      <c r="M101" s="219">
        <f>J101*K101</f>
        <v>130895.44</v>
      </c>
      <c r="N101" s="551">
        <f>SUM(L101:L102)</f>
        <v>152000.04</v>
      </c>
      <c r="O101" s="551">
        <f>SUM(M101:M102)</f>
        <v>292324.95999999996</v>
      </c>
      <c r="P101" s="369">
        <f t="shared" si="8"/>
        <v>1.9059852058943445</v>
      </c>
    </row>
    <row r="102" spans="2:16" ht="15.75" thickBot="1" x14ac:dyDescent="0.3">
      <c r="B102" s="533"/>
      <c r="C102" s="529"/>
      <c r="D102" s="525"/>
      <c r="E102" s="525"/>
      <c r="F102" s="553"/>
      <c r="G102" s="54" t="s">
        <v>17</v>
      </c>
      <c r="H102" s="115" t="s">
        <v>258</v>
      </c>
      <c r="I102" s="31">
        <v>6943.67</v>
      </c>
      <c r="J102" s="31">
        <v>13452.46</v>
      </c>
      <c r="K102" s="54">
        <v>12</v>
      </c>
      <c r="L102" s="31">
        <f>I102*K102</f>
        <v>83324.040000000008</v>
      </c>
      <c r="M102" s="31">
        <f>J102*K102</f>
        <v>161429.51999999999</v>
      </c>
      <c r="N102" s="549"/>
      <c r="O102" s="549"/>
      <c r="P102" s="333">
        <f t="shared" si="8"/>
        <v>1.937370295535358</v>
      </c>
    </row>
    <row r="103" spans="2:16" x14ac:dyDescent="0.25">
      <c r="B103" s="531" t="s">
        <v>259</v>
      </c>
      <c r="C103" s="528" t="s">
        <v>260</v>
      </c>
      <c r="D103" s="527" t="s">
        <v>261</v>
      </c>
      <c r="E103" s="527" t="s">
        <v>262</v>
      </c>
      <c r="F103" s="552">
        <v>44783</v>
      </c>
      <c r="G103" s="263" t="s">
        <v>17</v>
      </c>
      <c r="H103" s="307" t="s">
        <v>263</v>
      </c>
      <c r="I103" s="219">
        <v>27053.52</v>
      </c>
      <c r="J103" s="219">
        <v>48492.09</v>
      </c>
      <c r="K103" s="263">
        <v>9</v>
      </c>
      <c r="L103" s="219">
        <f t="shared" ref="L103:L111" si="14">I103*K103</f>
        <v>243481.68</v>
      </c>
      <c r="M103" s="219">
        <f t="shared" ref="M103:M111" si="15">J103*K103</f>
        <v>436428.80999999994</v>
      </c>
      <c r="N103" s="551">
        <f>SUM(L103:L107)</f>
        <v>383328.65</v>
      </c>
      <c r="O103" s="551">
        <f>SUM(M103:M107)</f>
        <v>687615.37</v>
      </c>
      <c r="P103" s="369">
        <f t="shared" si="8"/>
        <v>1.7924502985193793</v>
      </c>
    </row>
    <row r="104" spans="2:16" ht="15" customHeight="1" x14ac:dyDescent="0.25">
      <c r="B104" s="532"/>
      <c r="C104" s="529"/>
      <c r="D104" s="525"/>
      <c r="E104" s="525"/>
      <c r="F104" s="553"/>
      <c r="G104" s="54" t="s">
        <v>17</v>
      </c>
      <c r="H104" s="306" t="s">
        <v>264</v>
      </c>
      <c r="I104" s="31">
        <v>27053.52</v>
      </c>
      <c r="J104" s="31">
        <v>48492.09</v>
      </c>
      <c r="K104" s="54">
        <v>2</v>
      </c>
      <c r="L104" s="31">
        <f t="shared" si="14"/>
        <v>54107.040000000001</v>
      </c>
      <c r="M104" s="31">
        <f>J104*K104</f>
        <v>96984.18</v>
      </c>
      <c r="N104" s="549"/>
      <c r="O104" s="549"/>
      <c r="P104" s="333">
        <f>J104/I104</f>
        <v>1.7924502985193793</v>
      </c>
    </row>
    <row r="105" spans="2:16" x14ac:dyDescent="0.25">
      <c r="B105" s="532"/>
      <c r="C105" s="529"/>
      <c r="D105" s="525"/>
      <c r="E105" s="525"/>
      <c r="F105" s="553"/>
      <c r="G105" s="255" t="s">
        <v>42</v>
      </c>
      <c r="H105" s="305" t="s">
        <v>265</v>
      </c>
      <c r="I105" s="135">
        <v>27053.52</v>
      </c>
      <c r="J105" s="135">
        <v>48492.09</v>
      </c>
      <c r="K105" s="255">
        <v>1</v>
      </c>
      <c r="L105" s="135">
        <f t="shared" si="14"/>
        <v>27053.52</v>
      </c>
      <c r="M105" s="135">
        <f t="shared" si="15"/>
        <v>48492.09</v>
      </c>
      <c r="N105" s="549"/>
      <c r="O105" s="549"/>
      <c r="P105" s="370">
        <f t="shared" si="8"/>
        <v>1.7924502985193793</v>
      </c>
    </row>
    <row r="106" spans="2:16" x14ac:dyDescent="0.25">
      <c r="B106" s="532"/>
      <c r="C106" s="529"/>
      <c r="D106" s="525"/>
      <c r="E106" s="525"/>
      <c r="F106" s="553"/>
      <c r="G106" s="54" t="s">
        <v>5</v>
      </c>
      <c r="H106" s="306" t="s">
        <v>266</v>
      </c>
      <c r="I106" s="31">
        <v>22757.75</v>
      </c>
      <c r="J106" s="31">
        <v>40891.11</v>
      </c>
      <c r="K106" s="54">
        <v>1</v>
      </c>
      <c r="L106" s="31">
        <f t="shared" si="14"/>
        <v>22757.75</v>
      </c>
      <c r="M106" s="31">
        <f t="shared" si="15"/>
        <v>40891.11</v>
      </c>
      <c r="N106" s="549"/>
      <c r="O106" s="549"/>
      <c r="P106" s="333">
        <f t="shared" si="8"/>
        <v>1.7967993320956597</v>
      </c>
    </row>
    <row r="107" spans="2:16" ht="15.75" thickBot="1" x14ac:dyDescent="0.3">
      <c r="B107" s="533"/>
      <c r="C107" s="530"/>
      <c r="D107" s="526"/>
      <c r="E107" s="526"/>
      <c r="F107" s="554"/>
      <c r="G107" s="258" t="s">
        <v>11</v>
      </c>
      <c r="H107" s="308" t="s">
        <v>267</v>
      </c>
      <c r="I107" s="144">
        <v>17964.330000000002</v>
      </c>
      <c r="J107" s="144">
        <v>32409.59</v>
      </c>
      <c r="K107" s="258">
        <v>2</v>
      </c>
      <c r="L107" s="144">
        <f t="shared" si="14"/>
        <v>35928.660000000003</v>
      </c>
      <c r="M107" s="144">
        <f t="shared" si="15"/>
        <v>64819.18</v>
      </c>
      <c r="N107" s="550"/>
      <c r="O107" s="550"/>
      <c r="P107" s="371">
        <f t="shared" si="8"/>
        <v>1.8041079183025472</v>
      </c>
    </row>
    <row r="108" spans="2:16" x14ac:dyDescent="0.25">
      <c r="B108" s="531" t="s">
        <v>268</v>
      </c>
      <c r="C108" s="528" t="s">
        <v>269</v>
      </c>
      <c r="D108" s="527" t="s">
        <v>270</v>
      </c>
      <c r="E108" s="527" t="s">
        <v>271</v>
      </c>
      <c r="F108" s="552">
        <v>44588</v>
      </c>
      <c r="G108" s="118" t="s">
        <v>39</v>
      </c>
      <c r="H108" s="119" t="s">
        <v>272</v>
      </c>
      <c r="I108" s="29">
        <v>8000</v>
      </c>
      <c r="J108" s="29">
        <v>18749.28</v>
      </c>
      <c r="K108" s="118">
        <v>4</v>
      </c>
      <c r="L108" s="29">
        <f t="shared" si="14"/>
        <v>32000</v>
      </c>
      <c r="M108" s="29">
        <f t="shared" si="15"/>
        <v>74997.119999999995</v>
      </c>
      <c r="N108" s="551">
        <f>SUM(L108:L121)</f>
        <v>457080</v>
      </c>
      <c r="O108" s="551">
        <f>SUM(M108:M121)</f>
        <v>1071218.72</v>
      </c>
      <c r="P108" s="322">
        <f t="shared" si="8"/>
        <v>2.3436599999999999</v>
      </c>
    </row>
    <row r="109" spans="2:16" x14ac:dyDescent="0.25">
      <c r="B109" s="532"/>
      <c r="C109" s="529"/>
      <c r="D109" s="525"/>
      <c r="E109" s="525"/>
      <c r="F109" s="553"/>
      <c r="G109" s="255" t="s">
        <v>42</v>
      </c>
      <c r="H109" s="257" t="s">
        <v>273</v>
      </c>
      <c r="I109" s="135">
        <v>14000</v>
      </c>
      <c r="J109" s="135">
        <v>33332.639999999999</v>
      </c>
      <c r="K109" s="255">
        <v>2</v>
      </c>
      <c r="L109" s="135">
        <f t="shared" si="14"/>
        <v>28000</v>
      </c>
      <c r="M109" s="135">
        <f t="shared" si="15"/>
        <v>66665.279999999999</v>
      </c>
      <c r="N109" s="549"/>
      <c r="O109" s="549"/>
      <c r="P109" s="370">
        <f t="shared" si="8"/>
        <v>2.380902857142857</v>
      </c>
    </row>
    <row r="110" spans="2:16" x14ac:dyDescent="0.25">
      <c r="B110" s="532"/>
      <c r="C110" s="529"/>
      <c r="D110" s="525"/>
      <c r="E110" s="525"/>
      <c r="F110" s="553"/>
      <c r="G110" s="54" t="s">
        <v>44</v>
      </c>
      <c r="H110" s="115" t="s">
        <v>274</v>
      </c>
      <c r="I110" s="31">
        <v>9000</v>
      </c>
      <c r="J110" s="31">
        <v>20833.120000000003</v>
      </c>
      <c r="K110" s="54">
        <v>1.9999999999999998</v>
      </c>
      <c r="L110" s="31">
        <f t="shared" si="14"/>
        <v>17999.999999999996</v>
      </c>
      <c r="M110" s="31">
        <f t="shared" si="15"/>
        <v>41666.239999999998</v>
      </c>
      <c r="N110" s="549"/>
      <c r="O110" s="549"/>
      <c r="P110" s="333">
        <f t="shared" si="8"/>
        <v>2.3147911111111115</v>
      </c>
    </row>
    <row r="111" spans="2:16" x14ac:dyDescent="0.25">
      <c r="B111" s="532"/>
      <c r="C111" s="529"/>
      <c r="D111" s="525"/>
      <c r="E111" s="525"/>
      <c r="F111" s="553"/>
      <c r="G111" s="255" t="s">
        <v>42</v>
      </c>
      <c r="H111" s="257" t="s">
        <v>275</v>
      </c>
      <c r="I111" s="135">
        <v>12500</v>
      </c>
      <c r="J111" s="135">
        <v>29164.960000000003</v>
      </c>
      <c r="K111" s="255">
        <v>1</v>
      </c>
      <c r="L111" s="135">
        <f t="shared" si="14"/>
        <v>12500</v>
      </c>
      <c r="M111" s="135">
        <f t="shared" si="15"/>
        <v>29164.960000000003</v>
      </c>
      <c r="N111" s="549"/>
      <c r="O111" s="549"/>
      <c r="P111" s="370">
        <f t="shared" si="8"/>
        <v>2.3331968000000001</v>
      </c>
    </row>
    <row r="112" spans="2:16" x14ac:dyDescent="0.25">
      <c r="B112" s="532"/>
      <c r="C112" s="529"/>
      <c r="D112" s="525"/>
      <c r="E112" s="525"/>
      <c r="F112" s="553"/>
      <c r="G112" s="54" t="s">
        <v>31</v>
      </c>
      <c r="H112" s="129" t="s">
        <v>276</v>
      </c>
      <c r="I112" s="31">
        <v>8875</v>
      </c>
      <c r="J112" s="31">
        <v>19791.2</v>
      </c>
      <c r="K112" s="54">
        <v>8</v>
      </c>
      <c r="L112" s="31">
        <f t="shared" ref="L112:L180" si="16">I112*K112</f>
        <v>71000</v>
      </c>
      <c r="M112" s="31">
        <f t="shared" ref="M112:M180" si="17">J112*K112</f>
        <v>158329.60000000001</v>
      </c>
      <c r="N112" s="549"/>
      <c r="O112" s="549"/>
      <c r="P112" s="333">
        <f t="shared" si="8"/>
        <v>2.2299943661971833</v>
      </c>
    </row>
    <row r="113" spans="2:16" x14ac:dyDescent="0.25">
      <c r="B113" s="532"/>
      <c r="C113" s="529"/>
      <c r="D113" s="525"/>
      <c r="E113" s="525"/>
      <c r="F113" s="553"/>
      <c r="G113" s="255" t="s">
        <v>31</v>
      </c>
      <c r="H113" s="256" t="s">
        <v>277</v>
      </c>
      <c r="I113" s="135">
        <v>8580</v>
      </c>
      <c r="J113" s="135">
        <v>20833.120000000003</v>
      </c>
      <c r="K113" s="255">
        <v>5.9999999999999991</v>
      </c>
      <c r="L113" s="135">
        <f t="shared" si="16"/>
        <v>51479.999999999993</v>
      </c>
      <c r="M113" s="135">
        <f t="shared" si="17"/>
        <v>124998.72</v>
      </c>
      <c r="N113" s="549"/>
      <c r="O113" s="549"/>
      <c r="P113" s="370">
        <f t="shared" si="8"/>
        <v>2.4281025641025642</v>
      </c>
    </row>
    <row r="114" spans="2:16" x14ac:dyDescent="0.25">
      <c r="B114" s="532"/>
      <c r="C114" s="529"/>
      <c r="D114" s="525"/>
      <c r="E114" s="525"/>
      <c r="F114" s="553"/>
      <c r="G114" s="54" t="s">
        <v>42</v>
      </c>
      <c r="H114" s="115" t="s">
        <v>278</v>
      </c>
      <c r="I114" s="31">
        <v>6900</v>
      </c>
      <c r="J114" s="31">
        <v>17499.68</v>
      </c>
      <c r="K114" s="54">
        <v>1</v>
      </c>
      <c r="L114" s="31">
        <f t="shared" si="16"/>
        <v>6900</v>
      </c>
      <c r="M114" s="31">
        <f t="shared" si="17"/>
        <v>17499.68</v>
      </c>
      <c r="N114" s="549"/>
      <c r="O114" s="549"/>
      <c r="P114" s="333">
        <f t="shared" si="8"/>
        <v>2.536185507246377</v>
      </c>
    </row>
    <row r="115" spans="2:16" x14ac:dyDescent="0.25">
      <c r="B115" s="532"/>
      <c r="C115" s="529"/>
      <c r="D115" s="525"/>
      <c r="E115" s="525"/>
      <c r="F115" s="553"/>
      <c r="G115" s="255" t="s">
        <v>42</v>
      </c>
      <c r="H115" s="257" t="s">
        <v>279</v>
      </c>
      <c r="I115" s="135">
        <v>6000</v>
      </c>
      <c r="J115" s="135">
        <v>14998.72</v>
      </c>
      <c r="K115" s="255">
        <v>1.0000000000000002</v>
      </c>
      <c r="L115" s="135">
        <f t="shared" si="16"/>
        <v>6000.0000000000009</v>
      </c>
      <c r="M115" s="135">
        <f t="shared" si="17"/>
        <v>14998.720000000003</v>
      </c>
      <c r="N115" s="549"/>
      <c r="O115" s="549"/>
      <c r="P115" s="370">
        <f t="shared" si="8"/>
        <v>2.4997866666666666</v>
      </c>
    </row>
    <row r="116" spans="2:16" x14ac:dyDescent="0.25">
      <c r="B116" s="532"/>
      <c r="C116" s="529"/>
      <c r="D116" s="525"/>
      <c r="E116" s="525"/>
      <c r="F116" s="553"/>
      <c r="G116" s="54" t="s">
        <v>9</v>
      </c>
      <c r="H116" s="306" t="s">
        <v>280</v>
      </c>
      <c r="I116" s="31">
        <v>7700</v>
      </c>
      <c r="J116" s="31">
        <v>17499.68</v>
      </c>
      <c r="K116" s="54">
        <v>1</v>
      </c>
      <c r="L116" s="31">
        <f t="shared" si="16"/>
        <v>7700</v>
      </c>
      <c r="M116" s="31">
        <f t="shared" si="17"/>
        <v>17499.68</v>
      </c>
      <c r="N116" s="549"/>
      <c r="O116" s="549"/>
      <c r="P116" s="333">
        <f t="shared" si="8"/>
        <v>2.2726857142857142</v>
      </c>
    </row>
    <row r="117" spans="2:16" x14ac:dyDescent="0.25">
      <c r="B117" s="532"/>
      <c r="C117" s="529"/>
      <c r="D117" s="525"/>
      <c r="E117" s="525"/>
      <c r="F117" s="553"/>
      <c r="G117" s="255" t="s">
        <v>42</v>
      </c>
      <c r="H117" s="305" t="s">
        <v>281</v>
      </c>
      <c r="I117" s="135">
        <v>8500</v>
      </c>
      <c r="J117" s="135">
        <v>19998.879999999997</v>
      </c>
      <c r="K117" s="255">
        <v>5.0000000000000009</v>
      </c>
      <c r="L117" s="135">
        <f t="shared" si="16"/>
        <v>42500.000000000007</v>
      </c>
      <c r="M117" s="135">
        <f t="shared" si="17"/>
        <v>99994.400000000009</v>
      </c>
      <c r="N117" s="549"/>
      <c r="O117" s="549"/>
      <c r="P117" s="370">
        <f t="shared" si="8"/>
        <v>2.3528094117647056</v>
      </c>
    </row>
    <row r="118" spans="2:16" x14ac:dyDescent="0.25">
      <c r="B118" s="532"/>
      <c r="C118" s="529"/>
      <c r="D118" s="525"/>
      <c r="E118" s="525"/>
      <c r="F118" s="553"/>
      <c r="G118" s="54" t="s">
        <v>42</v>
      </c>
      <c r="H118" s="306" t="s">
        <v>282</v>
      </c>
      <c r="I118" s="31">
        <v>13500</v>
      </c>
      <c r="J118" s="31">
        <v>31665.919999999998</v>
      </c>
      <c r="K118" s="54">
        <v>5</v>
      </c>
      <c r="L118" s="31">
        <f t="shared" si="16"/>
        <v>67500</v>
      </c>
      <c r="M118" s="31">
        <f t="shared" si="17"/>
        <v>158329.59999999998</v>
      </c>
      <c r="N118" s="549"/>
      <c r="O118" s="549"/>
      <c r="P118" s="333">
        <f t="shared" si="8"/>
        <v>2.3456237037037035</v>
      </c>
    </row>
    <row r="119" spans="2:16" x14ac:dyDescent="0.25">
      <c r="B119" s="532"/>
      <c r="C119" s="529"/>
      <c r="D119" s="525"/>
      <c r="E119" s="525"/>
      <c r="F119" s="553"/>
      <c r="G119" s="255" t="s">
        <v>23</v>
      </c>
      <c r="H119" s="257" t="s">
        <v>283</v>
      </c>
      <c r="I119" s="135">
        <v>9000</v>
      </c>
      <c r="J119" s="135">
        <v>20833.120000000003</v>
      </c>
      <c r="K119" s="255">
        <v>3.9999999999999996</v>
      </c>
      <c r="L119" s="135">
        <f t="shared" si="16"/>
        <v>35999.999999999993</v>
      </c>
      <c r="M119" s="135">
        <f t="shared" si="17"/>
        <v>83332.479999999996</v>
      </c>
      <c r="N119" s="549"/>
      <c r="O119" s="549"/>
      <c r="P119" s="370">
        <f t="shared" si="8"/>
        <v>2.3147911111111115</v>
      </c>
    </row>
    <row r="120" spans="2:16" x14ac:dyDescent="0.25">
      <c r="B120" s="532"/>
      <c r="C120" s="529"/>
      <c r="D120" s="525"/>
      <c r="E120" s="525"/>
      <c r="F120" s="553"/>
      <c r="G120" s="54" t="s">
        <v>17</v>
      </c>
      <c r="H120" s="115" t="s">
        <v>284</v>
      </c>
      <c r="I120" s="31">
        <v>11000</v>
      </c>
      <c r="J120" s="31">
        <v>26387.68</v>
      </c>
      <c r="K120" s="54">
        <v>6</v>
      </c>
      <c r="L120" s="31">
        <f t="shared" si="16"/>
        <v>66000</v>
      </c>
      <c r="M120" s="31">
        <f t="shared" si="17"/>
        <v>158326.08000000002</v>
      </c>
      <c r="N120" s="549"/>
      <c r="O120" s="549"/>
      <c r="P120" s="333">
        <f t="shared" si="8"/>
        <v>2.3988800000000001</v>
      </c>
    </row>
    <row r="121" spans="2:16" ht="15.75" thickBot="1" x14ac:dyDescent="0.3">
      <c r="B121" s="533"/>
      <c r="C121" s="530"/>
      <c r="D121" s="526"/>
      <c r="E121" s="526"/>
      <c r="F121" s="554"/>
      <c r="G121" s="258" t="s">
        <v>42</v>
      </c>
      <c r="H121" s="259" t="s">
        <v>285</v>
      </c>
      <c r="I121" s="144">
        <v>11500</v>
      </c>
      <c r="J121" s="144">
        <v>25416.16</v>
      </c>
      <c r="K121" s="258">
        <v>1</v>
      </c>
      <c r="L121" s="144">
        <f t="shared" si="16"/>
        <v>11500</v>
      </c>
      <c r="M121" s="144">
        <f t="shared" si="17"/>
        <v>25416.16</v>
      </c>
      <c r="N121" s="550"/>
      <c r="O121" s="550"/>
      <c r="P121" s="371">
        <f t="shared" si="8"/>
        <v>2.2101008695652173</v>
      </c>
    </row>
    <row r="122" spans="2:16" x14ac:dyDescent="0.25">
      <c r="B122" s="531" t="s">
        <v>286</v>
      </c>
      <c r="C122" s="528">
        <v>582022</v>
      </c>
      <c r="D122" s="527" t="s">
        <v>287</v>
      </c>
      <c r="E122" s="527" t="s">
        <v>288</v>
      </c>
      <c r="F122" s="552">
        <v>44687</v>
      </c>
      <c r="G122" s="118" t="s">
        <v>37</v>
      </c>
      <c r="H122" s="119" t="s">
        <v>37</v>
      </c>
      <c r="I122" s="29">
        <v>9800</v>
      </c>
      <c r="J122" s="29">
        <v>23747.78</v>
      </c>
      <c r="K122" s="118">
        <v>1</v>
      </c>
      <c r="L122" s="29">
        <f t="shared" si="16"/>
        <v>9800</v>
      </c>
      <c r="M122" s="29">
        <f t="shared" si="17"/>
        <v>23747.78</v>
      </c>
      <c r="N122" s="551">
        <f>SUM(L122:L126)</f>
        <v>32550</v>
      </c>
      <c r="O122" s="551">
        <f>SUM(M122:M126)</f>
        <v>80093.929999999993</v>
      </c>
      <c r="P122" s="322">
        <f t="shared" si="8"/>
        <v>2.4232428571428568</v>
      </c>
    </row>
    <row r="123" spans="2:16" x14ac:dyDescent="0.25">
      <c r="B123" s="532"/>
      <c r="C123" s="529"/>
      <c r="D123" s="525"/>
      <c r="E123" s="525"/>
      <c r="F123" s="553"/>
      <c r="G123" s="255" t="s">
        <v>13</v>
      </c>
      <c r="H123" s="305" t="s">
        <v>289</v>
      </c>
      <c r="I123" s="135">
        <v>4000</v>
      </c>
      <c r="J123" s="135">
        <v>10122.51</v>
      </c>
      <c r="K123" s="255">
        <v>1</v>
      </c>
      <c r="L123" s="135">
        <f t="shared" si="16"/>
        <v>4000</v>
      </c>
      <c r="M123" s="135">
        <f t="shared" si="17"/>
        <v>10122.51</v>
      </c>
      <c r="N123" s="549"/>
      <c r="O123" s="549"/>
      <c r="P123" s="370">
        <f t="shared" si="8"/>
        <v>2.5306275</v>
      </c>
    </row>
    <row r="124" spans="2:16" x14ac:dyDescent="0.25">
      <c r="B124" s="532"/>
      <c r="C124" s="529"/>
      <c r="D124" s="525"/>
      <c r="E124" s="525"/>
      <c r="F124" s="553"/>
      <c r="G124" s="54" t="s">
        <v>15</v>
      </c>
      <c r="H124" s="306" t="s">
        <v>145</v>
      </c>
      <c r="I124" s="31">
        <v>5500</v>
      </c>
      <c r="J124" s="31">
        <v>13646.28</v>
      </c>
      <c r="K124" s="54">
        <v>1.5</v>
      </c>
      <c r="L124" s="31">
        <f t="shared" si="16"/>
        <v>8250</v>
      </c>
      <c r="M124" s="31">
        <f t="shared" si="17"/>
        <v>20469.420000000002</v>
      </c>
      <c r="N124" s="549"/>
      <c r="O124" s="549"/>
      <c r="P124" s="333">
        <f t="shared" si="8"/>
        <v>2.4811418181818183</v>
      </c>
    </row>
    <row r="125" spans="2:16" x14ac:dyDescent="0.25">
      <c r="B125" s="532"/>
      <c r="C125" s="529"/>
      <c r="D125" s="525"/>
      <c r="E125" s="525"/>
      <c r="F125" s="553"/>
      <c r="G125" s="255" t="s">
        <v>17</v>
      </c>
      <c r="H125" s="257" t="s">
        <v>144</v>
      </c>
      <c r="I125" s="135">
        <v>8000</v>
      </c>
      <c r="J125" s="135">
        <v>19519.29</v>
      </c>
      <c r="K125" s="255">
        <v>1</v>
      </c>
      <c r="L125" s="135">
        <f t="shared" si="16"/>
        <v>8000</v>
      </c>
      <c r="M125" s="135">
        <f t="shared" si="17"/>
        <v>19519.29</v>
      </c>
      <c r="N125" s="549"/>
      <c r="O125" s="549"/>
      <c r="P125" s="370">
        <f t="shared" si="8"/>
        <v>2.4399112500000002</v>
      </c>
    </row>
    <row r="126" spans="2:16" ht="15.75" thickBot="1" x14ac:dyDescent="0.3">
      <c r="B126" s="532"/>
      <c r="C126" s="529"/>
      <c r="D126" s="525"/>
      <c r="E126" s="525"/>
      <c r="F126" s="553"/>
      <c r="G126" s="54" t="s">
        <v>17</v>
      </c>
      <c r="H126" s="306" t="s">
        <v>290</v>
      </c>
      <c r="I126" s="31">
        <v>5000</v>
      </c>
      <c r="J126" s="31">
        <v>12469.86</v>
      </c>
      <c r="K126" s="54">
        <v>0.5</v>
      </c>
      <c r="L126" s="31">
        <f t="shared" si="16"/>
        <v>2500</v>
      </c>
      <c r="M126" s="31">
        <f t="shared" si="17"/>
        <v>6234.93</v>
      </c>
      <c r="N126" s="549"/>
      <c r="O126" s="549"/>
      <c r="P126" s="333">
        <f t="shared" si="8"/>
        <v>2.4939720000000003</v>
      </c>
    </row>
    <row r="127" spans="2:16" x14ac:dyDescent="0.25">
      <c r="B127" s="531" t="s">
        <v>235</v>
      </c>
      <c r="C127" s="528">
        <v>762022</v>
      </c>
      <c r="D127" s="527" t="s">
        <v>237</v>
      </c>
      <c r="E127" s="527" t="s">
        <v>291</v>
      </c>
      <c r="F127" s="552">
        <v>44782</v>
      </c>
      <c r="G127" s="263" t="s">
        <v>15</v>
      </c>
      <c r="H127" s="264" t="s">
        <v>292</v>
      </c>
      <c r="I127" s="219">
        <v>10039.879999999999</v>
      </c>
      <c r="J127" s="219">
        <v>17808.96</v>
      </c>
      <c r="K127" s="263">
        <v>13</v>
      </c>
      <c r="L127" s="219">
        <f t="shared" si="16"/>
        <v>130518.43999999999</v>
      </c>
      <c r="M127" s="219">
        <f t="shared" si="17"/>
        <v>231516.47999999998</v>
      </c>
      <c r="N127" s="551">
        <f>SUM(L127:L131)</f>
        <v>489127.3233333333</v>
      </c>
      <c r="O127" s="551">
        <f>SUM(M127:M131)</f>
        <v>858036.2533333333</v>
      </c>
      <c r="P127" s="369">
        <f t="shared" si="8"/>
        <v>1.7738219978724845</v>
      </c>
    </row>
    <row r="128" spans="2:16" x14ac:dyDescent="0.25">
      <c r="B128" s="532"/>
      <c r="C128" s="529"/>
      <c r="D128" s="525"/>
      <c r="E128" s="525"/>
      <c r="F128" s="553"/>
      <c r="G128" s="54" t="s">
        <v>17</v>
      </c>
      <c r="H128" s="115" t="s">
        <v>293</v>
      </c>
      <c r="I128" s="31">
        <v>14142.59</v>
      </c>
      <c r="J128" s="31">
        <v>24698.46</v>
      </c>
      <c r="K128" s="54">
        <v>14</v>
      </c>
      <c r="L128" s="31">
        <f t="shared" si="16"/>
        <v>197996.26</v>
      </c>
      <c r="M128" s="31">
        <f t="shared" si="17"/>
        <v>345778.44</v>
      </c>
      <c r="N128" s="549"/>
      <c r="O128" s="549"/>
      <c r="P128" s="333">
        <f t="shared" ref="P128:P191" si="18">J128/I128</f>
        <v>1.746388744918717</v>
      </c>
    </row>
    <row r="129" spans="2:16" x14ac:dyDescent="0.25">
      <c r="B129" s="532"/>
      <c r="C129" s="529"/>
      <c r="D129" s="525"/>
      <c r="E129" s="525"/>
      <c r="F129" s="553"/>
      <c r="G129" s="255" t="s">
        <v>17</v>
      </c>
      <c r="H129" s="257" t="s">
        <v>294</v>
      </c>
      <c r="I129" s="135">
        <v>12526.8</v>
      </c>
      <c r="J129" s="135">
        <v>21984.35</v>
      </c>
      <c r="K129" s="255">
        <v>2.9999999999999996</v>
      </c>
      <c r="L129" s="135">
        <f t="shared" si="16"/>
        <v>37580.399999999994</v>
      </c>
      <c r="M129" s="135">
        <f t="shared" si="17"/>
        <v>65953.049999999988</v>
      </c>
      <c r="N129" s="549"/>
      <c r="O129" s="549"/>
      <c r="P129" s="370">
        <f t="shared" si="18"/>
        <v>1.7549853114921607</v>
      </c>
    </row>
    <row r="130" spans="2:16" x14ac:dyDescent="0.25">
      <c r="B130" s="532"/>
      <c r="C130" s="529"/>
      <c r="D130" s="525"/>
      <c r="E130" s="525"/>
      <c r="F130" s="553"/>
      <c r="G130" s="54" t="s">
        <v>5</v>
      </c>
      <c r="H130" s="115" t="s">
        <v>295</v>
      </c>
      <c r="I130" s="31">
        <v>17861.52</v>
      </c>
      <c r="J130" s="31">
        <v>30934.21</v>
      </c>
      <c r="K130" s="54">
        <v>3.0000000000000004</v>
      </c>
      <c r="L130" s="31">
        <f t="shared" si="16"/>
        <v>53584.560000000012</v>
      </c>
      <c r="M130" s="31">
        <f t="shared" si="17"/>
        <v>92802.63</v>
      </c>
      <c r="N130" s="549"/>
      <c r="O130" s="549"/>
      <c r="P130" s="333">
        <f t="shared" si="18"/>
        <v>1.7318912388195404</v>
      </c>
    </row>
    <row r="131" spans="2:16" ht="15.75" thickBot="1" x14ac:dyDescent="0.3">
      <c r="B131" s="532"/>
      <c r="C131" s="529"/>
      <c r="D131" s="525"/>
      <c r="E131" s="525"/>
      <c r="F131" s="553"/>
      <c r="G131" s="255" t="s">
        <v>37</v>
      </c>
      <c r="H131" s="257" t="s">
        <v>37</v>
      </c>
      <c r="I131" s="135">
        <v>12255.47</v>
      </c>
      <c r="J131" s="135">
        <v>21526.880000000001</v>
      </c>
      <c r="K131" s="266">
        <v>5.6666666666666661</v>
      </c>
      <c r="L131" s="135">
        <f t="shared" si="16"/>
        <v>69447.663333333316</v>
      </c>
      <c r="M131" s="135">
        <f t="shared" si="17"/>
        <v>121985.65333333332</v>
      </c>
      <c r="N131" s="549"/>
      <c r="O131" s="549"/>
      <c r="P131" s="370">
        <f t="shared" si="18"/>
        <v>1.7565119901562325</v>
      </c>
    </row>
    <row r="132" spans="2:16" x14ac:dyDescent="0.25">
      <c r="B132" s="531" t="s">
        <v>296</v>
      </c>
      <c r="C132" s="528">
        <v>762022</v>
      </c>
      <c r="D132" s="527" t="s">
        <v>297</v>
      </c>
      <c r="E132" s="527" t="s">
        <v>298</v>
      </c>
      <c r="F132" s="552">
        <v>44792</v>
      </c>
      <c r="G132" s="118" t="s">
        <v>33</v>
      </c>
      <c r="H132" s="119" t="s">
        <v>299</v>
      </c>
      <c r="I132" s="29">
        <v>12721</v>
      </c>
      <c r="J132" s="29">
        <v>27993.65</v>
      </c>
      <c r="K132" s="118">
        <v>19</v>
      </c>
      <c r="L132" s="29">
        <f t="shared" si="16"/>
        <v>241699</v>
      </c>
      <c r="M132" s="29">
        <f t="shared" si="17"/>
        <v>531879.35</v>
      </c>
      <c r="N132" s="551">
        <f>SUM(L132:L141)</f>
        <v>1541526</v>
      </c>
      <c r="O132" s="551">
        <f>SUM(M132:M141)</f>
        <v>3389366.21</v>
      </c>
      <c r="P132" s="322">
        <f t="shared" si="18"/>
        <v>2.2005856457825645</v>
      </c>
    </row>
    <row r="133" spans="2:16" x14ac:dyDescent="0.25">
      <c r="B133" s="532"/>
      <c r="C133" s="529"/>
      <c r="D133" s="525"/>
      <c r="E133" s="525"/>
      <c r="F133" s="553"/>
      <c r="G133" s="255" t="s">
        <v>11</v>
      </c>
      <c r="H133" s="305" t="s">
        <v>300</v>
      </c>
      <c r="I133" s="135">
        <v>12400</v>
      </c>
      <c r="J133" s="135">
        <v>27320.77</v>
      </c>
      <c r="K133" s="255">
        <v>12</v>
      </c>
      <c r="L133" s="135">
        <f t="shared" si="16"/>
        <v>148800</v>
      </c>
      <c r="M133" s="135">
        <f t="shared" si="17"/>
        <v>327849.24</v>
      </c>
      <c r="N133" s="549"/>
      <c r="O133" s="549"/>
      <c r="P133" s="370">
        <f t="shared" si="18"/>
        <v>2.2032879032258066</v>
      </c>
    </row>
    <row r="134" spans="2:16" x14ac:dyDescent="0.25">
      <c r="B134" s="532"/>
      <c r="C134" s="529"/>
      <c r="D134" s="525"/>
      <c r="E134" s="525"/>
      <c r="F134" s="553"/>
      <c r="G134" s="54" t="s">
        <v>42</v>
      </c>
      <c r="H134" s="306" t="s">
        <v>301</v>
      </c>
      <c r="I134" s="31">
        <v>12827</v>
      </c>
      <c r="J134" s="31">
        <v>28215.85</v>
      </c>
      <c r="K134" s="54">
        <v>14</v>
      </c>
      <c r="L134" s="31">
        <f t="shared" si="16"/>
        <v>179578</v>
      </c>
      <c r="M134" s="31">
        <f t="shared" si="17"/>
        <v>395021.89999999997</v>
      </c>
      <c r="N134" s="549"/>
      <c r="O134" s="549"/>
      <c r="P134" s="333">
        <f t="shared" si="18"/>
        <v>2.1997232400405395</v>
      </c>
    </row>
    <row r="135" spans="2:16" x14ac:dyDescent="0.25">
      <c r="B135" s="532"/>
      <c r="C135" s="529"/>
      <c r="D135" s="525"/>
      <c r="E135" s="525"/>
      <c r="F135" s="553"/>
      <c r="G135" s="255" t="s">
        <v>3</v>
      </c>
      <c r="H135" s="305" t="s">
        <v>302</v>
      </c>
      <c r="I135" s="135">
        <v>12200</v>
      </c>
      <c r="J135" s="135">
        <v>26901.54</v>
      </c>
      <c r="K135" s="255">
        <v>24</v>
      </c>
      <c r="L135" s="135">
        <f t="shared" si="16"/>
        <v>292800</v>
      </c>
      <c r="M135" s="135">
        <f t="shared" si="17"/>
        <v>645636.96</v>
      </c>
      <c r="N135" s="549"/>
      <c r="O135" s="549"/>
      <c r="P135" s="370">
        <f t="shared" si="18"/>
        <v>2.2050442622950821</v>
      </c>
    </row>
    <row r="136" spans="2:16" x14ac:dyDescent="0.25">
      <c r="B136" s="532"/>
      <c r="C136" s="529"/>
      <c r="D136" s="525"/>
      <c r="E136" s="525"/>
      <c r="F136" s="553"/>
      <c r="G136" s="54" t="s">
        <v>5</v>
      </c>
      <c r="H136" s="306" t="s">
        <v>303</v>
      </c>
      <c r="I136" s="31">
        <v>16838</v>
      </c>
      <c r="J136" s="31">
        <v>36623.69</v>
      </c>
      <c r="K136" s="54">
        <v>7</v>
      </c>
      <c r="L136" s="31">
        <f t="shared" si="16"/>
        <v>117866</v>
      </c>
      <c r="M136" s="31">
        <f t="shared" si="17"/>
        <v>256365.83000000002</v>
      </c>
      <c r="N136" s="549"/>
      <c r="O136" s="549"/>
      <c r="P136" s="333">
        <f t="shared" si="18"/>
        <v>2.1750617650552324</v>
      </c>
    </row>
    <row r="137" spans="2:16" x14ac:dyDescent="0.25">
      <c r="B137" s="532"/>
      <c r="C137" s="529"/>
      <c r="D137" s="525"/>
      <c r="E137" s="525"/>
      <c r="F137" s="553"/>
      <c r="G137" s="255" t="s">
        <v>42</v>
      </c>
      <c r="H137" s="305" t="s">
        <v>304</v>
      </c>
      <c r="I137" s="135">
        <v>16332</v>
      </c>
      <c r="J137" s="135">
        <v>35563.01</v>
      </c>
      <c r="K137" s="255">
        <v>10</v>
      </c>
      <c r="L137" s="135">
        <f t="shared" si="16"/>
        <v>163320</v>
      </c>
      <c r="M137" s="135">
        <f t="shared" si="17"/>
        <v>355630.10000000003</v>
      </c>
      <c r="N137" s="549"/>
      <c r="O137" s="549"/>
      <c r="P137" s="370">
        <f t="shared" si="18"/>
        <v>2.1775048983590497</v>
      </c>
    </row>
    <row r="138" spans="2:16" x14ac:dyDescent="0.25">
      <c r="B138" s="532"/>
      <c r="C138" s="529"/>
      <c r="D138" s="525"/>
      <c r="E138" s="525"/>
      <c r="F138" s="553"/>
      <c r="G138" s="54" t="s">
        <v>42</v>
      </c>
      <c r="H138" s="115" t="s">
        <v>305</v>
      </c>
      <c r="I138" s="31">
        <v>12851</v>
      </c>
      <c r="J138" s="31">
        <v>28266.16</v>
      </c>
      <c r="K138" s="54">
        <v>4</v>
      </c>
      <c r="L138" s="31">
        <f t="shared" si="16"/>
        <v>51404</v>
      </c>
      <c r="M138" s="31">
        <f t="shared" si="17"/>
        <v>113064.64</v>
      </c>
      <c r="N138" s="549"/>
      <c r="O138" s="549"/>
      <c r="P138" s="333">
        <f t="shared" si="18"/>
        <v>2.1995299976655511</v>
      </c>
    </row>
    <row r="139" spans="2:16" x14ac:dyDescent="0.25">
      <c r="B139" s="532"/>
      <c r="C139" s="529"/>
      <c r="D139" s="525"/>
      <c r="E139" s="525"/>
      <c r="F139" s="553"/>
      <c r="G139" s="255" t="s">
        <v>42</v>
      </c>
      <c r="H139" s="257" t="s">
        <v>306</v>
      </c>
      <c r="I139" s="135">
        <v>10155</v>
      </c>
      <c r="J139" s="135">
        <v>22614.83</v>
      </c>
      <c r="K139" s="255">
        <v>17</v>
      </c>
      <c r="L139" s="135">
        <f t="shared" si="16"/>
        <v>172635</v>
      </c>
      <c r="M139" s="135">
        <f t="shared" si="17"/>
        <v>384452.11000000004</v>
      </c>
      <c r="N139" s="549"/>
      <c r="O139" s="549"/>
      <c r="P139" s="370">
        <f t="shared" si="18"/>
        <v>2.2269650418513049</v>
      </c>
    </row>
    <row r="140" spans="2:16" x14ac:dyDescent="0.25">
      <c r="B140" s="532"/>
      <c r="C140" s="529"/>
      <c r="D140" s="525"/>
      <c r="E140" s="525"/>
      <c r="F140" s="553"/>
      <c r="G140" s="54" t="s">
        <v>5</v>
      </c>
      <c r="H140" s="306" t="s">
        <v>307</v>
      </c>
      <c r="I140" s="31">
        <v>17278</v>
      </c>
      <c r="J140" s="31">
        <v>37546.019999999997</v>
      </c>
      <c r="K140" s="54">
        <v>8</v>
      </c>
      <c r="L140" s="31">
        <f t="shared" si="16"/>
        <v>138224</v>
      </c>
      <c r="M140" s="31">
        <f t="shared" si="17"/>
        <v>300368.15999999997</v>
      </c>
      <c r="N140" s="549"/>
      <c r="O140" s="549"/>
      <c r="P140" s="333">
        <f t="shared" si="18"/>
        <v>2.1730535941659914</v>
      </c>
    </row>
    <row r="141" spans="2:16" ht="15.75" thickBot="1" x14ac:dyDescent="0.3">
      <c r="B141" s="533"/>
      <c r="C141" s="530"/>
      <c r="D141" s="526"/>
      <c r="E141" s="526"/>
      <c r="F141" s="554"/>
      <c r="G141" s="258" t="s">
        <v>41</v>
      </c>
      <c r="H141" s="259" t="s">
        <v>308</v>
      </c>
      <c r="I141" s="144">
        <v>8800</v>
      </c>
      <c r="J141" s="144">
        <v>19774.48</v>
      </c>
      <c r="K141" s="258">
        <v>4</v>
      </c>
      <c r="L141" s="144">
        <f t="shared" si="16"/>
        <v>35200</v>
      </c>
      <c r="M141" s="144">
        <f t="shared" si="17"/>
        <v>79097.919999999998</v>
      </c>
      <c r="N141" s="550"/>
      <c r="O141" s="550"/>
      <c r="P141" s="371">
        <f t="shared" si="18"/>
        <v>2.2471000000000001</v>
      </c>
    </row>
    <row r="142" spans="2:16" ht="15" customHeight="1" thickBot="1" x14ac:dyDescent="0.3">
      <c r="B142" s="127" t="s">
        <v>309</v>
      </c>
      <c r="C142" s="121">
        <v>822022</v>
      </c>
      <c r="D142" s="120" t="s">
        <v>310</v>
      </c>
      <c r="E142" s="120" t="s">
        <v>311</v>
      </c>
      <c r="F142" s="262">
        <v>44839</v>
      </c>
      <c r="G142" s="118" t="s">
        <v>17</v>
      </c>
      <c r="H142" s="119" t="s">
        <v>312</v>
      </c>
      <c r="I142" s="29">
        <v>11628.28</v>
      </c>
      <c r="J142" s="29">
        <v>20059.21</v>
      </c>
      <c r="K142" s="118">
        <v>10</v>
      </c>
      <c r="L142" s="29">
        <f t="shared" si="16"/>
        <v>116282.8</v>
      </c>
      <c r="M142" s="29">
        <f t="shared" si="17"/>
        <v>200592.09999999998</v>
      </c>
      <c r="N142" s="109">
        <f>SUM(L142)</f>
        <v>116282.8</v>
      </c>
      <c r="O142" s="109">
        <f>SUM(M142)</f>
        <v>200592.09999999998</v>
      </c>
      <c r="P142" s="322">
        <f t="shared" si="18"/>
        <v>1.7250367208219959</v>
      </c>
    </row>
    <row r="143" spans="2:16" x14ac:dyDescent="0.25">
      <c r="B143" s="531" t="s">
        <v>313</v>
      </c>
      <c r="C143" s="528">
        <v>2042022</v>
      </c>
      <c r="D143" s="527" t="s">
        <v>314</v>
      </c>
      <c r="E143" s="527" t="s">
        <v>315</v>
      </c>
      <c r="F143" s="552">
        <v>44798</v>
      </c>
      <c r="G143" s="263" t="s">
        <v>29</v>
      </c>
      <c r="H143" s="307" t="s">
        <v>316</v>
      </c>
      <c r="I143" s="219">
        <v>14951.71</v>
      </c>
      <c r="J143" s="219">
        <v>26712.23</v>
      </c>
      <c r="K143" s="263">
        <v>2</v>
      </c>
      <c r="L143" s="219">
        <f t="shared" si="16"/>
        <v>29903.42</v>
      </c>
      <c r="M143" s="219">
        <f t="shared" si="17"/>
        <v>53424.46</v>
      </c>
      <c r="N143" s="551">
        <f>SUM(L143:L174)</f>
        <v>504413.78</v>
      </c>
      <c r="O143" s="551">
        <f>SUM(M143:M174)</f>
        <v>882318.67999999993</v>
      </c>
      <c r="P143" s="369">
        <f t="shared" si="18"/>
        <v>1.7865668876670295</v>
      </c>
    </row>
    <row r="144" spans="2:16" x14ac:dyDescent="0.25">
      <c r="B144" s="532"/>
      <c r="C144" s="529"/>
      <c r="D144" s="525"/>
      <c r="E144" s="525"/>
      <c r="F144" s="553"/>
      <c r="G144" s="54" t="s">
        <v>11</v>
      </c>
      <c r="H144" s="115" t="s">
        <v>317</v>
      </c>
      <c r="I144" s="31">
        <v>11595.37</v>
      </c>
      <c r="J144" s="31">
        <v>19895.71</v>
      </c>
      <c r="K144" s="54">
        <v>2</v>
      </c>
      <c r="L144" s="31">
        <f t="shared" si="16"/>
        <v>23190.74</v>
      </c>
      <c r="M144" s="31">
        <f t="shared" si="17"/>
        <v>39791.42</v>
      </c>
      <c r="N144" s="549"/>
      <c r="O144" s="549"/>
      <c r="P144" s="333">
        <f t="shared" si="18"/>
        <v>1.7158322675343691</v>
      </c>
    </row>
    <row r="145" spans="2:16" x14ac:dyDescent="0.25">
      <c r="B145" s="532"/>
      <c r="C145" s="529"/>
      <c r="D145" s="525"/>
      <c r="E145" s="525"/>
      <c r="F145" s="553"/>
      <c r="G145" s="255" t="s">
        <v>23</v>
      </c>
      <c r="H145" s="305" t="s">
        <v>318</v>
      </c>
      <c r="I145" s="135">
        <v>12571.03</v>
      </c>
      <c r="J145" s="135">
        <v>24233.23</v>
      </c>
      <c r="K145" s="255">
        <v>1</v>
      </c>
      <c r="L145" s="135">
        <f t="shared" si="16"/>
        <v>12571.03</v>
      </c>
      <c r="M145" s="135">
        <f t="shared" si="17"/>
        <v>24233.23</v>
      </c>
      <c r="N145" s="549"/>
      <c r="O145" s="549"/>
      <c r="P145" s="370">
        <f t="shared" si="18"/>
        <v>1.9277044124467126</v>
      </c>
    </row>
    <row r="146" spans="2:16" x14ac:dyDescent="0.25">
      <c r="B146" s="532"/>
      <c r="C146" s="529"/>
      <c r="D146" s="525"/>
      <c r="E146" s="525"/>
      <c r="F146" s="553"/>
      <c r="G146" s="54" t="s">
        <v>42</v>
      </c>
      <c r="H146" s="306" t="s">
        <v>319</v>
      </c>
      <c r="I146" s="31">
        <v>15874.17</v>
      </c>
      <c r="J146" s="31">
        <v>29746.68</v>
      </c>
      <c r="K146" s="54">
        <v>1</v>
      </c>
      <c r="L146" s="31">
        <f t="shared" si="16"/>
        <v>15874.17</v>
      </c>
      <c r="M146" s="31">
        <f t="shared" si="17"/>
        <v>29746.68</v>
      </c>
      <c r="N146" s="549"/>
      <c r="O146" s="549"/>
      <c r="P146" s="333">
        <f t="shared" si="18"/>
        <v>1.8739045883973777</v>
      </c>
    </row>
    <row r="147" spans="2:16" x14ac:dyDescent="0.25">
      <c r="B147" s="532"/>
      <c r="C147" s="529"/>
      <c r="D147" s="525"/>
      <c r="E147" s="525"/>
      <c r="F147" s="553"/>
      <c r="G147" s="255" t="s">
        <v>42</v>
      </c>
      <c r="H147" s="305" t="s">
        <v>320</v>
      </c>
      <c r="I147" s="135">
        <v>20397</v>
      </c>
      <c r="J147" s="135">
        <v>35202.870000000003</v>
      </c>
      <c r="K147" s="255">
        <v>1</v>
      </c>
      <c r="L147" s="135">
        <f t="shared" si="16"/>
        <v>20397</v>
      </c>
      <c r="M147" s="135">
        <f t="shared" si="17"/>
        <v>35202.870000000003</v>
      </c>
      <c r="N147" s="549"/>
      <c r="O147" s="549"/>
      <c r="P147" s="370">
        <f t="shared" si="18"/>
        <v>1.725884688924842</v>
      </c>
    </row>
    <row r="148" spans="2:16" x14ac:dyDescent="0.25">
      <c r="B148" s="532"/>
      <c r="C148" s="529"/>
      <c r="D148" s="525"/>
      <c r="E148" s="525"/>
      <c r="F148" s="553"/>
      <c r="G148" s="54" t="s">
        <v>17</v>
      </c>
      <c r="H148" s="115" t="s">
        <v>230</v>
      </c>
      <c r="I148" s="31">
        <v>14339.17</v>
      </c>
      <c r="J148" s="31">
        <v>25032.720000000001</v>
      </c>
      <c r="K148" s="54">
        <v>12</v>
      </c>
      <c r="L148" s="31">
        <f t="shared" si="16"/>
        <v>172070.04</v>
      </c>
      <c r="M148" s="31">
        <f t="shared" si="17"/>
        <v>300392.64</v>
      </c>
      <c r="N148" s="549"/>
      <c r="O148" s="549"/>
      <c r="P148" s="333">
        <f t="shared" si="18"/>
        <v>1.7457579483331322</v>
      </c>
    </row>
    <row r="149" spans="2:16" x14ac:dyDescent="0.25">
      <c r="B149" s="532"/>
      <c r="C149" s="529"/>
      <c r="D149" s="525"/>
      <c r="E149" s="525"/>
      <c r="F149" s="553"/>
      <c r="G149" s="255" t="s">
        <v>42</v>
      </c>
      <c r="H149" s="305" t="s">
        <v>321</v>
      </c>
      <c r="I149" s="135">
        <v>18091.25</v>
      </c>
      <c r="J149" s="135">
        <v>31331.3</v>
      </c>
      <c r="K149" s="255">
        <v>1</v>
      </c>
      <c r="L149" s="135">
        <f t="shared" si="16"/>
        <v>18091.25</v>
      </c>
      <c r="M149" s="135">
        <f t="shared" si="17"/>
        <v>31331.3</v>
      </c>
      <c r="N149" s="549"/>
      <c r="O149" s="549"/>
      <c r="P149" s="370">
        <f t="shared" si="18"/>
        <v>1.7318482691909072</v>
      </c>
    </row>
    <row r="150" spans="2:16" x14ac:dyDescent="0.25">
      <c r="B150" s="532"/>
      <c r="C150" s="529"/>
      <c r="D150" s="525"/>
      <c r="E150" s="525"/>
      <c r="F150" s="553"/>
      <c r="G150" s="54" t="s">
        <v>37</v>
      </c>
      <c r="H150" s="306" t="s">
        <v>322</v>
      </c>
      <c r="I150" s="31">
        <v>14978.07</v>
      </c>
      <c r="J150" s="31">
        <v>26105.24</v>
      </c>
      <c r="K150" s="54">
        <v>1</v>
      </c>
      <c r="L150" s="31">
        <f t="shared" si="16"/>
        <v>14978.07</v>
      </c>
      <c r="M150" s="31">
        <f t="shared" si="17"/>
        <v>26105.24</v>
      </c>
      <c r="N150" s="549"/>
      <c r="O150" s="549"/>
      <c r="P150" s="333">
        <f t="shared" si="18"/>
        <v>1.7428974494043628</v>
      </c>
    </row>
    <row r="151" spans="2:16" x14ac:dyDescent="0.25">
      <c r="B151" s="532"/>
      <c r="C151" s="529"/>
      <c r="D151" s="525"/>
      <c r="E151" s="525"/>
      <c r="F151" s="553"/>
      <c r="G151" s="255" t="s">
        <v>31</v>
      </c>
      <c r="H151" s="257" t="s">
        <v>323</v>
      </c>
      <c r="I151" s="135">
        <v>6915.43</v>
      </c>
      <c r="J151" s="135">
        <v>12028.19</v>
      </c>
      <c r="K151" s="255">
        <v>0</v>
      </c>
      <c r="L151" s="135">
        <f t="shared" si="16"/>
        <v>0</v>
      </c>
      <c r="M151" s="135">
        <f t="shared" si="17"/>
        <v>0</v>
      </c>
      <c r="N151" s="549"/>
      <c r="O151" s="549"/>
      <c r="P151" s="370">
        <f t="shared" si="18"/>
        <v>1.7393264048656409</v>
      </c>
    </row>
    <row r="152" spans="2:16" x14ac:dyDescent="0.25">
      <c r="B152" s="532"/>
      <c r="C152" s="529"/>
      <c r="D152" s="525"/>
      <c r="E152" s="525"/>
      <c r="F152" s="553"/>
      <c r="G152" s="54" t="s">
        <v>33</v>
      </c>
      <c r="H152" s="115" t="s">
        <v>324</v>
      </c>
      <c r="I152" s="31">
        <v>9220.58</v>
      </c>
      <c r="J152" s="31">
        <v>16037.58</v>
      </c>
      <c r="K152" s="54">
        <v>1</v>
      </c>
      <c r="L152" s="31">
        <f>I152*K152</f>
        <v>9220.58</v>
      </c>
      <c r="M152" s="31">
        <f>J152*K152</f>
        <v>16037.58</v>
      </c>
      <c r="N152" s="549"/>
      <c r="O152" s="549"/>
      <c r="P152" s="333">
        <f t="shared" si="18"/>
        <v>1.7393244242769978</v>
      </c>
    </row>
    <row r="153" spans="2:16" x14ac:dyDescent="0.25">
      <c r="B153" s="532"/>
      <c r="C153" s="529"/>
      <c r="D153" s="525"/>
      <c r="E153" s="525"/>
      <c r="F153" s="553"/>
      <c r="G153" s="255" t="s">
        <v>33</v>
      </c>
      <c r="H153" s="305" t="s">
        <v>325</v>
      </c>
      <c r="I153" s="135">
        <v>11525.72</v>
      </c>
      <c r="J153" s="135">
        <v>20046.98</v>
      </c>
      <c r="K153" s="255">
        <v>0</v>
      </c>
      <c r="L153" s="135">
        <f t="shared" si="16"/>
        <v>0</v>
      </c>
      <c r="M153" s="135">
        <f t="shared" si="17"/>
        <v>0</v>
      </c>
      <c r="N153" s="549"/>
      <c r="O153" s="549"/>
      <c r="P153" s="370">
        <f t="shared" si="18"/>
        <v>1.7393256126298402</v>
      </c>
    </row>
    <row r="154" spans="2:16" x14ac:dyDescent="0.25">
      <c r="B154" s="532"/>
      <c r="C154" s="529"/>
      <c r="D154" s="525"/>
      <c r="E154" s="525"/>
      <c r="F154" s="553"/>
      <c r="G154" s="54" t="s">
        <v>27</v>
      </c>
      <c r="H154" s="115" t="s">
        <v>326</v>
      </c>
      <c r="I154" s="31">
        <v>8971.0300000000007</v>
      </c>
      <c r="J154" s="31">
        <v>16027.34</v>
      </c>
      <c r="K154" s="54">
        <v>0</v>
      </c>
      <c r="L154" s="31">
        <f t="shared" si="16"/>
        <v>0</v>
      </c>
      <c r="M154" s="31">
        <f t="shared" si="17"/>
        <v>0</v>
      </c>
      <c r="N154" s="549"/>
      <c r="O154" s="549"/>
      <c r="P154" s="333">
        <f t="shared" si="18"/>
        <v>1.786566314012995</v>
      </c>
    </row>
    <row r="155" spans="2:16" x14ac:dyDescent="0.25">
      <c r="B155" s="532"/>
      <c r="C155" s="529"/>
      <c r="D155" s="525"/>
      <c r="E155" s="525"/>
      <c r="F155" s="553"/>
      <c r="G155" s="255" t="s">
        <v>29</v>
      </c>
      <c r="H155" s="257" t="s">
        <v>225</v>
      </c>
      <c r="I155" s="135">
        <v>11961.37</v>
      </c>
      <c r="J155" s="135">
        <v>21369.78</v>
      </c>
      <c r="K155" s="255">
        <v>0</v>
      </c>
      <c r="L155" s="135">
        <f t="shared" si="16"/>
        <v>0</v>
      </c>
      <c r="M155" s="135">
        <f t="shared" si="17"/>
        <v>0</v>
      </c>
      <c r="N155" s="549"/>
      <c r="O155" s="549"/>
      <c r="P155" s="370">
        <f t="shared" si="18"/>
        <v>1.7865662545343883</v>
      </c>
    </row>
    <row r="156" spans="2:16" x14ac:dyDescent="0.25">
      <c r="B156" s="532"/>
      <c r="C156" s="529"/>
      <c r="D156" s="525"/>
      <c r="E156" s="525"/>
      <c r="F156" s="553"/>
      <c r="G156" s="54" t="s">
        <v>29</v>
      </c>
      <c r="H156" s="306" t="s">
        <v>232</v>
      </c>
      <c r="I156" s="31">
        <v>14951.71</v>
      </c>
      <c r="J156" s="31">
        <v>26712.23</v>
      </c>
      <c r="K156" s="54">
        <v>1</v>
      </c>
      <c r="L156" s="31">
        <f t="shared" si="16"/>
        <v>14951.71</v>
      </c>
      <c r="M156" s="31">
        <f t="shared" si="17"/>
        <v>26712.23</v>
      </c>
      <c r="N156" s="549"/>
      <c r="O156" s="549"/>
      <c r="P156" s="333">
        <f t="shared" si="18"/>
        <v>1.7865668876670295</v>
      </c>
    </row>
    <row r="157" spans="2:16" x14ac:dyDescent="0.25">
      <c r="B157" s="532"/>
      <c r="C157" s="529"/>
      <c r="D157" s="525"/>
      <c r="E157" s="525"/>
      <c r="F157" s="553"/>
      <c r="G157" s="255" t="s">
        <v>9</v>
      </c>
      <c r="H157" s="257" t="s">
        <v>327</v>
      </c>
      <c r="I157" s="135">
        <v>6957.22</v>
      </c>
      <c r="J157" s="135">
        <v>11937.43</v>
      </c>
      <c r="K157" s="255">
        <v>0</v>
      </c>
      <c r="L157" s="135">
        <f t="shared" si="16"/>
        <v>0</v>
      </c>
      <c r="M157" s="135">
        <f t="shared" si="17"/>
        <v>0</v>
      </c>
      <c r="N157" s="549"/>
      <c r="O157" s="549"/>
      <c r="P157" s="370">
        <f t="shared" si="18"/>
        <v>1.7158333357289262</v>
      </c>
    </row>
    <row r="158" spans="2:16" x14ac:dyDescent="0.25">
      <c r="B158" s="532"/>
      <c r="C158" s="529"/>
      <c r="D158" s="525"/>
      <c r="E158" s="525"/>
      <c r="F158" s="553"/>
      <c r="G158" s="54" t="s">
        <v>11</v>
      </c>
      <c r="H158" s="115" t="s">
        <v>328</v>
      </c>
      <c r="I158" s="31">
        <v>9276.2999999999993</v>
      </c>
      <c r="J158" s="31">
        <v>15916.57</v>
      </c>
      <c r="K158" s="54">
        <v>2</v>
      </c>
      <c r="L158" s="31">
        <f t="shared" si="16"/>
        <v>18552.599999999999</v>
      </c>
      <c r="M158" s="31">
        <f t="shared" si="17"/>
        <v>31833.14</v>
      </c>
      <c r="N158" s="549"/>
      <c r="O158" s="549"/>
      <c r="P158" s="333">
        <f t="shared" si="18"/>
        <v>1.715831743259705</v>
      </c>
    </row>
    <row r="159" spans="2:16" x14ac:dyDescent="0.25">
      <c r="B159" s="532"/>
      <c r="C159" s="529"/>
      <c r="D159" s="525"/>
      <c r="E159" s="525"/>
      <c r="F159" s="553"/>
      <c r="G159" s="255" t="s">
        <v>11</v>
      </c>
      <c r="H159" s="305" t="s">
        <v>329</v>
      </c>
      <c r="I159" s="135">
        <v>11595.37</v>
      </c>
      <c r="J159" s="135">
        <v>19895.71</v>
      </c>
      <c r="K159" s="255">
        <v>0</v>
      </c>
      <c r="L159" s="135">
        <f t="shared" si="16"/>
        <v>0</v>
      </c>
      <c r="M159" s="135">
        <f t="shared" si="17"/>
        <v>0</v>
      </c>
      <c r="N159" s="549"/>
      <c r="O159" s="549"/>
      <c r="P159" s="370">
        <f t="shared" si="18"/>
        <v>1.7158322675343691</v>
      </c>
    </row>
    <row r="160" spans="2:16" x14ac:dyDescent="0.25">
      <c r="B160" s="532"/>
      <c r="C160" s="529"/>
      <c r="D160" s="525"/>
      <c r="E160" s="525"/>
      <c r="F160" s="553"/>
      <c r="G160" s="54" t="s">
        <v>21</v>
      </c>
      <c r="H160" s="115" t="s">
        <v>330</v>
      </c>
      <c r="I160" s="31">
        <v>7542.62</v>
      </c>
      <c r="J160" s="31">
        <v>14539.94</v>
      </c>
      <c r="K160" s="54">
        <v>0</v>
      </c>
      <c r="L160" s="31">
        <f t="shared" si="16"/>
        <v>0</v>
      </c>
      <c r="M160" s="31">
        <f t="shared" si="17"/>
        <v>0</v>
      </c>
      <c r="N160" s="549"/>
      <c r="O160" s="549"/>
      <c r="P160" s="333">
        <f t="shared" si="18"/>
        <v>1.9277041664567485</v>
      </c>
    </row>
    <row r="161" spans="2:16" x14ac:dyDescent="0.25">
      <c r="B161" s="532"/>
      <c r="C161" s="529"/>
      <c r="D161" s="525"/>
      <c r="E161" s="525"/>
      <c r="F161" s="553"/>
      <c r="G161" s="255" t="s">
        <v>23</v>
      </c>
      <c r="H161" s="257" t="s">
        <v>331</v>
      </c>
      <c r="I161" s="135">
        <v>10056.82</v>
      </c>
      <c r="J161" s="135">
        <v>19386.580000000002</v>
      </c>
      <c r="K161" s="255">
        <v>1</v>
      </c>
      <c r="L161" s="135">
        <f t="shared" si="16"/>
        <v>10056.82</v>
      </c>
      <c r="M161" s="135">
        <f t="shared" si="17"/>
        <v>19386.580000000002</v>
      </c>
      <c r="N161" s="549"/>
      <c r="O161" s="549"/>
      <c r="P161" s="370">
        <f t="shared" si="18"/>
        <v>1.9277047814319042</v>
      </c>
    </row>
    <row r="162" spans="2:16" x14ac:dyDescent="0.25">
      <c r="B162" s="532"/>
      <c r="C162" s="529"/>
      <c r="D162" s="525"/>
      <c r="E162" s="525"/>
      <c r="F162" s="553"/>
      <c r="G162" s="54" t="s">
        <v>23</v>
      </c>
      <c r="H162" s="306" t="s">
        <v>332</v>
      </c>
      <c r="I162" s="31">
        <v>12571.03</v>
      </c>
      <c r="J162" s="31">
        <v>24233.23</v>
      </c>
      <c r="K162" s="54">
        <v>0</v>
      </c>
      <c r="L162" s="31">
        <f t="shared" si="16"/>
        <v>0</v>
      </c>
      <c r="M162" s="31">
        <f t="shared" si="17"/>
        <v>0</v>
      </c>
      <c r="N162" s="549"/>
      <c r="O162" s="549"/>
      <c r="P162" s="333">
        <f t="shared" si="18"/>
        <v>1.9277044124467126</v>
      </c>
    </row>
    <row r="163" spans="2:16" x14ac:dyDescent="0.25">
      <c r="B163" s="532"/>
      <c r="C163" s="529"/>
      <c r="D163" s="525"/>
      <c r="E163" s="525"/>
      <c r="F163" s="553"/>
      <c r="G163" s="255" t="s">
        <v>3</v>
      </c>
      <c r="H163" s="257" t="s">
        <v>3</v>
      </c>
      <c r="I163" s="135">
        <v>12587.89</v>
      </c>
      <c r="J163" s="135">
        <v>21388.95</v>
      </c>
      <c r="K163" s="255">
        <v>0</v>
      </c>
      <c r="L163" s="135">
        <f t="shared" si="16"/>
        <v>0</v>
      </c>
      <c r="M163" s="135">
        <f t="shared" si="17"/>
        <v>0</v>
      </c>
      <c r="N163" s="549"/>
      <c r="O163" s="549"/>
      <c r="P163" s="370">
        <f t="shared" si="18"/>
        <v>1.6991688043031836</v>
      </c>
    </row>
    <row r="164" spans="2:16" x14ac:dyDescent="0.25">
      <c r="B164" s="532"/>
      <c r="C164" s="529"/>
      <c r="D164" s="525"/>
      <c r="E164" s="525"/>
      <c r="F164" s="553"/>
      <c r="G164" s="54" t="s">
        <v>5</v>
      </c>
      <c r="H164" s="115" t="s">
        <v>5</v>
      </c>
      <c r="I164" s="31">
        <v>16783.86</v>
      </c>
      <c r="J164" s="31">
        <v>28518.6</v>
      </c>
      <c r="K164" s="54">
        <v>0</v>
      </c>
      <c r="L164" s="31">
        <f t="shared" si="16"/>
        <v>0</v>
      </c>
      <c r="M164" s="31">
        <f t="shared" si="17"/>
        <v>0</v>
      </c>
      <c r="N164" s="549"/>
      <c r="O164" s="549"/>
      <c r="P164" s="333">
        <f t="shared" si="18"/>
        <v>1.6991681293814414</v>
      </c>
    </row>
    <row r="165" spans="2:16" x14ac:dyDescent="0.25">
      <c r="B165" s="532"/>
      <c r="C165" s="529"/>
      <c r="D165" s="525"/>
      <c r="E165" s="525"/>
      <c r="F165" s="553"/>
      <c r="G165" s="255" t="s">
        <v>5</v>
      </c>
      <c r="H165" s="305" t="s">
        <v>229</v>
      </c>
      <c r="I165" s="135">
        <v>20979.82</v>
      </c>
      <c r="J165" s="135">
        <v>35648.25</v>
      </c>
      <c r="K165" s="255">
        <v>1</v>
      </c>
      <c r="L165" s="135">
        <f t="shared" si="16"/>
        <v>20979.82</v>
      </c>
      <c r="M165" s="135">
        <f t="shared" si="17"/>
        <v>35648.25</v>
      </c>
      <c r="N165" s="549"/>
      <c r="O165" s="549"/>
      <c r="P165" s="370">
        <f t="shared" si="18"/>
        <v>1.6991685343344223</v>
      </c>
    </row>
    <row r="166" spans="2:16" x14ac:dyDescent="0.25">
      <c r="B166" s="532"/>
      <c r="C166" s="529"/>
      <c r="D166" s="525"/>
      <c r="E166" s="525"/>
      <c r="F166" s="553"/>
      <c r="G166" s="54" t="s">
        <v>42</v>
      </c>
      <c r="H166" s="115" t="s">
        <v>221</v>
      </c>
      <c r="I166" s="31">
        <v>9743.0499999999993</v>
      </c>
      <c r="J166" s="31">
        <v>16683.560000000001</v>
      </c>
      <c r="K166" s="54">
        <v>0</v>
      </c>
      <c r="L166" s="31">
        <f t="shared" si="16"/>
        <v>0</v>
      </c>
      <c r="M166" s="31">
        <f t="shared" si="17"/>
        <v>0</v>
      </c>
      <c r="N166" s="549"/>
      <c r="O166" s="549"/>
      <c r="P166" s="333">
        <f t="shared" si="18"/>
        <v>1.7123549607155872</v>
      </c>
    </row>
    <row r="167" spans="2:16" x14ac:dyDescent="0.25">
      <c r="B167" s="532"/>
      <c r="C167" s="529"/>
      <c r="D167" s="525"/>
      <c r="E167" s="525"/>
      <c r="F167" s="553"/>
      <c r="G167" s="255" t="s">
        <v>42</v>
      </c>
      <c r="H167" s="257" t="s">
        <v>227</v>
      </c>
      <c r="I167" s="135">
        <v>12990.73</v>
      </c>
      <c r="J167" s="135">
        <v>22244.75</v>
      </c>
      <c r="K167" s="255">
        <v>1</v>
      </c>
      <c r="L167" s="135">
        <f t="shared" si="16"/>
        <v>12990.73</v>
      </c>
      <c r="M167" s="135">
        <f t="shared" si="17"/>
        <v>22244.75</v>
      </c>
      <c r="N167" s="549"/>
      <c r="O167" s="549"/>
      <c r="P167" s="370">
        <f t="shared" si="18"/>
        <v>1.7123556566874996</v>
      </c>
    </row>
    <row r="168" spans="2:16" x14ac:dyDescent="0.25">
      <c r="B168" s="532"/>
      <c r="C168" s="529"/>
      <c r="D168" s="525"/>
      <c r="E168" s="525"/>
      <c r="F168" s="553"/>
      <c r="G168" s="54" t="s">
        <v>42</v>
      </c>
      <c r="H168" s="115" t="s">
        <v>234</v>
      </c>
      <c r="I168" s="31">
        <v>16238.41</v>
      </c>
      <c r="J168" s="31">
        <v>27805.94</v>
      </c>
      <c r="K168" s="54">
        <v>0</v>
      </c>
      <c r="L168" s="31">
        <f t="shared" si="16"/>
        <v>0</v>
      </c>
      <c r="M168" s="31">
        <f t="shared" si="17"/>
        <v>0</v>
      </c>
      <c r="N168" s="549"/>
      <c r="O168" s="549"/>
      <c r="P168" s="333">
        <f t="shared" si="18"/>
        <v>1.7123560742708184</v>
      </c>
    </row>
    <row r="169" spans="2:16" x14ac:dyDescent="0.25">
      <c r="B169" s="532"/>
      <c r="C169" s="529"/>
      <c r="D169" s="525"/>
      <c r="E169" s="525"/>
      <c r="F169" s="553"/>
      <c r="G169" s="255" t="s">
        <v>37</v>
      </c>
      <c r="H169" s="257" t="s">
        <v>333</v>
      </c>
      <c r="I169" s="135">
        <v>8986.84</v>
      </c>
      <c r="J169" s="135">
        <v>15663.14</v>
      </c>
      <c r="K169" s="255">
        <v>0</v>
      </c>
      <c r="L169" s="135">
        <f t="shared" si="16"/>
        <v>0</v>
      </c>
      <c r="M169" s="135">
        <f t="shared" si="17"/>
        <v>0</v>
      </c>
      <c r="N169" s="549"/>
      <c r="O169" s="549"/>
      <c r="P169" s="370">
        <f t="shared" si="18"/>
        <v>1.7428973921867974</v>
      </c>
    </row>
    <row r="170" spans="2:16" x14ac:dyDescent="0.25">
      <c r="B170" s="532"/>
      <c r="C170" s="529"/>
      <c r="D170" s="525"/>
      <c r="E170" s="525"/>
      <c r="F170" s="553"/>
      <c r="G170" s="54" t="s">
        <v>37</v>
      </c>
      <c r="H170" s="115" t="s">
        <v>334</v>
      </c>
      <c r="I170" s="31">
        <v>11982.46</v>
      </c>
      <c r="J170" s="31">
        <v>20884.189999999999</v>
      </c>
      <c r="K170" s="54">
        <v>1</v>
      </c>
      <c r="L170" s="31">
        <f t="shared" si="16"/>
        <v>11982.46</v>
      </c>
      <c r="M170" s="31">
        <f t="shared" si="17"/>
        <v>20884.189999999999</v>
      </c>
      <c r="N170" s="549"/>
      <c r="O170" s="549"/>
      <c r="P170" s="333">
        <f t="shared" si="18"/>
        <v>1.7428967006774903</v>
      </c>
    </row>
    <row r="171" spans="2:16" x14ac:dyDescent="0.25">
      <c r="B171" s="532"/>
      <c r="C171" s="529"/>
      <c r="D171" s="525"/>
      <c r="E171" s="525"/>
      <c r="F171" s="553"/>
      <c r="G171" s="255" t="s">
        <v>37</v>
      </c>
      <c r="H171" s="257" t="s">
        <v>335</v>
      </c>
      <c r="I171" s="135">
        <v>14978.07</v>
      </c>
      <c r="J171" s="135">
        <v>26105.24</v>
      </c>
      <c r="K171" s="255">
        <v>0</v>
      </c>
      <c r="L171" s="135">
        <f t="shared" si="16"/>
        <v>0</v>
      </c>
      <c r="M171" s="135">
        <f t="shared" si="17"/>
        <v>0</v>
      </c>
      <c r="N171" s="549"/>
      <c r="O171" s="549"/>
      <c r="P171" s="370">
        <f t="shared" si="18"/>
        <v>1.7428974494043628</v>
      </c>
    </row>
    <row r="172" spans="2:16" x14ac:dyDescent="0.25">
      <c r="B172" s="532"/>
      <c r="C172" s="529"/>
      <c r="D172" s="525"/>
      <c r="E172" s="525"/>
      <c r="F172" s="553"/>
      <c r="G172" s="54" t="s">
        <v>21</v>
      </c>
      <c r="H172" s="115" t="s">
        <v>336</v>
      </c>
      <c r="I172" s="31">
        <v>8963.94</v>
      </c>
      <c r="J172" s="31">
        <v>15394.92</v>
      </c>
      <c r="K172" s="54">
        <v>1</v>
      </c>
      <c r="L172" s="31">
        <f t="shared" si="16"/>
        <v>8963.94</v>
      </c>
      <c r="M172" s="31">
        <f t="shared" si="17"/>
        <v>15394.92</v>
      </c>
      <c r="N172" s="549"/>
      <c r="O172" s="549"/>
      <c r="P172" s="333">
        <f t="shared" si="18"/>
        <v>1.7174278274954986</v>
      </c>
    </row>
    <row r="173" spans="2:16" x14ac:dyDescent="0.25">
      <c r="B173" s="532"/>
      <c r="C173" s="529"/>
      <c r="D173" s="525"/>
      <c r="E173" s="525"/>
      <c r="F173" s="553"/>
      <c r="G173" s="255" t="s">
        <v>23</v>
      </c>
      <c r="H173" s="257" t="s">
        <v>337</v>
      </c>
      <c r="I173" s="135">
        <v>11951.92</v>
      </c>
      <c r="J173" s="135">
        <v>20526.560000000001</v>
      </c>
      <c r="K173" s="255">
        <v>0</v>
      </c>
      <c r="L173" s="135">
        <f t="shared" si="16"/>
        <v>0</v>
      </c>
      <c r="M173" s="135">
        <f t="shared" si="17"/>
        <v>0</v>
      </c>
      <c r="N173" s="549"/>
      <c r="O173" s="549"/>
      <c r="P173" s="370">
        <f>J173/I173</f>
        <v>1.7174278274954988</v>
      </c>
    </row>
    <row r="174" spans="2:16" ht="15.75" thickBot="1" x14ac:dyDescent="0.3">
      <c r="B174" s="532"/>
      <c r="C174" s="529"/>
      <c r="D174" s="525"/>
      <c r="E174" s="525"/>
      <c r="F174" s="553"/>
      <c r="G174" s="54" t="s">
        <v>23</v>
      </c>
      <c r="H174" s="306" t="s">
        <v>338</v>
      </c>
      <c r="I174" s="31">
        <v>14939.9</v>
      </c>
      <c r="J174" s="31">
        <v>25658.2</v>
      </c>
      <c r="K174" s="54">
        <v>6</v>
      </c>
      <c r="L174" s="31">
        <f t="shared" si="16"/>
        <v>89639.4</v>
      </c>
      <c r="M174" s="31">
        <f t="shared" si="17"/>
        <v>153949.20000000001</v>
      </c>
      <c r="N174" s="549"/>
      <c r="O174" s="549"/>
      <c r="P174" s="333">
        <f t="shared" si="18"/>
        <v>1.7174278274954988</v>
      </c>
    </row>
    <row r="175" spans="2:16" x14ac:dyDescent="0.25">
      <c r="B175" s="531" t="s">
        <v>339</v>
      </c>
      <c r="C175" s="528">
        <v>2542022</v>
      </c>
      <c r="D175" s="527" t="s">
        <v>340</v>
      </c>
      <c r="E175" s="527" t="s">
        <v>341</v>
      </c>
      <c r="F175" s="552">
        <v>44876</v>
      </c>
      <c r="G175" s="263" t="s">
        <v>42</v>
      </c>
      <c r="H175" s="264" t="s">
        <v>342</v>
      </c>
      <c r="I175" s="219">
        <v>9000</v>
      </c>
      <c r="J175" s="219">
        <v>18000</v>
      </c>
      <c r="K175" s="263">
        <v>2</v>
      </c>
      <c r="L175" s="219">
        <f t="shared" si="16"/>
        <v>18000</v>
      </c>
      <c r="M175" s="219">
        <f t="shared" si="17"/>
        <v>36000</v>
      </c>
      <c r="N175" s="551">
        <f>SUM(L175:L179)</f>
        <v>83103.320000000007</v>
      </c>
      <c r="O175" s="551">
        <f>SUM(M175:M179)</f>
        <v>166206.64000000001</v>
      </c>
      <c r="P175" s="369">
        <f t="shared" si="18"/>
        <v>2</v>
      </c>
    </row>
    <row r="176" spans="2:16" x14ac:dyDescent="0.25">
      <c r="B176" s="532"/>
      <c r="C176" s="529"/>
      <c r="D176" s="525"/>
      <c r="E176" s="525"/>
      <c r="F176" s="553"/>
      <c r="G176" s="54" t="s">
        <v>23</v>
      </c>
      <c r="H176" s="115" t="s">
        <v>343</v>
      </c>
      <c r="I176" s="31">
        <v>14106.73</v>
      </c>
      <c r="J176" s="2">
        <v>28213.46</v>
      </c>
      <c r="K176" s="54">
        <v>1</v>
      </c>
      <c r="L176" s="31">
        <f t="shared" si="16"/>
        <v>14106.73</v>
      </c>
      <c r="M176" s="31">
        <f t="shared" si="17"/>
        <v>28213.46</v>
      </c>
      <c r="N176" s="549"/>
      <c r="O176" s="549"/>
      <c r="P176" s="333">
        <f t="shared" si="18"/>
        <v>2</v>
      </c>
    </row>
    <row r="177" spans="2:16" x14ac:dyDescent="0.25">
      <c r="B177" s="532"/>
      <c r="C177" s="529"/>
      <c r="D177" s="525"/>
      <c r="E177" s="525"/>
      <c r="F177" s="553"/>
      <c r="G177" s="255" t="s">
        <v>17</v>
      </c>
      <c r="H177" s="257" t="s">
        <v>344</v>
      </c>
      <c r="I177" s="135">
        <v>11115.65</v>
      </c>
      <c r="J177" s="135">
        <v>22231.3</v>
      </c>
      <c r="K177" s="255">
        <v>2</v>
      </c>
      <c r="L177" s="135">
        <f t="shared" si="16"/>
        <v>22231.3</v>
      </c>
      <c r="M177" s="135">
        <f t="shared" si="17"/>
        <v>44462.6</v>
      </c>
      <c r="N177" s="549"/>
      <c r="O177" s="549"/>
      <c r="P177" s="370">
        <f t="shared" si="18"/>
        <v>2</v>
      </c>
    </row>
    <row r="178" spans="2:16" x14ac:dyDescent="0.25">
      <c r="B178" s="532"/>
      <c r="C178" s="529"/>
      <c r="D178" s="525"/>
      <c r="E178" s="525"/>
      <c r="F178" s="553"/>
      <c r="G178" s="54" t="s">
        <v>42</v>
      </c>
      <c r="H178" s="115" t="s">
        <v>345</v>
      </c>
      <c r="I178" s="31">
        <v>14318.99</v>
      </c>
      <c r="J178" s="31">
        <v>28637.98</v>
      </c>
      <c r="K178" s="54">
        <v>1</v>
      </c>
      <c r="L178" s="31">
        <f t="shared" si="16"/>
        <v>14318.99</v>
      </c>
      <c r="M178" s="31">
        <f t="shared" si="17"/>
        <v>28637.98</v>
      </c>
      <c r="N178" s="549"/>
      <c r="O178" s="549"/>
      <c r="P178" s="333">
        <f t="shared" si="18"/>
        <v>2</v>
      </c>
    </row>
    <row r="179" spans="2:16" ht="15.75" thickBot="1" x14ac:dyDescent="0.3">
      <c r="B179" s="532"/>
      <c r="C179" s="529"/>
      <c r="D179" s="525"/>
      <c r="E179" s="525"/>
      <c r="F179" s="553"/>
      <c r="G179" s="255" t="s">
        <v>42</v>
      </c>
      <c r="H179" s="257" t="s">
        <v>346</v>
      </c>
      <c r="I179" s="135">
        <v>14446.3</v>
      </c>
      <c r="J179" s="135">
        <v>28892.6</v>
      </c>
      <c r="K179" s="255">
        <v>1</v>
      </c>
      <c r="L179" s="135">
        <f t="shared" si="16"/>
        <v>14446.3</v>
      </c>
      <c r="M179" s="135">
        <f t="shared" si="17"/>
        <v>28892.6</v>
      </c>
      <c r="N179" s="549"/>
      <c r="O179" s="549"/>
      <c r="P179" s="370">
        <f t="shared" si="18"/>
        <v>2</v>
      </c>
    </row>
    <row r="180" spans="2:16" x14ac:dyDescent="0.25">
      <c r="B180" s="531" t="s">
        <v>347</v>
      </c>
      <c r="C180" s="528" t="s">
        <v>348</v>
      </c>
      <c r="D180" s="527" t="s">
        <v>349</v>
      </c>
      <c r="E180" s="527" t="s">
        <v>350</v>
      </c>
      <c r="F180" s="552">
        <v>44910</v>
      </c>
      <c r="G180" s="118" t="s">
        <v>42</v>
      </c>
      <c r="H180" s="119" t="s">
        <v>351</v>
      </c>
      <c r="I180" s="29">
        <v>14500</v>
      </c>
      <c r="J180" s="29">
        <v>24650</v>
      </c>
      <c r="K180" s="118">
        <v>1</v>
      </c>
      <c r="L180" s="29">
        <f t="shared" si="16"/>
        <v>14500</v>
      </c>
      <c r="M180" s="29">
        <f t="shared" si="17"/>
        <v>24650</v>
      </c>
      <c r="N180" s="551">
        <f>SUM(L180:L188)</f>
        <v>240474</v>
      </c>
      <c r="O180" s="551">
        <f>SUM(M180:M188)</f>
        <v>408805.8</v>
      </c>
      <c r="P180" s="322">
        <f t="shared" si="18"/>
        <v>1.7</v>
      </c>
    </row>
    <row r="181" spans="2:16" x14ac:dyDescent="0.25">
      <c r="B181" s="532"/>
      <c r="C181" s="529"/>
      <c r="D181" s="525"/>
      <c r="E181" s="525"/>
      <c r="F181" s="553"/>
      <c r="G181" s="255" t="s">
        <v>42</v>
      </c>
      <c r="H181" s="257" t="s">
        <v>352</v>
      </c>
      <c r="I181" s="135">
        <v>7500</v>
      </c>
      <c r="J181" s="135">
        <v>12750</v>
      </c>
      <c r="K181" s="255">
        <v>7</v>
      </c>
      <c r="L181" s="135">
        <f t="shared" ref="L181:L212" si="19">I181*K181</f>
        <v>52500</v>
      </c>
      <c r="M181" s="135">
        <f t="shared" ref="M181:M212" si="20">J181*K181</f>
        <v>89250</v>
      </c>
      <c r="N181" s="549"/>
      <c r="O181" s="549"/>
      <c r="P181" s="370">
        <f t="shared" si="18"/>
        <v>1.7</v>
      </c>
    </row>
    <row r="182" spans="2:16" x14ac:dyDescent="0.25">
      <c r="B182" s="532"/>
      <c r="C182" s="529"/>
      <c r="D182" s="525"/>
      <c r="E182" s="525"/>
      <c r="F182" s="553"/>
      <c r="G182" s="54" t="s">
        <v>39</v>
      </c>
      <c r="H182" s="115" t="s">
        <v>353</v>
      </c>
      <c r="I182" s="31">
        <v>9280</v>
      </c>
      <c r="J182" s="31">
        <v>15776</v>
      </c>
      <c r="K182" s="54">
        <v>4</v>
      </c>
      <c r="L182" s="31">
        <f t="shared" si="19"/>
        <v>37120</v>
      </c>
      <c r="M182" s="31">
        <f t="shared" si="20"/>
        <v>63104</v>
      </c>
      <c r="N182" s="549"/>
      <c r="O182" s="549"/>
      <c r="P182" s="333">
        <f t="shared" si="18"/>
        <v>1.7</v>
      </c>
    </row>
    <row r="183" spans="2:16" x14ac:dyDescent="0.25">
      <c r="B183" s="532"/>
      <c r="C183" s="529"/>
      <c r="D183" s="525"/>
      <c r="E183" s="525"/>
      <c r="F183" s="553"/>
      <c r="G183" s="255" t="s">
        <v>42</v>
      </c>
      <c r="H183" s="257" t="s">
        <v>354</v>
      </c>
      <c r="I183" s="135">
        <v>9809</v>
      </c>
      <c r="J183" s="135">
        <v>16675.3</v>
      </c>
      <c r="K183" s="255">
        <v>6</v>
      </c>
      <c r="L183" s="135">
        <f t="shared" si="19"/>
        <v>58854</v>
      </c>
      <c r="M183" s="135">
        <f t="shared" si="20"/>
        <v>100051.79999999999</v>
      </c>
      <c r="N183" s="549"/>
      <c r="O183" s="549"/>
      <c r="P183" s="370">
        <f t="shared" si="18"/>
        <v>1.7</v>
      </c>
    </row>
    <row r="184" spans="2:16" x14ac:dyDescent="0.25">
      <c r="B184" s="532"/>
      <c r="C184" s="529"/>
      <c r="D184" s="525"/>
      <c r="E184" s="525"/>
      <c r="F184" s="553"/>
      <c r="G184" s="54" t="s">
        <v>3</v>
      </c>
      <c r="H184" s="115" t="s">
        <v>355</v>
      </c>
      <c r="I184" s="31">
        <v>11500</v>
      </c>
      <c r="J184" s="31">
        <v>19550</v>
      </c>
      <c r="K184" s="54">
        <v>1</v>
      </c>
      <c r="L184" s="31">
        <f t="shared" si="19"/>
        <v>11500</v>
      </c>
      <c r="M184" s="31">
        <f t="shared" si="20"/>
        <v>19550</v>
      </c>
      <c r="N184" s="549"/>
      <c r="O184" s="549"/>
      <c r="P184" s="333">
        <f t="shared" si="18"/>
        <v>1.7</v>
      </c>
    </row>
    <row r="185" spans="2:16" x14ac:dyDescent="0.25">
      <c r="B185" s="532"/>
      <c r="C185" s="529"/>
      <c r="D185" s="525"/>
      <c r="E185" s="525"/>
      <c r="F185" s="553"/>
      <c r="G185" s="255"/>
      <c r="H185" s="257" t="s">
        <v>356</v>
      </c>
      <c r="I185" s="135">
        <v>13200</v>
      </c>
      <c r="J185" s="135">
        <v>22440</v>
      </c>
      <c r="K185" s="255">
        <v>1</v>
      </c>
      <c r="L185" s="135">
        <f t="shared" si="19"/>
        <v>13200</v>
      </c>
      <c r="M185" s="135">
        <f t="shared" si="20"/>
        <v>22440</v>
      </c>
      <c r="N185" s="549"/>
      <c r="O185" s="549"/>
      <c r="P185" s="370">
        <f t="shared" si="18"/>
        <v>1.7</v>
      </c>
    </row>
    <row r="186" spans="2:16" x14ac:dyDescent="0.25">
      <c r="B186" s="532"/>
      <c r="C186" s="529"/>
      <c r="D186" s="525"/>
      <c r="E186" s="525"/>
      <c r="F186" s="553"/>
      <c r="G186" s="54" t="s">
        <v>3</v>
      </c>
      <c r="H186" s="115" t="s">
        <v>357</v>
      </c>
      <c r="I186" s="31">
        <v>13200</v>
      </c>
      <c r="J186" s="31">
        <v>22440</v>
      </c>
      <c r="K186" s="54">
        <v>1</v>
      </c>
      <c r="L186" s="31">
        <f t="shared" si="19"/>
        <v>13200</v>
      </c>
      <c r="M186" s="31">
        <f t="shared" si="20"/>
        <v>22440</v>
      </c>
      <c r="N186" s="549"/>
      <c r="O186" s="549"/>
      <c r="P186" s="333">
        <f t="shared" si="18"/>
        <v>1.7</v>
      </c>
    </row>
    <row r="187" spans="2:16" x14ac:dyDescent="0.25">
      <c r="B187" s="532"/>
      <c r="C187" s="529"/>
      <c r="D187" s="525"/>
      <c r="E187" s="525"/>
      <c r="F187" s="553"/>
      <c r="G187" s="255" t="s">
        <v>42</v>
      </c>
      <c r="H187" s="257" t="s">
        <v>358</v>
      </c>
      <c r="I187" s="135">
        <v>13200</v>
      </c>
      <c r="J187" s="135">
        <v>22440</v>
      </c>
      <c r="K187" s="255">
        <v>1</v>
      </c>
      <c r="L187" s="135">
        <f t="shared" si="19"/>
        <v>13200</v>
      </c>
      <c r="M187" s="135">
        <f t="shared" si="20"/>
        <v>22440</v>
      </c>
      <c r="N187" s="549"/>
      <c r="O187" s="549"/>
      <c r="P187" s="370">
        <f t="shared" si="18"/>
        <v>1.7</v>
      </c>
    </row>
    <row r="188" spans="2:16" x14ac:dyDescent="0.25">
      <c r="B188" s="532"/>
      <c r="C188" s="529"/>
      <c r="D188" s="525"/>
      <c r="E188" s="525"/>
      <c r="F188" s="553"/>
      <c r="G188" s="54" t="s">
        <v>42</v>
      </c>
      <c r="H188" s="115" t="s">
        <v>359</v>
      </c>
      <c r="I188" s="31">
        <v>13200</v>
      </c>
      <c r="J188" s="31">
        <v>22440</v>
      </c>
      <c r="K188" s="54">
        <v>2</v>
      </c>
      <c r="L188" s="31">
        <f t="shared" si="19"/>
        <v>26400</v>
      </c>
      <c r="M188" s="31">
        <f t="shared" si="20"/>
        <v>44880</v>
      </c>
      <c r="N188" s="549"/>
      <c r="O188" s="549"/>
      <c r="P188" s="333">
        <f t="shared" si="18"/>
        <v>1.7</v>
      </c>
    </row>
    <row r="189" spans="2:16" x14ac:dyDescent="0.25">
      <c r="B189" s="532"/>
      <c r="C189" s="529"/>
      <c r="D189" s="525"/>
      <c r="E189" s="525"/>
      <c r="F189" s="553">
        <v>44908</v>
      </c>
      <c r="G189" s="255" t="s">
        <v>39</v>
      </c>
      <c r="H189" s="257" t="s">
        <v>39</v>
      </c>
      <c r="I189" s="135">
        <v>13896.33</v>
      </c>
      <c r="J189" s="135">
        <v>30099.040000000001</v>
      </c>
      <c r="K189" s="255">
        <v>1</v>
      </c>
      <c r="L189" s="135">
        <f t="shared" si="19"/>
        <v>13896.33</v>
      </c>
      <c r="M189" s="135">
        <f t="shared" si="20"/>
        <v>30099.040000000001</v>
      </c>
      <c r="N189" s="555">
        <f>SUM(L189:L193)</f>
        <v>309489.81</v>
      </c>
      <c r="O189" s="555">
        <f>SUM(M189:M193)</f>
        <v>670345.82000000007</v>
      </c>
      <c r="P189" s="370">
        <f t="shared" si="18"/>
        <v>2.1659704396772388</v>
      </c>
    </row>
    <row r="190" spans="2:16" x14ac:dyDescent="0.25">
      <c r="B190" s="532"/>
      <c r="C190" s="529"/>
      <c r="D190" s="525"/>
      <c r="E190" s="525"/>
      <c r="F190" s="553"/>
      <c r="G190" s="54" t="s">
        <v>23</v>
      </c>
      <c r="H190" s="115" t="s">
        <v>23</v>
      </c>
      <c r="I190" s="31">
        <v>8843.7199999999993</v>
      </c>
      <c r="J190" s="31">
        <v>19155.240000000002</v>
      </c>
      <c r="K190" s="54">
        <v>9</v>
      </c>
      <c r="L190" s="31">
        <f t="shared" si="19"/>
        <v>79593.48</v>
      </c>
      <c r="M190" s="31">
        <f t="shared" si="20"/>
        <v>172397.16</v>
      </c>
      <c r="N190" s="549"/>
      <c r="O190" s="549"/>
      <c r="P190" s="333">
        <f t="shared" si="18"/>
        <v>2.1659708810319644</v>
      </c>
    </row>
    <row r="191" spans="2:16" x14ac:dyDescent="0.25">
      <c r="B191" s="532"/>
      <c r="C191" s="529"/>
      <c r="D191" s="525"/>
      <c r="E191" s="525"/>
      <c r="F191" s="553"/>
      <c r="G191" s="255" t="s">
        <v>17</v>
      </c>
      <c r="H191" s="257" t="s">
        <v>360</v>
      </c>
      <c r="I191" s="135">
        <v>9500</v>
      </c>
      <c r="J191" s="135">
        <v>20576.72</v>
      </c>
      <c r="K191" s="255">
        <v>10</v>
      </c>
      <c r="L191" s="135">
        <f t="shared" si="19"/>
        <v>95000</v>
      </c>
      <c r="M191" s="135">
        <f t="shared" si="20"/>
        <v>205767.2</v>
      </c>
      <c r="N191" s="549"/>
      <c r="O191" s="549"/>
      <c r="P191" s="370">
        <f t="shared" si="18"/>
        <v>2.1659705263157898</v>
      </c>
    </row>
    <row r="192" spans="2:16" x14ac:dyDescent="0.25">
      <c r="B192" s="532"/>
      <c r="C192" s="529"/>
      <c r="D192" s="525"/>
      <c r="E192" s="525"/>
      <c r="F192" s="553"/>
      <c r="G192" s="54" t="s">
        <v>17</v>
      </c>
      <c r="H192" s="115" t="s">
        <v>361</v>
      </c>
      <c r="I192" s="31">
        <v>8500</v>
      </c>
      <c r="J192" s="31">
        <v>18410.75</v>
      </c>
      <c r="K192" s="54">
        <v>10</v>
      </c>
      <c r="L192" s="31">
        <f t="shared" si="19"/>
        <v>85000</v>
      </c>
      <c r="M192" s="31">
        <f t="shared" si="20"/>
        <v>184107.5</v>
      </c>
      <c r="N192" s="549"/>
      <c r="O192" s="549"/>
      <c r="P192" s="333">
        <f t="shared" ref="P192" si="21">J192/I192</f>
        <v>2.165970588235294</v>
      </c>
    </row>
    <row r="193" spans="2:16" ht="15.75" thickBot="1" x14ac:dyDescent="0.3">
      <c r="B193" s="532"/>
      <c r="C193" s="529"/>
      <c r="D193" s="525"/>
      <c r="E193" s="525"/>
      <c r="F193" s="553"/>
      <c r="G193" s="255" t="s">
        <v>7</v>
      </c>
      <c r="H193" s="257" t="s">
        <v>362</v>
      </c>
      <c r="I193" s="135">
        <v>6000</v>
      </c>
      <c r="J193" s="135">
        <v>12995.82</v>
      </c>
      <c r="K193" s="255">
        <v>6</v>
      </c>
      <c r="L193" s="135">
        <f t="shared" si="19"/>
        <v>36000</v>
      </c>
      <c r="M193" s="135">
        <f t="shared" si="20"/>
        <v>77974.92</v>
      </c>
      <c r="N193" s="549"/>
      <c r="O193" s="549"/>
      <c r="P193" s="370">
        <f>J193/I193</f>
        <v>2.1659700000000002</v>
      </c>
    </row>
    <row r="194" spans="2:16" x14ac:dyDescent="0.25">
      <c r="B194" s="531" t="s">
        <v>286</v>
      </c>
      <c r="C194" s="528" t="s">
        <v>363</v>
      </c>
      <c r="D194" s="527" t="s">
        <v>287</v>
      </c>
      <c r="E194" s="527" t="s">
        <v>364</v>
      </c>
      <c r="F194" s="552">
        <v>44687</v>
      </c>
      <c r="G194" s="118" t="s">
        <v>17</v>
      </c>
      <c r="H194" s="119" t="s">
        <v>365</v>
      </c>
      <c r="I194" s="29">
        <v>9800</v>
      </c>
      <c r="J194" s="29">
        <v>23747.78</v>
      </c>
      <c r="K194" s="118">
        <v>1</v>
      </c>
      <c r="L194" s="29">
        <f t="shared" si="19"/>
        <v>9800</v>
      </c>
      <c r="M194" s="29">
        <f t="shared" si="20"/>
        <v>23747.78</v>
      </c>
      <c r="N194" s="551">
        <f>SUM(L194:L198)</f>
        <v>32550</v>
      </c>
      <c r="O194" s="551">
        <f>SUM(M194:M198)</f>
        <v>80093.929999999993</v>
      </c>
      <c r="P194" s="322">
        <f t="shared" ref="P194:P211" si="22">J194/I194</f>
        <v>2.4232428571428568</v>
      </c>
    </row>
    <row r="195" spans="2:16" x14ac:dyDescent="0.25">
      <c r="B195" s="532"/>
      <c r="C195" s="529"/>
      <c r="D195" s="525"/>
      <c r="E195" s="525"/>
      <c r="F195" s="553"/>
      <c r="G195" s="255" t="s">
        <v>13</v>
      </c>
      <c r="H195" s="305" t="s">
        <v>344</v>
      </c>
      <c r="I195" s="135">
        <v>4000</v>
      </c>
      <c r="J195" s="135">
        <v>10122.51</v>
      </c>
      <c r="K195" s="255">
        <v>1</v>
      </c>
      <c r="L195" s="135">
        <f t="shared" si="19"/>
        <v>4000</v>
      </c>
      <c r="M195" s="135">
        <f t="shared" si="20"/>
        <v>10122.51</v>
      </c>
      <c r="N195" s="549"/>
      <c r="O195" s="549"/>
      <c r="P195" s="370">
        <f t="shared" si="22"/>
        <v>2.5306275</v>
      </c>
    </row>
    <row r="196" spans="2:16" x14ac:dyDescent="0.25">
      <c r="B196" s="532"/>
      <c r="C196" s="529"/>
      <c r="D196" s="525"/>
      <c r="E196" s="525"/>
      <c r="F196" s="553"/>
      <c r="G196" s="54" t="s">
        <v>13</v>
      </c>
      <c r="H196" s="115" t="s">
        <v>366</v>
      </c>
      <c r="I196" s="31">
        <v>5500</v>
      </c>
      <c r="J196" s="31">
        <v>13646.28</v>
      </c>
      <c r="K196" s="54">
        <v>1.5</v>
      </c>
      <c r="L196" s="31">
        <f t="shared" si="19"/>
        <v>8250</v>
      </c>
      <c r="M196" s="31">
        <f t="shared" si="20"/>
        <v>20469.420000000002</v>
      </c>
      <c r="N196" s="549"/>
      <c r="O196" s="549"/>
      <c r="P196" s="333">
        <f t="shared" si="22"/>
        <v>2.4811418181818183</v>
      </c>
    </row>
    <row r="197" spans="2:16" x14ac:dyDescent="0.25">
      <c r="B197" s="532"/>
      <c r="C197" s="529"/>
      <c r="D197" s="525"/>
      <c r="E197" s="525"/>
      <c r="F197" s="553"/>
      <c r="G197" s="255" t="s">
        <v>37</v>
      </c>
      <c r="H197" s="257" t="s">
        <v>37</v>
      </c>
      <c r="I197" s="135">
        <v>8000</v>
      </c>
      <c r="J197" s="135">
        <v>19519.29</v>
      </c>
      <c r="K197" s="255">
        <v>1</v>
      </c>
      <c r="L197" s="135">
        <f t="shared" si="19"/>
        <v>8000</v>
      </c>
      <c r="M197" s="135">
        <f t="shared" si="20"/>
        <v>19519.29</v>
      </c>
      <c r="N197" s="549"/>
      <c r="O197" s="549"/>
      <c r="P197" s="370">
        <f t="shared" si="22"/>
        <v>2.4399112500000002</v>
      </c>
    </row>
    <row r="198" spans="2:16" ht="15.75" thickBot="1" x14ac:dyDescent="0.3">
      <c r="B198" s="533"/>
      <c r="C198" s="530"/>
      <c r="D198" s="526"/>
      <c r="E198" s="526"/>
      <c r="F198" s="554"/>
      <c r="G198" s="116" t="s">
        <v>13</v>
      </c>
      <c r="H198" s="117" t="s">
        <v>344</v>
      </c>
      <c r="I198" s="33">
        <v>5000</v>
      </c>
      <c r="J198" s="33">
        <v>12469.86</v>
      </c>
      <c r="K198" s="116">
        <v>0.5</v>
      </c>
      <c r="L198" s="33">
        <f t="shared" si="19"/>
        <v>2500</v>
      </c>
      <c r="M198" s="33">
        <f t="shared" si="20"/>
        <v>6234.93</v>
      </c>
      <c r="N198" s="550"/>
      <c r="O198" s="550"/>
      <c r="P198" s="336">
        <f t="shared" si="22"/>
        <v>2.4939720000000003</v>
      </c>
    </row>
    <row r="199" spans="2:16" x14ac:dyDescent="0.25">
      <c r="B199" s="531" t="s">
        <v>367</v>
      </c>
      <c r="C199" s="528" t="s">
        <v>368</v>
      </c>
      <c r="D199" s="527" t="s">
        <v>369</v>
      </c>
      <c r="E199" s="527" t="s">
        <v>364</v>
      </c>
      <c r="F199" s="552">
        <v>44917</v>
      </c>
      <c r="G199" s="263" t="s">
        <v>15</v>
      </c>
      <c r="H199" s="264" t="s">
        <v>370</v>
      </c>
      <c r="I199" s="219">
        <v>8622.2999999999993</v>
      </c>
      <c r="J199" s="219">
        <v>16346.88</v>
      </c>
      <c r="K199" s="263">
        <v>4</v>
      </c>
      <c r="L199" s="219">
        <f t="shared" si="19"/>
        <v>34489.199999999997</v>
      </c>
      <c r="M199" s="219">
        <f t="shared" si="20"/>
        <v>65387.519999999997</v>
      </c>
      <c r="N199" s="551">
        <f>SUM(L199:L202)</f>
        <v>91130.790000000008</v>
      </c>
      <c r="O199" s="551">
        <f>SUM(M199:M202)</f>
        <v>172416.64000000001</v>
      </c>
      <c r="P199" s="369">
        <f t="shared" si="22"/>
        <v>1.8958839288820848</v>
      </c>
    </row>
    <row r="200" spans="2:16" x14ac:dyDescent="0.25">
      <c r="B200" s="532"/>
      <c r="C200" s="529"/>
      <c r="D200" s="525"/>
      <c r="E200" s="525"/>
      <c r="F200" s="553"/>
      <c r="G200" s="54" t="s">
        <v>17</v>
      </c>
      <c r="H200" s="115" t="s">
        <v>371</v>
      </c>
      <c r="I200" s="31">
        <v>11669.09</v>
      </c>
      <c r="J200" s="31">
        <v>21853.18</v>
      </c>
      <c r="K200" s="54">
        <v>3</v>
      </c>
      <c r="L200" s="31">
        <f t="shared" si="19"/>
        <v>35007.270000000004</v>
      </c>
      <c r="M200" s="31">
        <f t="shared" si="20"/>
        <v>65559.540000000008</v>
      </c>
      <c r="N200" s="549"/>
      <c r="O200" s="549"/>
      <c r="P200" s="333">
        <f t="shared" si="22"/>
        <v>1.87274071928488</v>
      </c>
    </row>
    <row r="201" spans="2:16" x14ac:dyDescent="0.25">
      <c r="B201" s="532"/>
      <c r="C201" s="529"/>
      <c r="D201" s="525"/>
      <c r="E201" s="525"/>
      <c r="F201" s="553"/>
      <c r="G201" s="255" t="s">
        <v>42</v>
      </c>
      <c r="H201" s="257" t="s">
        <v>372</v>
      </c>
      <c r="I201" s="135">
        <v>6506.01</v>
      </c>
      <c r="J201" s="135">
        <v>12561.35</v>
      </c>
      <c r="K201" s="255">
        <v>2</v>
      </c>
      <c r="L201" s="135">
        <f t="shared" si="19"/>
        <v>13012.02</v>
      </c>
      <c r="M201" s="135">
        <f t="shared" si="20"/>
        <v>25122.7</v>
      </c>
      <c r="N201" s="549"/>
      <c r="O201" s="549"/>
      <c r="P201" s="370">
        <f t="shared" si="22"/>
        <v>1.9307302017672889</v>
      </c>
    </row>
    <row r="202" spans="2:16" ht="15.75" thickBot="1" x14ac:dyDescent="0.3">
      <c r="B202" s="533"/>
      <c r="C202" s="530"/>
      <c r="D202" s="526"/>
      <c r="E202" s="526"/>
      <c r="F202" s="554"/>
      <c r="G202" s="116" t="s">
        <v>42</v>
      </c>
      <c r="H202" s="117" t="s">
        <v>373</v>
      </c>
      <c r="I202" s="33">
        <v>8622.2999999999993</v>
      </c>
      <c r="J202" s="33">
        <v>16346.88</v>
      </c>
      <c r="K202" s="116">
        <v>1</v>
      </c>
      <c r="L202" s="33">
        <f t="shared" si="19"/>
        <v>8622.2999999999993</v>
      </c>
      <c r="M202" s="33">
        <f t="shared" si="20"/>
        <v>16346.88</v>
      </c>
      <c r="N202" s="550"/>
      <c r="O202" s="550"/>
      <c r="P202" s="336">
        <f t="shared" si="22"/>
        <v>1.8958839288820848</v>
      </c>
    </row>
    <row r="203" spans="2:16" x14ac:dyDescent="0.25">
      <c r="B203" s="531" t="s">
        <v>374</v>
      </c>
      <c r="C203" s="528" t="s">
        <v>375</v>
      </c>
      <c r="D203" s="527" t="s">
        <v>376</v>
      </c>
      <c r="E203" s="527" t="s">
        <v>377</v>
      </c>
      <c r="F203" s="552">
        <v>44896</v>
      </c>
      <c r="G203" s="263" t="s">
        <v>39</v>
      </c>
      <c r="H203" s="264" t="s">
        <v>378</v>
      </c>
      <c r="I203" s="219">
        <v>15535.36</v>
      </c>
      <c r="J203" s="219">
        <v>27895.42</v>
      </c>
      <c r="K203" s="263">
        <v>2</v>
      </c>
      <c r="L203" s="219">
        <f t="shared" si="19"/>
        <v>31070.720000000001</v>
      </c>
      <c r="M203" s="219">
        <f t="shared" si="20"/>
        <v>55790.84</v>
      </c>
      <c r="N203" s="551">
        <f>SUM(L203:L206)</f>
        <v>119126.52</v>
      </c>
      <c r="O203" s="551">
        <f>SUM(M203:M206)</f>
        <v>212114.40999999997</v>
      </c>
      <c r="P203" s="369">
        <f t="shared" si="22"/>
        <v>1.7956082124907307</v>
      </c>
    </row>
    <row r="204" spans="2:16" x14ac:dyDescent="0.25">
      <c r="B204" s="532"/>
      <c r="C204" s="529"/>
      <c r="D204" s="525"/>
      <c r="E204" s="525"/>
      <c r="F204" s="553"/>
      <c r="G204" s="54" t="s">
        <v>11</v>
      </c>
      <c r="H204" s="115" t="s">
        <v>379</v>
      </c>
      <c r="I204" s="31">
        <v>10600.59</v>
      </c>
      <c r="J204" s="31">
        <v>17804.84</v>
      </c>
      <c r="K204" s="54">
        <v>5</v>
      </c>
      <c r="L204" s="31">
        <f t="shared" si="19"/>
        <v>53002.95</v>
      </c>
      <c r="M204" s="31">
        <f t="shared" si="20"/>
        <v>89024.2</v>
      </c>
      <c r="N204" s="549"/>
      <c r="O204" s="549"/>
      <c r="P204" s="333">
        <f>J204/I204</f>
        <v>1.6796083991551414</v>
      </c>
    </row>
    <row r="205" spans="2:16" x14ac:dyDescent="0.25">
      <c r="B205" s="532"/>
      <c r="C205" s="529"/>
      <c r="D205" s="525"/>
      <c r="E205" s="525"/>
      <c r="F205" s="553"/>
      <c r="G205" s="255" t="s">
        <v>42</v>
      </c>
      <c r="H205" s="257" t="s">
        <v>380</v>
      </c>
      <c r="I205" s="135">
        <v>11344.49</v>
      </c>
      <c r="J205" s="135">
        <v>22509.77</v>
      </c>
      <c r="K205" s="255">
        <v>1</v>
      </c>
      <c r="L205" s="135">
        <f t="shared" si="19"/>
        <v>11344.49</v>
      </c>
      <c r="M205" s="135">
        <f t="shared" si="20"/>
        <v>22509.77</v>
      </c>
      <c r="N205" s="549"/>
      <c r="O205" s="549"/>
      <c r="P205" s="370">
        <f t="shared" si="22"/>
        <v>1.9842029037885354</v>
      </c>
    </row>
    <row r="206" spans="2:16" ht="15.75" thickBot="1" x14ac:dyDescent="0.3">
      <c r="B206" s="533"/>
      <c r="C206" s="530"/>
      <c r="D206" s="526"/>
      <c r="E206" s="526"/>
      <c r="F206" s="554"/>
      <c r="G206" s="116" t="s">
        <v>29</v>
      </c>
      <c r="H206" s="117" t="s">
        <v>381</v>
      </c>
      <c r="I206" s="33">
        <v>11854.18</v>
      </c>
      <c r="J206" s="33">
        <v>22394.799999999999</v>
      </c>
      <c r="K206" s="116">
        <v>2</v>
      </c>
      <c r="L206" s="33">
        <f t="shared" si="19"/>
        <v>23708.36</v>
      </c>
      <c r="M206" s="33">
        <f t="shared" si="20"/>
        <v>44789.599999999999</v>
      </c>
      <c r="N206" s="550"/>
      <c r="O206" s="550"/>
      <c r="P206" s="336">
        <f t="shared" si="22"/>
        <v>1.8891901422114392</v>
      </c>
    </row>
    <row r="207" spans="2:16" x14ac:dyDescent="0.25">
      <c r="B207" s="531" t="s">
        <v>382</v>
      </c>
      <c r="C207" s="528" t="s">
        <v>383</v>
      </c>
      <c r="D207" s="527" t="s">
        <v>384</v>
      </c>
      <c r="E207" s="527" t="s">
        <v>385</v>
      </c>
      <c r="F207" s="552">
        <v>44904</v>
      </c>
      <c r="G207" s="263" t="s">
        <v>3</v>
      </c>
      <c r="H207" s="264" t="s">
        <v>386</v>
      </c>
      <c r="I207" s="219">
        <v>10701.25</v>
      </c>
      <c r="J207" s="219">
        <v>23273.919999999998</v>
      </c>
      <c r="K207" s="263">
        <v>2</v>
      </c>
      <c r="L207" s="219">
        <f t="shared" si="19"/>
        <v>21402.5</v>
      </c>
      <c r="M207" s="219">
        <f t="shared" si="20"/>
        <v>46547.839999999997</v>
      </c>
      <c r="N207" s="551">
        <f>SUM(L207:L212)</f>
        <v>174981.05000000002</v>
      </c>
      <c r="O207" s="551">
        <f>SUM(M207:M212)</f>
        <v>380832.03999999992</v>
      </c>
      <c r="P207" s="369">
        <f t="shared" si="22"/>
        <v>2.1748786356734024</v>
      </c>
    </row>
    <row r="208" spans="2:16" x14ac:dyDescent="0.25">
      <c r="B208" s="532"/>
      <c r="C208" s="529"/>
      <c r="D208" s="525"/>
      <c r="E208" s="525"/>
      <c r="F208" s="553"/>
      <c r="G208" s="54" t="s">
        <v>19</v>
      </c>
      <c r="H208" s="115" t="s">
        <v>387</v>
      </c>
      <c r="I208" s="31">
        <v>7487.96</v>
      </c>
      <c r="J208" s="31">
        <v>16334.5</v>
      </c>
      <c r="K208" s="54">
        <v>2</v>
      </c>
      <c r="L208" s="31">
        <f t="shared" si="19"/>
        <v>14975.92</v>
      </c>
      <c r="M208" s="31">
        <f t="shared" si="20"/>
        <v>32669</v>
      </c>
      <c r="N208" s="549"/>
      <c r="O208" s="549"/>
      <c r="P208" s="333">
        <f t="shared" si="22"/>
        <v>2.1814352640772654</v>
      </c>
    </row>
    <row r="209" spans="2:16" x14ac:dyDescent="0.25">
      <c r="B209" s="532"/>
      <c r="C209" s="529"/>
      <c r="D209" s="525"/>
      <c r="E209" s="525"/>
      <c r="F209" s="553"/>
      <c r="G209" s="255" t="s">
        <v>27</v>
      </c>
      <c r="H209" s="257" t="s">
        <v>388</v>
      </c>
      <c r="I209" s="135">
        <v>9722.26</v>
      </c>
      <c r="J209" s="135">
        <v>21159.69</v>
      </c>
      <c r="K209" s="255">
        <v>3</v>
      </c>
      <c r="L209" s="135">
        <f t="shared" si="19"/>
        <v>29166.78</v>
      </c>
      <c r="M209" s="135">
        <f t="shared" si="20"/>
        <v>63479.069999999992</v>
      </c>
      <c r="N209" s="549"/>
      <c r="O209" s="549"/>
      <c r="P209" s="370">
        <f t="shared" si="22"/>
        <v>2.1764168002090045</v>
      </c>
    </row>
    <row r="210" spans="2:16" x14ac:dyDescent="0.25">
      <c r="B210" s="532"/>
      <c r="C210" s="529"/>
      <c r="D210" s="525"/>
      <c r="E210" s="525"/>
      <c r="F210" s="553"/>
      <c r="G210" s="54" t="s">
        <v>42</v>
      </c>
      <c r="H210" s="115" t="s">
        <v>389</v>
      </c>
      <c r="I210" s="31">
        <v>8614.92</v>
      </c>
      <c r="J210" s="31">
        <v>18768.28</v>
      </c>
      <c r="K210" s="54">
        <v>8</v>
      </c>
      <c r="L210" s="31">
        <f t="shared" si="19"/>
        <v>68919.360000000001</v>
      </c>
      <c r="M210" s="31">
        <f t="shared" si="20"/>
        <v>150146.23999999999</v>
      </c>
      <c r="N210" s="549"/>
      <c r="O210" s="549"/>
      <c r="P210" s="333">
        <f t="shared" si="22"/>
        <v>2.178578559058006</v>
      </c>
    </row>
    <row r="211" spans="2:16" x14ac:dyDescent="0.25">
      <c r="B211" s="532"/>
      <c r="C211" s="529"/>
      <c r="D211" s="525"/>
      <c r="E211" s="525"/>
      <c r="F211" s="553"/>
      <c r="G211" s="255" t="s">
        <v>42</v>
      </c>
      <c r="H211" s="257" t="s">
        <v>390</v>
      </c>
      <c r="I211" s="135">
        <v>13036.02</v>
      </c>
      <c r="J211" s="135">
        <v>28316.080000000002</v>
      </c>
      <c r="K211" s="255">
        <v>2</v>
      </c>
      <c r="L211" s="135">
        <f t="shared" si="19"/>
        <v>26072.04</v>
      </c>
      <c r="M211" s="135">
        <f t="shared" si="20"/>
        <v>56632.160000000003</v>
      </c>
      <c r="N211" s="549"/>
      <c r="O211" s="549"/>
      <c r="P211" s="370">
        <f t="shared" si="22"/>
        <v>2.1721414971747515</v>
      </c>
    </row>
    <row r="212" spans="2:16" ht="15.75" thickBot="1" x14ac:dyDescent="0.3">
      <c r="B212" s="533"/>
      <c r="C212" s="530"/>
      <c r="D212" s="526"/>
      <c r="E212" s="526"/>
      <c r="F212" s="554"/>
      <c r="G212" s="54" t="s">
        <v>42</v>
      </c>
      <c r="H212" s="115" t="s">
        <v>391</v>
      </c>
      <c r="I212" s="31">
        <v>14444.45</v>
      </c>
      <c r="J212" s="31">
        <v>31357.73</v>
      </c>
      <c r="K212" s="54">
        <v>1</v>
      </c>
      <c r="L212" s="31">
        <f t="shared" si="19"/>
        <v>14444.45</v>
      </c>
      <c r="M212" s="31">
        <f t="shared" si="20"/>
        <v>31357.73</v>
      </c>
      <c r="N212" s="549"/>
      <c r="O212" s="549"/>
      <c r="P212" s="333">
        <f>J212/I212</f>
        <v>2.1709189342619482</v>
      </c>
    </row>
    <row r="213" spans="2:16" x14ac:dyDescent="0.25">
      <c r="B213" s="531" t="s">
        <v>392</v>
      </c>
      <c r="C213" s="528" t="s">
        <v>393</v>
      </c>
      <c r="D213" s="527" t="s">
        <v>394</v>
      </c>
      <c r="E213" s="527" t="s">
        <v>395</v>
      </c>
      <c r="F213" s="524">
        <v>44860</v>
      </c>
      <c r="G213" s="215" t="s">
        <v>44</v>
      </c>
      <c r="H213" s="264" t="s">
        <v>396</v>
      </c>
      <c r="I213" s="219">
        <v>10000</v>
      </c>
      <c r="J213" s="219" t="s">
        <v>42</v>
      </c>
      <c r="K213" s="263"/>
      <c r="L213" s="219"/>
      <c r="M213" s="219"/>
      <c r="N213" s="548" t="s">
        <v>42</v>
      </c>
      <c r="O213" s="548" t="s">
        <v>42</v>
      </c>
      <c r="P213" s="369">
        <v>2.85</v>
      </c>
    </row>
    <row r="214" spans="2:16" x14ac:dyDescent="0.25">
      <c r="B214" s="532"/>
      <c r="C214" s="529"/>
      <c r="D214" s="525"/>
      <c r="E214" s="525"/>
      <c r="F214" s="546"/>
      <c r="G214" s="66" t="s">
        <v>23</v>
      </c>
      <c r="H214" s="115" t="s">
        <v>397</v>
      </c>
      <c r="I214" s="98">
        <v>11400</v>
      </c>
      <c r="J214" s="98" t="s">
        <v>42</v>
      </c>
      <c r="K214" s="54"/>
      <c r="L214" s="98"/>
      <c r="M214" s="98"/>
      <c r="N214" s="549"/>
      <c r="O214" s="549"/>
      <c r="P214" s="333">
        <v>2.85</v>
      </c>
    </row>
    <row r="215" spans="2:16" x14ac:dyDescent="0.25">
      <c r="B215" s="532"/>
      <c r="C215" s="529"/>
      <c r="D215" s="525"/>
      <c r="E215" s="525"/>
      <c r="F215" s="546"/>
      <c r="G215" s="131" t="s">
        <v>42</v>
      </c>
      <c r="H215" s="257" t="s">
        <v>398</v>
      </c>
      <c r="I215" s="135">
        <v>13000</v>
      </c>
      <c r="J215" s="135" t="s">
        <v>42</v>
      </c>
      <c r="K215" s="255"/>
      <c r="L215" s="135"/>
      <c r="M215" s="135"/>
      <c r="N215" s="549"/>
      <c r="O215" s="549"/>
      <c r="P215" s="370">
        <v>2.85</v>
      </c>
    </row>
    <row r="216" spans="2:16" x14ac:dyDescent="0.25">
      <c r="B216" s="532"/>
      <c r="C216" s="529"/>
      <c r="D216" s="525"/>
      <c r="E216" s="525"/>
      <c r="F216" s="546"/>
      <c r="G216" s="66" t="s">
        <v>39</v>
      </c>
      <c r="H216" s="115" t="s">
        <v>399</v>
      </c>
      <c r="I216" s="98">
        <v>13000</v>
      </c>
      <c r="J216" s="98" t="s">
        <v>42</v>
      </c>
      <c r="K216" s="54"/>
      <c r="L216" s="98"/>
      <c r="M216" s="98"/>
      <c r="N216" s="549"/>
      <c r="O216" s="549"/>
      <c r="P216" s="333">
        <v>2.85</v>
      </c>
    </row>
    <row r="217" spans="2:16" x14ac:dyDescent="0.25">
      <c r="B217" s="532"/>
      <c r="C217" s="529"/>
      <c r="D217" s="525"/>
      <c r="E217" s="525"/>
      <c r="F217" s="546"/>
      <c r="G217" s="131" t="s">
        <v>44</v>
      </c>
      <c r="H217" s="257" t="s">
        <v>400</v>
      </c>
      <c r="I217" s="135">
        <v>10000</v>
      </c>
      <c r="J217" s="135" t="s">
        <v>42</v>
      </c>
      <c r="K217" s="255"/>
      <c r="L217" s="135"/>
      <c r="M217" s="135"/>
      <c r="N217" s="549"/>
      <c r="O217" s="549"/>
      <c r="P217" s="370">
        <v>2.84</v>
      </c>
    </row>
    <row r="218" spans="2:16" x14ac:dyDescent="0.25">
      <c r="B218" s="532"/>
      <c r="C218" s="529"/>
      <c r="D218" s="525"/>
      <c r="E218" s="525"/>
      <c r="F218" s="546"/>
      <c r="G218" s="66" t="s">
        <v>23</v>
      </c>
      <c r="H218" s="115" t="s">
        <v>401</v>
      </c>
      <c r="I218" s="98">
        <v>11400</v>
      </c>
      <c r="J218" s="98" t="s">
        <v>42</v>
      </c>
      <c r="K218" s="54"/>
      <c r="L218" s="98"/>
      <c r="M218" s="98"/>
      <c r="N218" s="549"/>
      <c r="O218" s="549"/>
      <c r="P218" s="333">
        <v>2.84</v>
      </c>
    </row>
    <row r="219" spans="2:16" x14ac:dyDescent="0.25">
      <c r="B219" s="532"/>
      <c r="C219" s="529"/>
      <c r="D219" s="525"/>
      <c r="E219" s="525"/>
      <c r="F219" s="546"/>
      <c r="G219" s="131" t="s">
        <v>42</v>
      </c>
      <c r="H219" s="257" t="s">
        <v>402</v>
      </c>
      <c r="I219" s="135">
        <v>13000</v>
      </c>
      <c r="J219" s="135" t="s">
        <v>42</v>
      </c>
      <c r="K219" s="255"/>
      <c r="L219" s="135"/>
      <c r="M219" s="135"/>
      <c r="N219" s="549"/>
      <c r="O219" s="549"/>
      <c r="P219" s="370">
        <v>2.84</v>
      </c>
    </row>
    <row r="220" spans="2:16" x14ac:dyDescent="0.25">
      <c r="B220" s="532"/>
      <c r="C220" s="529"/>
      <c r="D220" s="525"/>
      <c r="E220" s="525"/>
      <c r="F220" s="546"/>
      <c r="G220" s="66" t="s">
        <v>5</v>
      </c>
      <c r="H220" s="115" t="s">
        <v>403</v>
      </c>
      <c r="I220" s="98">
        <v>13000</v>
      </c>
      <c r="J220" s="98" t="s">
        <v>42</v>
      </c>
      <c r="K220" s="54"/>
      <c r="L220" s="98"/>
      <c r="M220" s="98"/>
      <c r="N220" s="549"/>
      <c r="O220" s="549"/>
      <c r="P220" s="333">
        <v>2.84</v>
      </c>
    </row>
    <row r="221" spans="2:16" x14ac:dyDescent="0.25">
      <c r="B221" s="532"/>
      <c r="C221" s="529"/>
      <c r="D221" s="525"/>
      <c r="E221" s="525"/>
      <c r="F221" s="546"/>
      <c r="G221" s="131" t="s">
        <v>39</v>
      </c>
      <c r="H221" s="257" t="s">
        <v>404</v>
      </c>
      <c r="I221" s="135">
        <v>13000</v>
      </c>
      <c r="J221" s="135" t="s">
        <v>42</v>
      </c>
      <c r="K221" s="255"/>
      <c r="L221" s="135"/>
      <c r="M221" s="135"/>
      <c r="N221" s="549"/>
      <c r="O221" s="549"/>
      <c r="P221" s="370">
        <v>2.84</v>
      </c>
    </row>
    <row r="222" spans="2:16" x14ac:dyDescent="0.25">
      <c r="B222" s="532"/>
      <c r="C222" s="529"/>
      <c r="D222" s="525"/>
      <c r="E222" s="525"/>
      <c r="F222" s="546"/>
      <c r="G222" s="66" t="s">
        <v>42</v>
      </c>
      <c r="H222" s="115" t="s">
        <v>405</v>
      </c>
      <c r="I222" s="98">
        <v>13000</v>
      </c>
      <c r="J222" s="98" t="s">
        <v>42</v>
      </c>
      <c r="K222" s="54"/>
      <c r="L222" s="98"/>
      <c r="M222" s="98"/>
      <c r="N222" s="549"/>
      <c r="O222" s="549"/>
      <c r="P222" s="333">
        <v>2.82</v>
      </c>
    </row>
    <row r="223" spans="2:16" x14ac:dyDescent="0.25">
      <c r="B223" s="532"/>
      <c r="C223" s="529"/>
      <c r="D223" s="525"/>
      <c r="E223" s="525"/>
      <c r="F223" s="546"/>
      <c r="G223" s="131" t="s">
        <v>39</v>
      </c>
      <c r="H223" s="257" t="s">
        <v>406</v>
      </c>
      <c r="I223" s="135">
        <v>13000</v>
      </c>
      <c r="J223" s="135" t="s">
        <v>42</v>
      </c>
      <c r="K223" s="255"/>
      <c r="L223" s="135"/>
      <c r="M223" s="135"/>
      <c r="N223" s="549"/>
      <c r="O223" s="549"/>
      <c r="P223" s="370">
        <v>2.82</v>
      </c>
    </row>
    <row r="224" spans="2:16" x14ac:dyDescent="0.25">
      <c r="B224" s="532"/>
      <c r="C224" s="529"/>
      <c r="D224" s="525"/>
      <c r="E224" s="525"/>
      <c r="F224" s="546"/>
      <c r="G224" s="66" t="s">
        <v>42</v>
      </c>
      <c r="H224" s="115" t="s">
        <v>407</v>
      </c>
      <c r="I224" s="98">
        <v>10000</v>
      </c>
      <c r="J224" s="98" t="s">
        <v>42</v>
      </c>
      <c r="K224" s="54"/>
      <c r="L224" s="98"/>
      <c r="M224" s="98"/>
      <c r="N224" s="549"/>
      <c r="O224" s="549"/>
      <c r="P224" s="333">
        <v>2.85</v>
      </c>
    </row>
    <row r="225" spans="2:16" x14ac:dyDescent="0.25">
      <c r="B225" s="532"/>
      <c r="C225" s="529"/>
      <c r="D225" s="525"/>
      <c r="E225" s="525"/>
      <c r="F225" s="546"/>
      <c r="G225" s="131" t="s">
        <v>42</v>
      </c>
      <c r="H225" s="257" t="s">
        <v>408</v>
      </c>
      <c r="I225" s="135">
        <v>11400</v>
      </c>
      <c r="J225" s="135" t="s">
        <v>42</v>
      </c>
      <c r="K225" s="255"/>
      <c r="L225" s="135"/>
      <c r="M225" s="135"/>
      <c r="N225" s="549"/>
      <c r="O225" s="549"/>
      <c r="P225" s="370">
        <v>2.85</v>
      </c>
    </row>
    <row r="226" spans="2:16" x14ac:dyDescent="0.25">
      <c r="B226" s="532"/>
      <c r="C226" s="529"/>
      <c r="D226" s="525"/>
      <c r="E226" s="525"/>
      <c r="F226" s="546"/>
      <c r="G226" s="66" t="s">
        <v>17</v>
      </c>
      <c r="H226" s="115" t="s">
        <v>409</v>
      </c>
      <c r="I226" s="98">
        <v>12500</v>
      </c>
      <c r="J226" s="98" t="s">
        <v>42</v>
      </c>
      <c r="K226" s="54"/>
      <c r="L226" s="98"/>
      <c r="M226" s="98"/>
      <c r="N226" s="549"/>
      <c r="O226" s="549"/>
      <c r="P226" s="333">
        <v>2.85</v>
      </c>
    </row>
    <row r="227" spans="2:16" x14ac:dyDescent="0.25">
      <c r="B227" s="532"/>
      <c r="C227" s="529"/>
      <c r="D227" s="525"/>
      <c r="E227" s="525"/>
      <c r="F227" s="546"/>
      <c r="G227" s="131" t="s">
        <v>37</v>
      </c>
      <c r="H227" s="257" t="s">
        <v>410</v>
      </c>
      <c r="I227" s="135">
        <v>12000</v>
      </c>
      <c r="J227" s="135" t="s">
        <v>42</v>
      </c>
      <c r="K227" s="255"/>
      <c r="L227" s="135"/>
      <c r="M227" s="135"/>
      <c r="N227" s="549"/>
      <c r="O227" s="549"/>
      <c r="P227" s="370">
        <v>2.85</v>
      </c>
    </row>
    <row r="228" spans="2:16" x14ac:dyDescent="0.25">
      <c r="B228" s="532"/>
      <c r="C228" s="529"/>
      <c r="D228" s="525"/>
      <c r="E228" s="525"/>
      <c r="F228" s="546"/>
      <c r="G228" s="66" t="s">
        <v>42</v>
      </c>
      <c r="H228" s="115" t="s">
        <v>411</v>
      </c>
      <c r="I228" s="98">
        <v>13000</v>
      </c>
      <c r="J228" s="98" t="s">
        <v>42</v>
      </c>
      <c r="K228" s="54"/>
      <c r="L228" s="98"/>
      <c r="M228" s="98"/>
      <c r="N228" s="549"/>
      <c r="O228" s="549"/>
      <c r="P228" s="333">
        <v>2.85</v>
      </c>
    </row>
    <row r="229" spans="2:16" x14ac:dyDescent="0.25">
      <c r="B229" s="532"/>
      <c r="C229" s="529"/>
      <c r="D229" s="525"/>
      <c r="E229" s="525"/>
      <c r="F229" s="546"/>
      <c r="G229" s="131" t="s">
        <v>42</v>
      </c>
      <c r="H229" s="257" t="s">
        <v>412</v>
      </c>
      <c r="I229" s="135">
        <v>10000</v>
      </c>
      <c r="J229" s="135" t="s">
        <v>42</v>
      </c>
      <c r="K229" s="255"/>
      <c r="L229" s="135"/>
      <c r="M229" s="135"/>
      <c r="N229" s="549"/>
      <c r="O229" s="549"/>
      <c r="P229" s="370">
        <v>2.85</v>
      </c>
    </row>
    <row r="230" spans="2:16" x14ac:dyDescent="0.25">
      <c r="B230" s="532"/>
      <c r="C230" s="529"/>
      <c r="D230" s="525"/>
      <c r="E230" s="525"/>
      <c r="F230" s="546"/>
      <c r="G230" s="66" t="s">
        <v>42</v>
      </c>
      <c r="H230" s="115" t="s">
        <v>413</v>
      </c>
      <c r="I230" s="98">
        <v>11400</v>
      </c>
      <c r="J230" s="98" t="s">
        <v>42</v>
      </c>
      <c r="K230" s="54"/>
      <c r="L230" s="98"/>
      <c r="M230" s="98"/>
      <c r="N230" s="549"/>
      <c r="O230" s="549"/>
      <c r="P230" s="333">
        <v>2.85</v>
      </c>
    </row>
    <row r="231" spans="2:16" x14ac:dyDescent="0.25">
      <c r="B231" s="532"/>
      <c r="C231" s="529"/>
      <c r="D231" s="525"/>
      <c r="E231" s="525"/>
      <c r="F231" s="546"/>
      <c r="G231" s="131" t="s">
        <v>42</v>
      </c>
      <c r="H231" s="257" t="s">
        <v>414</v>
      </c>
      <c r="I231" s="135">
        <v>13000</v>
      </c>
      <c r="J231" s="135" t="s">
        <v>42</v>
      </c>
      <c r="K231" s="255"/>
      <c r="L231" s="135"/>
      <c r="M231" s="135"/>
      <c r="N231" s="549"/>
      <c r="O231" s="549"/>
      <c r="P231" s="370">
        <v>2.85</v>
      </c>
    </row>
    <row r="232" spans="2:16" x14ac:dyDescent="0.25">
      <c r="B232" s="532"/>
      <c r="C232" s="529"/>
      <c r="D232" s="525"/>
      <c r="E232" s="525"/>
      <c r="F232" s="546"/>
      <c r="G232" s="66" t="s">
        <v>42</v>
      </c>
      <c r="H232" s="115" t="s">
        <v>415</v>
      </c>
      <c r="I232" s="98">
        <v>13000</v>
      </c>
      <c r="J232" s="98" t="s">
        <v>42</v>
      </c>
      <c r="K232" s="54"/>
      <c r="L232" s="98"/>
      <c r="M232" s="98"/>
      <c r="N232" s="549"/>
      <c r="O232" s="549"/>
      <c r="P232" s="333">
        <v>2.85</v>
      </c>
    </row>
    <row r="233" spans="2:16" x14ac:dyDescent="0.25">
      <c r="B233" s="532"/>
      <c r="C233" s="529"/>
      <c r="D233" s="525"/>
      <c r="E233" s="525"/>
      <c r="F233" s="546"/>
      <c r="G233" s="131" t="s">
        <v>42</v>
      </c>
      <c r="H233" s="257" t="s">
        <v>416</v>
      </c>
      <c r="I233" s="135">
        <v>7500</v>
      </c>
      <c r="J233" s="135" t="s">
        <v>42</v>
      </c>
      <c r="K233" s="255"/>
      <c r="L233" s="135"/>
      <c r="M233" s="135"/>
      <c r="N233" s="549"/>
      <c r="O233" s="549"/>
      <c r="P233" s="370">
        <v>2.89</v>
      </c>
    </row>
    <row r="234" spans="2:16" x14ac:dyDescent="0.25">
      <c r="B234" s="532"/>
      <c r="C234" s="529"/>
      <c r="D234" s="525"/>
      <c r="E234" s="525"/>
      <c r="F234" s="546"/>
      <c r="G234" s="66" t="s">
        <v>42</v>
      </c>
      <c r="H234" s="115" t="s">
        <v>417</v>
      </c>
      <c r="I234" s="98">
        <v>11300</v>
      </c>
      <c r="J234" s="98" t="s">
        <v>42</v>
      </c>
      <c r="K234" s="54"/>
      <c r="L234" s="98"/>
      <c r="M234" s="98"/>
      <c r="N234" s="549"/>
      <c r="O234" s="549"/>
      <c r="P234" s="333">
        <v>2.89</v>
      </c>
    </row>
    <row r="235" spans="2:16" x14ac:dyDescent="0.25">
      <c r="B235" s="532"/>
      <c r="C235" s="529"/>
      <c r="D235" s="525"/>
      <c r="E235" s="525"/>
      <c r="F235" s="546"/>
      <c r="G235" s="131" t="s">
        <v>44</v>
      </c>
      <c r="H235" s="257" t="s">
        <v>418</v>
      </c>
      <c r="I235" s="135">
        <v>10000</v>
      </c>
      <c r="J235" s="135" t="s">
        <v>42</v>
      </c>
      <c r="K235" s="255"/>
      <c r="L235" s="135"/>
      <c r="M235" s="135"/>
      <c r="N235" s="549"/>
      <c r="O235" s="549"/>
      <c r="P235" s="370">
        <v>2.89</v>
      </c>
    </row>
    <row r="236" spans="2:16" ht="15.75" thickBot="1" x14ac:dyDescent="0.3">
      <c r="B236" s="532"/>
      <c r="C236" s="529"/>
      <c r="D236" s="525"/>
      <c r="E236" s="525"/>
      <c r="F236" s="546"/>
      <c r="G236" s="66" t="s">
        <v>39</v>
      </c>
      <c r="H236" s="115" t="s">
        <v>419</v>
      </c>
      <c r="I236" s="98">
        <v>13000</v>
      </c>
      <c r="J236" s="98" t="s">
        <v>42</v>
      </c>
      <c r="K236" s="54"/>
      <c r="L236" s="98"/>
      <c r="M236" s="98"/>
      <c r="N236" s="550"/>
      <c r="O236" s="550"/>
      <c r="P236" s="333">
        <v>2.89</v>
      </c>
    </row>
    <row r="237" spans="2:16" s="454" customFormat="1" x14ac:dyDescent="0.25">
      <c r="B237" s="536" t="s">
        <v>347</v>
      </c>
      <c r="C237" s="534" t="s">
        <v>420</v>
      </c>
      <c r="D237" s="544" t="s">
        <v>349</v>
      </c>
      <c r="E237" s="544" t="s">
        <v>421</v>
      </c>
      <c r="F237" s="538">
        <v>44858</v>
      </c>
      <c r="G237" s="316" t="s">
        <v>42</v>
      </c>
      <c r="H237" s="307" t="s">
        <v>422</v>
      </c>
      <c r="I237" s="317">
        <v>14398.82</v>
      </c>
      <c r="J237" s="317">
        <v>27665.19</v>
      </c>
      <c r="K237" s="318">
        <v>1</v>
      </c>
      <c r="L237" s="317">
        <f>I237*K237</f>
        <v>14398.82</v>
      </c>
      <c r="M237" s="317">
        <f>J237*K237</f>
        <v>27665.19</v>
      </c>
      <c r="N237" s="542">
        <f>SUM(L237:L246)</f>
        <v>267025.08999999997</v>
      </c>
      <c r="O237" s="542">
        <f>SUM(M237:M246)</f>
        <v>526136.21</v>
      </c>
      <c r="P237" s="372">
        <f>J237/I237</f>
        <v>1.9213511940561796</v>
      </c>
    </row>
    <row r="238" spans="2:16" s="454" customFormat="1" x14ac:dyDescent="0.25">
      <c r="B238" s="537"/>
      <c r="C238" s="535"/>
      <c r="D238" s="545"/>
      <c r="E238" s="545"/>
      <c r="F238" s="539"/>
      <c r="G238" s="314" t="s">
        <v>42</v>
      </c>
      <c r="H238" s="306" t="s">
        <v>423</v>
      </c>
      <c r="I238" s="310">
        <v>2432.0300000000002</v>
      </c>
      <c r="J238" s="310">
        <v>5823.1</v>
      </c>
      <c r="K238" s="309">
        <v>1</v>
      </c>
      <c r="L238" s="310">
        <f t="shared" ref="L238:L246" si="23">I238*K238</f>
        <v>2432.0300000000002</v>
      </c>
      <c r="M238" s="310">
        <f t="shared" ref="M238:M246" si="24">J238*K238</f>
        <v>5823.1</v>
      </c>
      <c r="N238" s="541"/>
      <c r="O238" s="541"/>
      <c r="P238" s="334">
        <f t="shared" ref="P238:P246" si="25">J238/I238</f>
        <v>2.3943372409057453</v>
      </c>
    </row>
    <row r="239" spans="2:16" s="454" customFormat="1" x14ac:dyDescent="0.25">
      <c r="B239" s="537"/>
      <c r="C239" s="535"/>
      <c r="D239" s="545"/>
      <c r="E239" s="545"/>
      <c r="F239" s="539"/>
      <c r="G239" s="320" t="s">
        <v>23</v>
      </c>
      <c r="H239" s="305" t="s">
        <v>424</v>
      </c>
      <c r="I239" s="321">
        <v>10701.93</v>
      </c>
      <c r="J239" s="321">
        <v>20917.54</v>
      </c>
      <c r="K239" s="319">
        <v>4</v>
      </c>
      <c r="L239" s="321">
        <f t="shared" si="23"/>
        <v>42807.72</v>
      </c>
      <c r="M239" s="321">
        <f t="shared" si="24"/>
        <v>83670.16</v>
      </c>
      <c r="N239" s="541"/>
      <c r="O239" s="541"/>
      <c r="P239" s="373">
        <f t="shared" si="25"/>
        <v>1.95455772930677</v>
      </c>
    </row>
    <row r="240" spans="2:16" s="454" customFormat="1" x14ac:dyDescent="0.25">
      <c r="B240" s="537"/>
      <c r="C240" s="535"/>
      <c r="D240" s="545"/>
      <c r="E240" s="545"/>
      <c r="F240" s="539"/>
      <c r="G240" s="314" t="s">
        <v>39</v>
      </c>
      <c r="H240" s="306" t="s">
        <v>425</v>
      </c>
      <c r="I240" s="310">
        <v>15857.03</v>
      </c>
      <c r="J240" s="310">
        <v>30326.720000000001</v>
      </c>
      <c r="K240" s="309">
        <v>2</v>
      </c>
      <c r="L240" s="310">
        <f t="shared" si="23"/>
        <v>31714.06</v>
      </c>
      <c r="M240" s="310">
        <f t="shared" si="24"/>
        <v>60653.440000000002</v>
      </c>
      <c r="N240" s="541"/>
      <c r="O240" s="541"/>
      <c r="P240" s="334">
        <f t="shared" si="25"/>
        <v>1.9125094674097229</v>
      </c>
    </row>
    <row r="241" spans="2:16" s="454" customFormat="1" x14ac:dyDescent="0.25">
      <c r="B241" s="537"/>
      <c r="C241" s="535"/>
      <c r="D241" s="545"/>
      <c r="E241" s="545"/>
      <c r="F241" s="539"/>
      <c r="G241" s="320" t="s">
        <v>25</v>
      </c>
      <c r="H241" s="305" t="s">
        <v>426</v>
      </c>
      <c r="I241" s="321">
        <v>6323.83</v>
      </c>
      <c r="J241" s="321">
        <v>12926.54</v>
      </c>
      <c r="K241" s="319">
        <v>4</v>
      </c>
      <c r="L241" s="321">
        <f t="shared" si="23"/>
        <v>25295.32</v>
      </c>
      <c r="M241" s="321">
        <f t="shared" si="24"/>
        <v>51706.16</v>
      </c>
      <c r="N241" s="541"/>
      <c r="O241" s="541"/>
      <c r="P241" s="373">
        <f t="shared" si="25"/>
        <v>2.0440998572067879</v>
      </c>
    </row>
    <row r="242" spans="2:16" s="454" customFormat="1" x14ac:dyDescent="0.25">
      <c r="B242" s="537"/>
      <c r="C242" s="535"/>
      <c r="D242" s="545"/>
      <c r="E242" s="545"/>
      <c r="F242" s="539"/>
      <c r="G242" s="314" t="s">
        <v>27</v>
      </c>
      <c r="H242" s="306" t="s">
        <v>427</v>
      </c>
      <c r="I242" s="310">
        <v>7060.84</v>
      </c>
      <c r="J242" s="310">
        <v>14271.77</v>
      </c>
      <c r="K242" s="309">
        <v>8</v>
      </c>
      <c r="L242" s="310">
        <f t="shared" si="23"/>
        <v>56486.720000000001</v>
      </c>
      <c r="M242" s="310">
        <f t="shared" si="24"/>
        <v>114174.16</v>
      </c>
      <c r="N242" s="541"/>
      <c r="O242" s="541"/>
      <c r="P242" s="334">
        <f t="shared" si="25"/>
        <v>2.0212566776757441</v>
      </c>
    </row>
    <row r="243" spans="2:16" s="454" customFormat="1" x14ac:dyDescent="0.25">
      <c r="B243" s="537"/>
      <c r="C243" s="535"/>
      <c r="D243" s="545"/>
      <c r="E243" s="545"/>
      <c r="F243" s="539"/>
      <c r="G243" s="320" t="s">
        <v>29</v>
      </c>
      <c r="H243" s="305" t="s">
        <v>428</v>
      </c>
      <c r="I243" s="321">
        <v>10605.14</v>
      </c>
      <c r="J243" s="321">
        <v>20740.88</v>
      </c>
      <c r="K243" s="319">
        <v>4</v>
      </c>
      <c r="L243" s="321">
        <f t="shared" si="23"/>
        <v>42420.56</v>
      </c>
      <c r="M243" s="321">
        <f t="shared" si="24"/>
        <v>82963.520000000004</v>
      </c>
      <c r="N243" s="541"/>
      <c r="O243" s="541"/>
      <c r="P243" s="373">
        <f t="shared" si="25"/>
        <v>1.9557384438112086</v>
      </c>
    </row>
    <row r="244" spans="2:16" s="454" customFormat="1" x14ac:dyDescent="0.25">
      <c r="B244" s="537"/>
      <c r="C244" s="535"/>
      <c r="D244" s="545"/>
      <c r="E244" s="545"/>
      <c r="F244" s="539"/>
      <c r="G244" s="314" t="s">
        <v>42</v>
      </c>
      <c r="H244" s="306" t="s">
        <v>429</v>
      </c>
      <c r="I244" s="310">
        <v>12843.29</v>
      </c>
      <c r="J244" s="310">
        <v>24825.99</v>
      </c>
      <c r="K244" s="309">
        <v>2</v>
      </c>
      <c r="L244" s="310">
        <f t="shared" si="23"/>
        <v>25686.58</v>
      </c>
      <c r="M244" s="310">
        <f t="shared" si="24"/>
        <v>49651.98</v>
      </c>
      <c r="N244" s="541"/>
      <c r="O244" s="541"/>
      <c r="P244" s="334">
        <f t="shared" si="25"/>
        <v>1.9329930259302717</v>
      </c>
    </row>
    <row r="245" spans="2:16" s="454" customFormat="1" x14ac:dyDescent="0.25">
      <c r="B245" s="537"/>
      <c r="C245" s="535"/>
      <c r="D245" s="545"/>
      <c r="E245" s="545"/>
      <c r="F245" s="539"/>
      <c r="G245" s="320" t="s">
        <v>42</v>
      </c>
      <c r="H245" s="305" t="s">
        <v>430</v>
      </c>
      <c r="I245" s="321">
        <v>10701.93</v>
      </c>
      <c r="J245" s="321">
        <v>20917.54</v>
      </c>
      <c r="K245" s="319">
        <v>1</v>
      </c>
      <c r="L245" s="321">
        <f t="shared" si="23"/>
        <v>10701.93</v>
      </c>
      <c r="M245" s="321">
        <f t="shared" si="24"/>
        <v>20917.54</v>
      </c>
      <c r="N245" s="541"/>
      <c r="O245" s="541"/>
      <c r="P245" s="373">
        <f t="shared" si="25"/>
        <v>1.95455772930677</v>
      </c>
    </row>
    <row r="246" spans="2:16" s="454" customFormat="1" ht="15.75" thickBot="1" x14ac:dyDescent="0.3">
      <c r="B246" s="537"/>
      <c r="C246" s="535"/>
      <c r="D246" s="545"/>
      <c r="E246" s="545"/>
      <c r="F246" s="539"/>
      <c r="G246" s="315" t="s">
        <v>42</v>
      </c>
      <c r="H246" s="312" t="s">
        <v>431</v>
      </c>
      <c r="I246" s="313">
        <v>15081.35</v>
      </c>
      <c r="J246" s="313">
        <v>28910.959999999999</v>
      </c>
      <c r="K246" s="311">
        <v>1</v>
      </c>
      <c r="L246" s="313">
        <f t="shared" si="23"/>
        <v>15081.35</v>
      </c>
      <c r="M246" s="313">
        <f t="shared" si="24"/>
        <v>28910.959999999999</v>
      </c>
      <c r="N246" s="547"/>
      <c r="O246" s="547"/>
      <c r="P246" s="335">
        <f t="shared" si="25"/>
        <v>1.9170007990000895</v>
      </c>
    </row>
    <row r="247" spans="2:16" s="454" customFormat="1" x14ac:dyDescent="0.25">
      <c r="B247" s="536" t="s">
        <v>432</v>
      </c>
      <c r="C247" s="534" t="s">
        <v>433</v>
      </c>
      <c r="D247" s="544" t="s">
        <v>434</v>
      </c>
      <c r="E247" s="544" t="s">
        <v>435</v>
      </c>
      <c r="F247" s="538">
        <v>44914</v>
      </c>
      <c r="G247" s="319" t="s">
        <v>33</v>
      </c>
      <c r="H247" s="305" t="s">
        <v>33</v>
      </c>
      <c r="I247" s="321">
        <v>9946.67</v>
      </c>
      <c r="J247" s="321">
        <v>19972.82</v>
      </c>
      <c r="K247" s="319">
        <v>2</v>
      </c>
      <c r="L247" s="321">
        <f>I247*K247</f>
        <v>19893.34</v>
      </c>
      <c r="M247" s="321">
        <f>J247*K247</f>
        <v>39945.64</v>
      </c>
      <c r="N247" s="540">
        <f>SUM(L247:L260)</f>
        <v>450556.05000000005</v>
      </c>
      <c r="O247" s="540">
        <f>SUM(M247:M260)</f>
        <v>904728.44</v>
      </c>
      <c r="P247" s="373">
        <f>J247/I247</f>
        <v>2.0079906139441643</v>
      </c>
    </row>
    <row r="248" spans="2:16" s="454" customFormat="1" x14ac:dyDescent="0.25">
      <c r="B248" s="537"/>
      <c r="C248" s="535"/>
      <c r="D248" s="545"/>
      <c r="E248" s="545"/>
      <c r="F248" s="539"/>
      <c r="G248" s="309" t="s">
        <v>27</v>
      </c>
      <c r="H248" s="306" t="s">
        <v>27</v>
      </c>
      <c r="I248" s="310">
        <v>9967.6299999999992</v>
      </c>
      <c r="J248" s="310">
        <v>20014.91</v>
      </c>
      <c r="K248" s="309">
        <v>3</v>
      </c>
      <c r="L248" s="310">
        <f t="shared" ref="L248:L271" si="26">I248*K248</f>
        <v>29902.89</v>
      </c>
      <c r="M248" s="310">
        <f t="shared" ref="M248:M260" si="27">J248*K248</f>
        <v>60044.729999999996</v>
      </c>
      <c r="N248" s="541"/>
      <c r="O248" s="541"/>
      <c r="P248" s="334">
        <f t="shared" ref="P248:P271" si="28">J248/I248</f>
        <v>2.0079908664346493</v>
      </c>
    </row>
    <row r="249" spans="2:16" s="454" customFormat="1" x14ac:dyDescent="0.25">
      <c r="B249" s="537"/>
      <c r="C249" s="535"/>
      <c r="D249" s="545"/>
      <c r="E249" s="545"/>
      <c r="F249" s="539"/>
      <c r="G249" s="319" t="s">
        <v>29</v>
      </c>
      <c r="H249" s="305" t="s">
        <v>29</v>
      </c>
      <c r="I249" s="321">
        <v>12816.73</v>
      </c>
      <c r="J249" s="321">
        <v>25735.87</v>
      </c>
      <c r="K249" s="319">
        <v>1</v>
      </c>
      <c r="L249" s="321">
        <f t="shared" si="26"/>
        <v>12816.73</v>
      </c>
      <c r="M249" s="321">
        <f t="shared" si="27"/>
        <v>25735.87</v>
      </c>
      <c r="N249" s="541"/>
      <c r="O249" s="541"/>
      <c r="P249" s="373">
        <f t="shared" si="28"/>
        <v>2.0079903376290207</v>
      </c>
    </row>
    <row r="250" spans="2:16" s="454" customFormat="1" x14ac:dyDescent="0.25">
      <c r="B250" s="537"/>
      <c r="C250" s="535"/>
      <c r="D250" s="545"/>
      <c r="E250" s="545"/>
      <c r="F250" s="539"/>
      <c r="G250" s="309" t="s">
        <v>23</v>
      </c>
      <c r="H250" s="306" t="s">
        <v>436</v>
      </c>
      <c r="I250" s="310">
        <v>9664.58</v>
      </c>
      <c r="J250" s="310">
        <v>19406.38</v>
      </c>
      <c r="K250" s="309">
        <v>3</v>
      </c>
      <c r="L250" s="310">
        <f t="shared" si="26"/>
        <v>28993.739999999998</v>
      </c>
      <c r="M250" s="310">
        <f t="shared" si="27"/>
        <v>58219.14</v>
      </c>
      <c r="N250" s="541"/>
      <c r="O250" s="541"/>
      <c r="P250" s="334">
        <f t="shared" si="28"/>
        <v>2.0079900006001297</v>
      </c>
    </row>
    <row r="251" spans="2:16" s="454" customFormat="1" x14ac:dyDescent="0.25">
      <c r="B251" s="537"/>
      <c r="C251" s="535"/>
      <c r="D251" s="545"/>
      <c r="E251" s="545"/>
      <c r="F251" s="539"/>
      <c r="G251" s="319" t="s">
        <v>9</v>
      </c>
      <c r="H251" s="305" t="s">
        <v>437</v>
      </c>
      <c r="I251" s="321">
        <v>6550.32</v>
      </c>
      <c r="J251" s="321">
        <v>13152.97</v>
      </c>
      <c r="K251" s="319">
        <v>1</v>
      </c>
      <c r="L251" s="321">
        <f t="shared" si="26"/>
        <v>6550.32</v>
      </c>
      <c r="M251" s="321">
        <f t="shared" si="27"/>
        <v>13152.97</v>
      </c>
      <c r="N251" s="541"/>
      <c r="O251" s="541"/>
      <c r="P251" s="373">
        <f t="shared" si="28"/>
        <v>2.0079889226785865</v>
      </c>
    </row>
    <row r="252" spans="2:16" s="454" customFormat="1" x14ac:dyDescent="0.25">
      <c r="B252" s="537"/>
      <c r="C252" s="535"/>
      <c r="D252" s="545"/>
      <c r="E252" s="545"/>
      <c r="F252" s="539"/>
      <c r="G252" s="309" t="s">
        <v>11</v>
      </c>
      <c r="H252" s="306" t="s">
        <v>438</v>
      </c>
      <c r="I252" s="310">
        <v>9671.7999999999993</v>
      </c>
      <c r="J252" s="310">
        <v>19420.88</v>
      </c>
      <c r="K252" s="309">
        <v>1</v>
      </c>
      <c r="L252" s="310">
        <f t="shared" si="26"/>
        <v>9671.7999999999993</v>
      </c>
      <c r="M252" s="310">
        <f t="shared" si="27"/>
        <v>19420.88</v>
      </c>
      <c r="N252" s="541"/>
      <c r="O252" s="541"/>
      <c r="P252" s="334">
        <f t="shared" si="28"/>
        <v>2.0079902396658329</v>
      </c>
    </row>
    <row r="253" spans="2:16" s="454" customFormat="1" x14ac:dyDescent="0.25">
      <c r="B253" s="537"/>
      <c r="C253" s="535"/>
      <c r="D253" s="545"/>
      <c r="E253" s="545"/>
      <c r="F253" s="539"/>
      <c r="G253" s="319" t="s">
        <v>13</v>
      </c>
      <c r="H253" s="305" t="s">
        <v>439</v>
      </c>
      <c r="I253" s="321">
        <v>5611.32</v>
      </c>
      <c r="J253" s="321">
        <v>11272.9</v>
      </c>
      <c r="K253" s="319">
        <v>3</v>
      </c>
      <c r="L253" s="321">
        <f t="shared" si="26"/>
        <v>16833.96</v>
      </c>
      <c r="M253" s="321">
        <f t="shared" si="27"/>
        <v>33818.699999999997</v>
      </c>
      <c r="N253" s="541"/>
      <c r="O253" s="541"/>
      <c r="P253" s="373">
        <f t="shared" si="28"/>
        <v>2.0089568942779952</v>
      </c>
    </row>
    <row r="254" spans="2:16" s="454" customFormat="1" x14ac:dyDescent="0.25">
      <c r="B254" s="537"/>
      <c r="C254" s="535"/>
      <c r="D254" s="545"/>
      <c r="E254" s="545"/>
      <c r="F254" s="539"/>
      <c r="G254" s="309" t="s">
        <v>17</v>
      </c>
      <c r="H254" s="306" t="s">
        <v>440</v>
      </c>
      <c r="I254" s="310">
        <v>11669.09</v>
      </c>
      <c r="J254" s="310">
        <v>23431.42</v>
      </c>
      <c r="K254" s="309">
        <v>1</v>
      </c>
      <c r="L254" s="310">
        <f t="shared" si="26"/>
        <v>11669.09</v>
      </c>
      <c r="M254" s="310">
        <f t="shared" si="27"/>
        <v>23431.42</v>
      </c>
      <c r="N254" s="541"/>
      <c r="O254" s="541"/>
      <c r="P254" s="334">
        <f t="shared" si="28"/>
        <v>2.0079903402921735</v>
      </c>
    </row>
    <row r="255" spans="2:16" s="454" customFormat="1" x14ac:dyDescent="0.25">
      <c r="B255" s="537"/>
      <c r="C255" s="535"/>
      <c r="D255" s="545"/>
      <c r="E255" s="545"/>
      <c r="F255" s="539"/>
      <c r="G255" s="319" t="s">
        <v>17</v>
      </c>
      <c r="H255" s="305" t="s">
        <v>441</v>
      </c>
      <c r="I255" s="321">
        <v>11669.09</v>
      </c>
      <c r="J255" s="321">
        <v>23431.42</v>
      </c>
      <c r="K255" s="319">
        <v>10</v>
      </c>
      <c r="L255" s="321">
        <f t="shared" si="26"/>
        <v>116690.9</v>
      </c>
      <c r="M255" s="321">
        <f t="shared" si="27"/>
        <v>234314.19999999998</v>
      </c>
      <c r="N255" s="541"/>
      <c r="O255" s="541"/>
      <c r="P255" s="373">
        <f t="shared" si="28"/>
        <v>2.0079903402921735</v>
      </c>
    </row>
    <row r="256" spans="2:16" s="454" customFormat="1" x14ac:dyDescent="0.25">
      <c r="B256" s="537"/>
      <c r="C256" s="535"/>
      <c r="D256" s="545"/>
      <c r="E256" s="545"/>
      <c r="F256" s="539"/>
      <c r="G256" s="309" t="s">
        <v>17</v>
      </c>
      <c r="H256" s="306" t="s">
        <v>442</v>
      </c>
      <c r="I256" s="310">
        <v>11669.09</v>
      </c>
      <c r="J256" s="310">
        <v>23431.42</v>
      </c>
      <c r="K256" s="309">
        <v>4</v>
      </c>
      <c r="L256" s="310">
        <f t="shared" si="26"/>
        <v>46676.36</v>
      </c>
      <c r="M256" s="310">
        <f t="shared" si="27"/>
        <v>93725.68</v>
      </c>
      <c r="N256" s="541"/>
      <c r="O256" s="541"/>
      <c r="P256" s="334">
        <f t="shared" si="28"/>
        <v>2.0079903402921735</v>
      </c>
    </row>
    <row r="257" spans="2:16" s="454" customFormat="1" x14ac:dyDescent="0.25">
      <c r="B257" s="537"/>
      <c r="C257" s="535"/>
      <c r="D257" s="545"/>
      <c r="E257" s="545"/>
      <c r="F257" s="539"/>
      <c r="G257" s="319" t="s">
        <v>17</v>
      </c>
      <c r="H257" s="305" t="s">
        <v>443</v>
      </c>
      <c r="I257" s="321">
        <v>11669.09</v>
      </c>
      <c r="J257" s="321">
        <v>23431.42</v>
      </c>
      <c r="K257" s="319">
        <v>6</v>
      </c>
      <c r="L257" s="321">
        <f t="shared" si="26"/>
        <v>70014.540000000008</v>
      </c>
      <c r="M257" s="321">
        <f t="shared" si="27"/>
        <v>140588.51999999999</v>
      </c>
      <c r="N257" s="541"/>
      <c r="O257" s="541"/>
      <c r="P257" s="373">
        <f t="shared" si="28"/>
        <v>2.0079903402921735</v>
      </c>
    </row>
    <row r="258" spans="2:16" s="454" customFormat="1" x14ac:dyDescent="0.25">
      <c r="B258" s="537"/>
      <c r="C258" s="535"/>
      <c r="D258" s="545"/>
      <c r="E258" s="545"/>
      <c r="F258" s="539"/>
      <c r="G258" s="309" t="s">
        <v>39</v>
      </c>
      <c r="H258" s="306" t="s">
        <v>444</v>
      </c>
      <c r="I258" s="310">
        <v>13896.33</v>
      </c>
      <c r="J258" s="310">
        <v>27903.69</v>
      </c>
      <c r="K258" s="309">
        <v>1</v>
      </c>
      <c r="L258" s="310">
        <f t="shared" si="26"/>
        <v>13896.33</v>
      </c>
      <c r="M258" s="310">
        <f t="shared" si="27"/>
        <v>27903.69</v>
      </c>
      <c r="N258" s="541"/>
      <c r="O258" s="541"/>
      <c r="P258" s="334">
        <f t="shared" si="28"/>
        <v>2.0079898793422437</v>
      </c>
    </row>
    <row r="259" spans="2:16" s="454" customFormat="1" x14ac:dyDescent="0.25">
      <c r="B259" s="537"/>
      <c r="C259" s="535"/>
      <c r="D259" s="545"/>
      <c r="E259" s="545"/>
      <c r="F259" s="539"/>
      <c r="G259" s="319" t="s">
        <v>35</v>
      </c>
      <c r="H259" s="305" t="s">
        <v>445</v>
      </c>
      <c r="I259" s="321">
        <v>13389.21</v>
      </c>
      <c r="J259" s="321">
        <v>26885.4</v>
      </c>
      <c r="K259" s="319">
        <v>2</v>
      </c>
      <c r="L259" s="321">
        <f t="shared" si="26"/>
        <v>26778.42</v>
      </c>
      <c r="M259" s="321">
        <f t="shared" si="27"/>
        <v>53770.8</v>
      </c>
      <c r="N259" s="541"/>
      <c r="O259" s="541"/>
      <c r="P259" s="373">
        <f t="shared" si="28"/>
        <v>2.0079900158411141</v>
      </c>
    </row>
    <row r="260" spans="2:16" s="454" customFormat="1" ht="15.75" thickBot="1" x14ac:dyDescent="0.3">
      <c r="B260" s="537"/>
      <c r="C260" s="535"/>
      <c r="D260" s="545"/>
      <c r="E260" s="545"/>
      <c r="F260" s="539"/>
      <c r="G260" s="309" t="s">
        <v>35</v>
      </c>
      <c r="H260" s="306" t="s">
        <v>446</v>
      </c>
      <c r="I260" s="310">
        <v>13389.21</v>
      </c>
      <c r="J260" s="310">
        <v>26885.4</v>
      </c>
      <c r="K260" s="309">
        <v>3</v>
      </c>
      <c r="L260" s="310">
        <f t="shared" si="26"/>
        <v>40167.629999999997</v>
      </c>
      <c r="M260" s="310">
        <f t="shared" si="27"/>
        <v>80656.200000000012</v>
      </c>
      <c r="N260" s="541"/>
      <c r="O260" s="541"/>
      <c r="P260" s="334">
        <f t="shared" si="28"/>
        <v>2.0079900158411141</v>
      </c>
    </row>
    <row r="261" spans="2:16" x14ac:dyDescent="0.25">
      <c r="B261" s="531" t="s">
        <v>892</v>
      </c>
      <c r="C261" s="528" t="s">
        <v>893</v>
      </c>
      <c r="D261" s="527" t="s">
        <v>894</v>
      </c>
      <c r="E261" s="527" t="s">
        <v>891</v>
      </c>
      <c r="F261" s="524">
        <v>44732</v>
      </c>
      <c r="G261" s="332" t="s">
        <v>15</v>
      </c>
      <c r="H261" s="119" t="s">
        <v>883</v>
      </c>
      <c r="I261" s="29">
        <v>7750</v>
      </c>
      <c r="J261" s="29">
        <v>17152.64</v>
      </c>
      <c r="K261" s="118">
        <v>13</v>
      </c>
      <c r="L261" s="29">
        <f t="shared" si="26"/>
        <v>100750</v>
      </c>
      <c r="M261" s="29">
        <f>J261*K261</f>
        <v>222984.32000000001</v>
      </c>
      <c r="N261" s="542">
        <f>SUM(L261:L271)</f>
        <v>596323</v>
      </c>
      <c r="O261" s="542">
        <f>SUM(M261:M271)</f>
        <v>1320815.3400000003</v>
      </c>
      <c r="P261" s="322">
        <f t="shared" si="28"/>
        <v>2.2132438709677418</v>
      </c>
    </row>
    <row r="262" spans="2:16" x14ac:dyDescent="0.25">
      <c r="B262" s="532"/>
      <c r="C262" s="529"/>
      <c r="D262" s="525"/>
      <c r="E262" s="525"/>
      <c r="F262" s="525"/>
      <c r="G262" s="320" t="s">
        <v>11</v>
      </c>
      <c r="H262" s="257" t="s">
        <v>884</v>
      </c>
      <c r="I262" s="135">
        <v>11550</v>
      </c>
      <c r="J262" s="135">
        <v>24906.46</v>
      </c>
      <c r="K262" s="255">
        <v>26</v>
      </c>
      <c r="L262" s="135">
        <f t="shared" si="26"/>
        <v>300300</v>
      </c>
      <c r="M262" s="135">
        <f t="shared" ref="M262:M271" si="29">J262*K262</f>
        <v>647567.96</v>
      </c>
      <c r="N262" s="540"/>
      <c r="O262" s="540"/>
      <c r="P262" s="370">
        <f t="shared" si="28"/>
        <v>2.1564034632034632</v>
      </c>
    </row>
    <row r="263" spans="2:16" x14ac:dyDescent="0.25">
      <c r="B263" s="532"/>
      <c r="C263" s="529"/>
      <c r="D263" s="525"/>
      <c r="E263" s="525"/>
      <c r="F263" s="525"/>
      <c r="G263" s="314" t="s">
        <v>7</v>
      </c>
      <c r="H263" s="115" t="s">
        <v>885</v>
      </c>
      <c r="I263" s="31">
        <v>6150</v>
      </c>
      <c r="J263" s="31">
        <v>14156.09</v>
      </c>
      <c r="K263" s="54">
        <v>5</v>
      </c>
      <c r="L263" s="31">
        <f t="shared" si="26"/>
        <v>30750</v>
      </c>
      <c r="M263" s="31">
        <f t="shared" si="29"/>
        <v>70780.45</v>
      </c>
      <c r="N263" s="540"/>
      <c r="O263" s="540"/>
      <c r="P263" s="333">
        <f t="shared" si="28"/>
        <v>2.3018032520325202</v>
      </c>
    </row>
    <row r="264" spans="2:16" x14ac:dyDescent="0.25">
      <c r="B264" s="532"/>
      <c r="C264" s="529"/>
      <c r="D264" s="525"/>
      <c r="E264" s="525"/>
      <c r="F264" s="525"/>
      <c r="G264" s="320" t="s">
        <v>41</v>
      </c>
      <c r="H264" s="257" t="s">
        <v>886</v>
      </c>
      <c r="I264" s="135">
        <v>3537</v>
      </c>
      <c r="J264" s="135">
        <v>11463.94</v>
      </c>
      <c r="K264" s="255">
        <v>2</v>
      </c>
      <c r="L264" s="135">
        <f t="shared" si="26"/>
        <v>7074</v>
      </c>
      <c r="M264" s="135">
        <f t="shared" si="29"/>
        <v>22927.88</v>
      </c>
      <c r="N264" s="540"/>
      <c r="O264" s="540"/>
      <c r="P264" s="370">
        <f t="shared" si="28"/>
        <v>3.2411478654226746</v>
      </c>
    </row>
    <row r="265" spans="2:16" x14ac:dyDescent="0.25">
      <c r="B265" s="532"/>
      <c r="C265" s="529"/>
      <c r="D265" s="525"/>
      <c r="E265" s="525"/>
      <c r="F265" s="525"/>
      <c r="G265" s="314" t="s">
        <v>42</v>
      </c>
      <c r="H265" s="115" t="s">
        <v>887</v>
      </c>
      <c r="I265" s="31">
        <v>7100</v>
      </c>
      <c r="J265" s="31">
        <v>19543.7</v>
      </c>
      <c r="K265" s="54">
        <v>2</v>
      </c>
      <c r="L265" s="31">
        <f t="shared" si="26"/>
        <v>14200</v>
      </c>
      <c r="M265" s="31">
        <f t="shared" si="29"/>
        <v>39087.4</v>
      </c>
      <c r="N265" s="540"/>
      <c r="O265" s="540"/>
      <c r="P265" s="333">
        <f t="shared" si="28"/>
        <v>2.7526338028169017</v>
      </c>
    </row>
    <row r="266" spans="2:16" x14ac:dyDescent="0.25">
      <c r="B266" s="532"/>
      <c r="C266" s="529"/>
      <c r="D266" s="525"/>
      <c r="E266" s="525"/>
      <c r="F266" s="525"/>
      <c r="G266" s="320" t="s">
        <v>3</v>
      </c>
      <c r="H266" s="257" t="s">
        <v>888</v>
      </c>
      <c r="I266" s="135">
        <v>9599</v>
      </c>
      <c r="J266" s="135">
        <v>26532.91</v>
      </c>
      <c r="K266" s="255">
        <v>1</v>
      </c>
      <c r="L266" s="135">
        <f t="shared" si="26"/>
        <v>9599</v>
      </c>
      <c r="M266" s="135">
        <f t="shared" si="29"/>
        <v>26532.91</v>
      </c>
      <c r="N266" s="540"/>
      <c r="O266" s="540"/>
      <c r="P266" s="370">
        <f t="shared" si="28"/>
        <v>2.7641327221585583</v>
      </c>
    </row>
    <row r="267" spans="2:16" x14ac:dyDescent="0.25">
      <c r="B267" s="532"/>
      <c r="C267" s="529"/>
      <c r="D267" s="525"/>
      <c r="E267" s="525"/>
      <c r="F267" s="525"/>
      <c r="G267" s="314" t="s">
        <v>42</v>
      </c>
      <c r="H267" s="115" t="s">
        <v>512</v>
      </c>
      <c r="I267" s="31">
        <v>12350</v>
      </c>
      <c r="J267" s="31">
        <v>28658.19</v>
      </c>
      <c r="K267" s="54">
        <v>1</v>
      </c>
      <c r="L267" s="31">
        <f t="shared" si="26"/>
        <v>12350</v>
      </c>
      <c r="M267" s="31">
        <f t="shared" si="29"/>
        <v>28658.19</v>
      </c>
      <c r="N267" s="540"/>
      <c r="O267" s="540"/>
      <c r="P267" s="333">
        <f t="shared" si="28"/>
        <v>2.3205012145748989</v>
      </c>
    </row>
    <row r="268" spans="2:16" x14ac:dyDescent="0.25">
      <c r="B268" s="532"/>
      <c r="C268" s="529"/>
      <c r="D268" s="525"/>
      <c r="E268" s="525"/>
      <c r="F268" s="525"/>
      <c r="G268" s="320" t="s">
        <v>42</v>
      </c>
      <c r="H268" s="132" t="s">
        <v>502</v>
      </c>
      <c r="I268" s="135">
        <v>12900</v>
      </c>
      <c r="J268" s="135">
        <v>28699.78</v>
      </c>
      <c r="K268" s="255">
        <v>2</v>
      </c>
      <c r="L268" s="135">
        <f t="shared" si="26"/>
        <v>25800</v>
      </c>
      <c r="M268" s="135">
        <f t="shared" si="29"/>
        <v>57399.56</v>
      </c>
      <c r="N268" s="540"/>
      <c r="O268" s="540"/>
      <c r="P268" s="370">
        <f t="shared" si="28"/>
        <v>2.2247891472868218</v>
      </c>
    </row>
    <row r="269" spans="2:16" x14ac:dyDescent="0.25">
      <c r="B269" s="532"/>
      <c r="C269" s="529"/>
      <c r="D269" s="525"/>
      <c r="E269" s="525"/>
      <c r="F269" s="525"/>
      <c r="G269" s="314" t="s">
        <v>39</v>
      </c>
      <c r="H269" s="115" t="s">
        <v>889</v>
      </c>
      <c r="I269" s="31">
        <v>16000</v>
      </c>
      <c r="J269" s="31">
        <v>30816.46</v>
      </c>
      <c r="K269" s="54">
        <v>3</v>
      </c>
      <c r="L269" s="31">
        <f t="shared" si="26"/>
        <v>48000</v>
      </c>
      <c r="M269" s="31">
        <f t="shared" si="29"/>
        <v>92449.38</v>
      </c>
      <c r="N269" s="540"/>
      <c r="O269" s="540"/>
      <c r="P269" s="333">
        <f t="shared" si="28"/>
        <v>1.92602875</v>
      </c>
    </row>
    <row r="270" spans="2:16" x14ac:dyDescent="0.25">
      <c r="B270" s="532"/>
      <c r="C270" s="529"/>
      <c r="D270" s="525"/>
      <c r="E270" s="525"/>
      <c r="F270" s="525"/>
      <c r="G270" s="320" t="s">
        <v>39</v>
      </c>
      <c r="H270" s="257" t="s">
        <v>890</v>
      </c>
      <c r="I270" s="135">
        <v>12000</v>
      </c>
      <c r="J270" s="135">
        <v>31849.439999999999</v>
      </c>
      <c r="K270" s="255">
        <v>1</v>
      </c>
      <c r="L270" s="135">
        <f t="shared" si="26"/>
        <v>12000</v>
      </c>
      <c r="M270" s="135">
        <f t="shared" si="29"/>
        <v>31849.439999999999</v>
      </c>
      <c r="N270" s="540"/>
      <c r="O270" s="540"/>
      <c r="P270" s="370">
        <f t="shared" si="28"/>
        <v>2.6541199999999998</v>
      </c>
    </row>
    <row r="271" spans="2:16" ht="15.75" thickBot="1" x14ac:dyDescent="0.3">
      <c r="B271" s="533"/>
      <c r="C271" s="530"/>
      <c r="D271" s="526"/>
      <c r="E271" s="526"/>
      <c r="F271" s="526"/>
      <c r="G271" s="315" t="s">
        <v>19</v>
      </c>
      <c r="H271" s="331" t="s">
        <v>249</v>
      </c>
      <c r="I271" s="33">
        <v>7100</v>
      </c>
      <c r="J271" s="33">
        <v>16115.57</v>
      </c>
      <c r="K271" s="116">
        <v>5</v>
      </c>
      <c r="L271" s="33">
        <f t="shared" si="26"/>
        <v>35500</v>
      </c>
      <c r="M271" s="33">
        <f t="shared" si="29"/>
        <v>80577.850000000006</v>
      </c>
      <c r="N271" s="543"/>
      <c r="O271" s="543"/>
      <c r="P271" s="336">
        <f t="shared" si="28"/>
        <v>2.2697985915492955</v>
      </c>
    </row>
    <row r="272" spans="2:16" ht="15.75" thickBot="1" x14ac:dyDescent="0.3">
      <c r="N272" s="451"/>
      <c r="O272" s="451"/>
    </row>
    <row r="273" spans="14:16" ht="15.75" thickBot="1" x14ac:dyDescent="0.3">
      <c r="N273" s="451"/>
      <c r="O273" s="47" t="s">
        <v>447</v>
      </c>
      <c r="P273" s="453">
        <f>MEDIAN(P2:P271)</f>
        <v>1.9384659558484869</v>
      </c>
    </row>
    <row r="274" spans="14:16" x14ac:dyDescent="0.25">
      <c r="O274" s="47"/>
    </row>
    <row r="275" spans="14:16" x14ac:dyDescent="0.25"/>
  </sheetData>
  <mergeCells count="214">
    <mergeCell ref="O261:O271"/>
    <mergeCell ref="B13:B15"/>
    <mergeCell ref="C13:C15"/>
    <mergeCell ref="D13:D15"/>
    <mergeCell ref="F13:F15"/>
    <mergeCell ref="N13:N15"/>
    <mergeCell ref="N7:N12"/>
    <mergeCell ref="O7:O12"/>
    <mergeCell ref="D20:D24"/>
    <mergeCell ref="C20:C24"/>
    <mergeCell ref="B20:B24"/>
    <mergeCell ref="F20:F24"/>
    <mergeCell ref="N16:N19"/>
    <mergeCell ref="O16:O19"/>
    <mergeCell ref="E16:E19"/>
    <mergeCell ref="D16:D19"/>
    <mergeCell ref="C16:C19"/>
    <mergeCell ref="B16:B19"/>
    <mergeCell ref="F16:F19"/>
    <mergeCell ref="N20:N24"/>
    <mergeCell ref="O20:O24"/>
    <mergeCell ref="E13:E15"/>
    <mergeCell ref="O13:O15"/>
    <mergeCell ref="F25:F36"/>
    <mergeCell ref="C2:C6"/>
    <mergeCell ref="B2:B6"/>
    <mergeCell ref="C7:C12"/>
    <mergeCell ref="D7:D12"/>
    <mergeCell ref="E7:E12"/>
    <mergeCell ref="F7:F12"/>
    <mergeCell ref="B7:B12"/>
    <mergeCell ref="N2:N6"/>
    <mergeCell ref="O2:O6"/>
    <mergeCell ref="E2:E6"/>
    <mergeCell ref="F2:F6"/>
    <mergeCell ref="D2:D6"/>
    <mergeCell ref="E25:E36"/>
    <mergeCell ref="N25:N36"/>
    <mergeCell ref="O25:O36"/>
    <mergeCell ref="E20:E24"/>
    <mergeCell ref="K50:K54"/>
    <mergeCell ref="F37:F39"/>
    <mergeCell ref="N37:N39"/>
    <mergeCell ref="O37:O39"/>
    <mergeCell ref="K40:K41"/>
    <mergeCell ref="M46:M49"/>
    <mergeCell ref="L50:L54"/>
    <mergeCell ref="M50:M54"/>
    <mergeCell ref="K42:K45"/>
    <mergeCell ref="K46:K49"/>
    <mergeCell ref="D25:D36"/>
    <mergeCell ref="C25:C36"/>
    <mergeCell ref="B25:B36"/>
    <mergeCell ref="E37:E39"/>
    <mergeCell ref="D37:D39"/>
    <mergeCell ref="C37:C39"/>
    <mergeCell ref="B37:B39"/>
    <mergeCell ref="O93:O100"/>
    <mergeCell ref="N93:N100"/>
    <mergeCell ref="B40:B59"/>
    <mergeCell ref="C40:C59"/>
    <mergeCell ref="D40:D59"/>
    <mergeCell ref="E40:E59"/>
    <mergeCell ref="F40:F59"/>
    <mergeCell ref="N40:N59"/>
    <mergeCell ref="O40:O59"/>
    <mergeCell ref="K55:K59"/>
    <mergeCell ref="L40:L41"/>
    <mergeCell ref="M40:M41"/>
    <mergeCell ref="L42:L45"/>
    <mergeCell ref="M42:M45"/>
    <mergeCell ref="L46:L49"/>
    <mergeCell ref="L55:L59"/>
    <mergeCell ref="M55:M59"/>
    <mergeCell ref="N90:N92"/>
    <mergeCell ref="O90:O92"/>
    <mergeCell ref="E90:E92"/>
    <mergeCell ref="D90:D92"/>
    <mergeCell ref="F90:F92"/>
    <mergeCell ref="C90:C92"/>
    <mergeCell ref="B90:B92"/>
    <mergeCell ref="E60:E89"/>
    <mergeCell ref="D60:D89"/>
    <mergeCell ref="N60:N89"/>
    <mergeCell ref="O60:O89"/>
    <mergeCell ref="F60:F89"/>
    <mergeCell ref="C101:C102"/>
    <mergeCell ref="B101:B102"/>
    <mergeCell ref="E93:E100"/>
    <mergeCell ref="D93:D100"/>
    <mergeCell ref="C93:C100"/>
    <mergeCell ref="B93:B100"/>
    <mergeCell ref="F93:F100"/>
    <mergeCell ref="C60:C89"/>
    <mergeCell ref="B60:B89"/>
    <mergeCell ref="N101:N102"/>
    <mergeCell ref="O101:O102"/>
    <mergeCell ref="N103:N107"/>
    <mergeCell ref="O103:O107"/>
    <mergeCell ref="F101:F102"/>
    <mergeCell ref="E101:E102"/>
    <mergeCell ref="D101:D102"/>
    <mergeCell ref="N108:N121"/>
    <mergeCell ref="O108:O121"/>
    <mergeCell ref="B108:B121"/>
    <mergeCell ref="C108:C121"/>
    <mergeCell ref="D108:D121"/>
    <mergeCell ref="E108:E121"/>
    <mergeCell ref="F108:F121"/>
    <mergeCell ref="F103:F107"/>
    <mergeCell ref="D103:D107"/>
    <mergeCell ref="E103:E107"/>
    <mergeCell ref="C103:C107"/>
    <mergeCell ref="B103:B107"/>
    <mergeCell ref="N132:N141"/>
    <mergeCell ref="O132:O141"/>
    <mergeCell ref="B132:B141"/>
    <mergeCell ref="C132:C141"/>
    <mergeCell ref="D132:D141"/>
    <mergeCell ref="E132:E141"/>
    <mergeCell ref="F132:F141"/>
    <mergeCell ref="B122:B126"/>
    <mergeCell ref="C122:C126"/>
    <mergeCell ref="N127:N131"/>
    <mergeCell ref="O127:O131"/>
    <mergeCell ref="B127:B131"/>
    <mergeCell ref="C127:C131"/>
    <mergeCell ref="D127:D131"/>
    <mergeCell ref="E127:E131"/>
    <mergeCell ref="F127:F131"/>
    <mergeCell ref="O122:O126"/>
    <mergeCell ref="N122:N126"/>
    <mergeCell ref="F122:F126"/>
    <mergeCell ref="E122:E126"/>
    <mergeCell ref="D122:D126"/>
    <mergeCell ref="C143:C174"/>
    <mergeCell ref="B143:B174"/>
    <mergeCell ref="N175:N179"/>
    <mergeCell ref="O175:O179"/>
    <mergeCell ref="E175:E179"/>
    <mergeCell ref="D175:D179"/>
    <mergeCell ref="C175:C179"/>
    <mergeCell ref="B175:B179"/>
    <mergeCell ref="F175:F179"/>
    <mergeCell ref="N143:N174"/>
    <mergeCell ref="O143:O174"/>
    <mergeCell ref="E143:E174"/>
    <mergeCell ref="D143:D174"/>
    <mergeCell ref="F143:F174"/>
    <mergeCell ref="B180:B193"/>
    <mergeCell ref="N180:N188"/>
    <mergeCell ref="O180:O188"/>
    <mergeCell ref="O189:O193"/>
    <mergeCell ref="N189:N193"/>
    <mergeCell ref="F180:F188"/>
    <mergeCell ref="F189:F193"/>
    <mergeCell ref="E180:E193"/>
    <mergeCell ref="D180:D193"/>
    <mergeCell ref="C180:C193"/>
    <mergeCell ref="C194:C198"/>
    <mergeCell ref="B194:B198"/>
    <mergeCell ref="N199:N202"/>
    <mergeCell ref="O199:O202"/>
    <mergeCell ref="E199:E202"/>
    <mergeCell ref="D199:D202"/>
    <mergeCell ref="B199:B202"/>
    <mergeCell ref="C199:C202"/>
    <mergeCell ref="N194:N198"/>
    <mergeCell ref="O194:O198"/>
    <mergeCell ref="F194:F198"/>
    <mergeCell ref="D194:D198"/>
    <mergeCell ref="E194:E198"/>
    <mergeCell ref="F199:F202"/>
    <mergeCell ref="D207:D212"/>
    <mergeCell ref="C207:C212"/>
    <mergeCell ref="B207:B212"/>
    <mergeCell ref="N207:N212"/>
    <mergeCell ref="O207:O212"/>
    <mergeCell ref="N203:N206"/>
    <mergeCell ref="O203:O206"/>
    <mergeCell ref="F207:F212"/>
    <mergeCell ref="E207:E212"/>
    <mergeCell ref="E203:E206"/>
    <mergeCell ref="D203:D206"/>
    <mergeCell ref="C203:C206"/>
    <mergeCell ref="B203:B206"/>
    <mergeCell ref="F203:F206"/>
    <mergeCell ref="O247:O260"/>
    <mergeCell ref="E247:E260"/>
    <mergeCell ref="D247:D260"/>
    <mergeCell ref="E213:E236"/>
    <mergeCell ref="D213:D236"/>
    <mergeCell ref="C213:C236"/>
    <mergeCell ref="B213:B236"/>
    <mergeCell ref="F213:F236"/>
    <mergeCell ref="B237:B246"/>
    <mergeCell ref="C237:C246"/>
    <mergeCell ref="D237:D246"/>
    <mergeCell ref="E237:E246"/>
    <mergeCell ref="F237:F246"/>
    <mergeCell ref="N237:N246"/>
    <mergeCell ref="O237:O246"/>
    <mergeCell ref="N213:N236"/>
    <mergeCell ref="O213:O236"/>
    <mergeCell ref="F261:F271"/>
    <mergeCell ref="E261:E271"/>
    <mergeCell ref="D261:D271"/>
    <mergeCell ref="C261:C271"/>
    <mergeCell ref="B261:B271"/>
    <mergeCell ref="C247:C260"/>
    <mergeCell ref="B247:B260"/>
    <mergeCell ref="F247:F260"/>
    <mergeCell ref="N247:N260"/>
    <mergeCell ref="N261:N271"/>
  </mergeCells>
  <pageMargins left="0.511811024" right="0.511811024" top="0.78740157499999996" bottom="0.78740157499999996" header="0.31496062000000002" footer="0.31496062000000002"/>
  <pageSetup paperSize="9" orientation="portrait" horizontalDpi="360" verticalDpi="360" r:id="rId1"/>
  <ignoredErrors>
    <ignoredError sqref="B13" numberStoredAsText="1"/>
  </ignoredErrors>
  <extLst>
    <ext xmlns:x14="http://schemas.microsoft.com/office/spreadsheetml/2009/9/main" uri="{CCE6A557-97BC-4b89-ADB6-D9C93CAAB3DF}">
      <x14:dataValidations xmlns:xm="http://schemas.microsoft.com/office/excel/2006/main" count="1">
        <x14:dataValidation type="list" allowBlank="1" xr:uid="{30D8AB2C-113B-476C-91DF-6AE61372B654}">
          <x14:formula1>
            <xm:f>ListaPerfisDesenv!$C$2:$C$22</xm:f>
          </x14:formula1>
          <xm:sqref>G2:G271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F6A56-35D8-4BC9-A715-C3682557D5DF}">
  <sheetPr>
    <tabColor theme="5" tint="0.79998168889431442"/>
  </sheetPr>
  <dimension ref="A1:BG388"/>
  <sheetViews>
    <sheetView zoomScaleNormal="100" workbookViewId="0"/>
  </sheetViews>
  <sheetFormatPr defaultColWidth="0" defaultRowHeight="15" zeroHeight="1" x14ac:dyDescent="0.25"/>
  <cols>
    <col min="1" max="1" width="25.85546875" style="101" customWidth="1"/>
    <col min="2" max="2" width="44.140625" style="49" bestFit="1" customWidth="1"/>
    <col min="3" max="3" width="44.28515625" style="49" customWidth="1"/>
    <col min="4" max="4" width="13.7109375" style="49" bestFit="1" customWidth="1"/>
    <col min="5" max="5" width="4.5703125" style="49" customWidth="1"/>
    <col min="6" max="6" width="13.5703125" style="49" customWidth="1"/>
    <col min="7" max="9" width="13.28515625" style="64" bestFit="1" customWidth="1"/>
    <col min="10" max="13" width="13.42578125" style="64" bestFit="1" customWidth="1"/>
    <col min="14" max="14" width="14.42578125" style="64" bestFit="1" customWidth="1"/>
    <col min="15" max="15" width="14.5703125" style="64" bestFit="1" customWidth="1"/>
    <col min="16" max="20" width="13.42578125" style="49" bestFit="1" customWidth="1"/>
    <col min="21" max="21" width="14.5703125" style="49" bestFit="1" customWidth="1"/>
    <col min="22" max="42" width="13.28515625" style="49" bestFit="1" customWidth="1"/>
    <col min="43" max="43" width="12.140625" style="49" bestFit="1" customWidth="1"/>
    <col min="44" max="48" width="13.28515625" style="49" bestFit="1" customWidth="1"/>
    <col min="49" max="49" width="12.140625" style="49" bestFit="1" customWidth="1"/>
    <col min="50" max="51" width="13.28515625" style="49" bestFit="1" customWidth="1"/>
    <col min="52" max="53" width="12.140625" style="49" bestFit="1" customWidth="1"/>
    <col min="54" max="54" width="13.28515625" style="49" bestFit="1" customWidth="1"/>
    <col min="55" max="56" width="12.140625" style="49" bestFit="1" customWidth="1"/>
    <col min="57" max="57" width="13.28515625" style="49" bestFit="1" customWidth="1"/>
    <col min="58" max="59" width="9.140625" style="49" customWidth="1"/>
    <col min="60" max="16384" width="9.140625" style="49" hidden="1"/>
  </cols>
  <sheetData>
    <row r="1" spans="1:57" ht="15.75" thickBot="1" x14ac:dyDescent="0.3">
      <c r="A1" s="100"/>
      <c r="B1" s="63"/>
      <c r="C1" s="63"/>
      <c r="D1" s="63"/>
    </row>
    <row r="2" spans="1:57" ht="15.75" thickBot="1" x14ac:dyDescent="0.3">
      <c r="A2" s="629" t="s">
        <v>448</v>
      </c>
      <c r="B2" s="630"/>
      <c r="C2" s="630"/>
      <c r="D2" s="631"/>
      <c r="E2" s="48"/>
      <c r="F2" s="591" t="s">
        <v>118</v>
      </c>
      <c r="G2" s="641" t="s">
        <v>449</v>
      </c>
      <c r="H2" s="642"/>
      <c r="I2" s="643"/>
      <c r="J2" s="647" t="s">
        <v>450</v>
      </c>
      <c r="K2" s="648"/>
      <c r="L2" s="648"/>
      <c r="M2" s="648"/>
      <c r="N2" s="648"/>
      <c r="O2" s="648"/>
      <c r="P2" s="648"/>
      <c r="Q2" s="648"/>
      <c r="R2" s="648"/>
      <c r="S2" s="648"/>
      <c r="T2" s="648"/>
      <c r="U2" s="648"/>
      <c r="V2" s="648"/>
      <c r="W2" s="648"/>
      <c r="X2" s="648"/>
      <c r="Y2" s="648"/>
      <c r="Z2" s="648"/>
      <c r="AA2" s="649"/>
      <c r="AB2" s="665" t="s">
        <v>451</v>
      </c>
      <c r="AC2" s="666"/>
      <c r="AD2" s="666"/>
      <c r="AE2" s="666"/>
      <c r="AF2" s="666"/>
      <c r="AG2" s="666"/>
      <c r="AH2" s="666"/>
      <c r="AI2" s="666"/>
      <c r="AJ2" s="667"/>
      <c r="AK2" s="668" t="s">
        <v>452</v>
      </c>
      <c r="AL2" s="669"/>
      <c r="AM2" s="669"/>
      <c r="AN2" s="669"/>
      <c r="AO2" s="669"/>
      <c r="AP2" s="669"/>
      <c r="AQ2" s="669"/>
      <c r="AR2" s="669"/>
      <c r="AS2" s="670"/>
      <c r="AT2" s="632" t="s">
        <v>453</v>
      </c>
      <c r="AU2" s="633"/>
      <c r="AV2" s="633"/>
      <c r="AW2" s="633"/>
      <c r="AX2" s="633"/>
      <c r="AY2" s="634"/>
      <c r="AZ2" s="594" t="s">
        <v>454</v>
      </c>
      <c r="BA2" s="595"/>
      <c r="BB2" s="595"/>
      <c r="BC2" s="595"/>
      <c r="BD2" s="595"/>
      <c r="BE2" s="596"/>
    </row>
    <row r="3" spans="1:57" ht="15.75" thickBot="1" x14ac:dyDescent="0.3">
      <c r="A3" s="660" t="s">
        <v>455</v>
      </c>
      <c r="B3" s="582" t="s">
        <v>96</v>
      </c>
      <c r="C3" s="660" t="s">
        <v>115</v>
      </c>
      <c r="D3" s="660" t="s">
        <v>456</v>
      </c>
      <c r="E3" s="48"/>
      <c r="F3" s="592"/>
      <c r="G3" s="641" t="s">
        <v>457</v>
      </c>
      <c r="H3" s="642"/>
      <c r="I3" s="643"/>
      <c r="J3" s="644" t="s">
        <v>458</v>
      </c>
      <c r="K3" s="645"/>
      <c r="L3" s="646"/>
      <c r="M3" s="644" t="s">
        <v>459</v>
      </c>
      <c r="N3" s="645"/>
      <c r="O3" s="646"/>
      <c r="P3" s="644" t="s">
        <v>460</v>
      </c>
      <c r="Q3" s="645"/>
      <c r="R3" s="646"/>
      <c r="S3" s="644" t="s">
        <v>461</v>
      </c>
      <c r="T3" s="645"/>
      <c r="U3" s="646"/>
      <c r="V3" s="644" t="s">
        <v>462</v>
      </c>
      <c r="W3" s="645"/>
      <c r="X3" s="646"/>
      <c r="Y3" s="644" t="s">
        <v>463</v>
      </c>
      <c r="Z3" s="645"/>
      <c r="AA3" s="646"/>
      <c r="AB3" s="662" t="s">
        <v>464</v>
      </c>
      <c r="AC3" s="663"/>
      <c r="AD3" s="664"/>
      <c r="AE3" s="662" t="s">
        <v>465</v>
      </c>
      <c r="AF3" s="663"/>
      <c r="AG3" s="664"/>
      <c r="AH3" s="662" t="s">
        <v>466</v>
      </c>
      <c r="AI3" s="663"/>
      <c r="AJ3" s="664"/>
      <c r="AK3" s="671" t="s">
        <v>467</v>
      </c>
      <c r="AL3" s="672"/>
      <c r="AM3" s="673"/>
      <c r="AN3" s="671" t="s">
        <v>468</v>
      </c>
      <c r="AO3" s="672"/>
      <c r="AP3" s="673"/>
      <c r="AQ3" s="671" t="s">
        <v>469</v>
      </c>
      <c r="AR3" s="672"/>
      <c r="AS3" s="673"/>
      <c r="AT3" s="654" t="s">
        <v>470</v>
      </c>
      <c r="AU3" s="655"/>
      <c r="AV3" s="656"/>
      <c r="AW3" s="654" t="s">
        <v>471</v>
      </c>
      <c r="AX3" s="655"/>
      <c r="AY3" s="656"/>
      <c r="AZ3" s="657" t="s">
        <v>472</v>
      </c>
      <c r="BA3" s="658"/>
      <c r="BB3" s="659"/>
      <c r="BC3" s="657" t="s">
        <v>473</v>
      </c>
      <c r="BD3" s="658"/>
      <c r="BE3" s="659"/>
    </row>
    <row r="4" spans="1:57" ht="15.75" thickBot="1" x14ac:dyDescent="0.3">
      <c r="A4" s="661"/>
      <c r="B4" s="583"/>
      <c r="C4" s="661"/>
      <c r="D4" s="661"/>
      <c r="E4" s="48"/>
      <c r="F4" s="593"/>
      <c r="G4" s="90" t="s">
        <v>474</v>
      </c>
      <c r="H4" s="91" t="s">
        <v>475</v>
      </c>
      <c r="I4" s="92" t="s">
        <v>476</v>
      </c>
      <c r="J4" s="7" t="s">
        <v>474</v>
      </c>
      <c r="K4" s="8" t="s">
        <v>475</v>
      </c>
      <c r="L4" s="9" t="s">
        <v>476</v>
      </c>
      <c r="M4" s="7" t="s">
        <v>474</v>
      </c>
      <c r="N4" s="8" t="s">
        <v>475</v>
      </c>
      <c r="O4" s="9" t="s">
        <v>476</v>
      </c>
      <c r="P4" s="10" t="s">
        <v>474</v>
      </c>
      <c r="Q4" s="11" t="s">
        <v>475</v>
      </c>
      <c r="R4" s="12" t="s">
        <v>476</v>
      </c>
      <c r="S4" s="10" t="s">
        <v>474</v>
      </c>
      <c r="T4" s="11" t="s">
        <v>475</v>
      </c>
      <c r="U4" s="13" t="s">
        <v>476</v>
      </c>
      <c r="V4" s="7" t="s">
        <v>474</v>
      </c>
      <c r="W4" s="8" t="s">
        <v>475</v>
      </c>
      <c r="X4" s="9" t="s">
        <v>476</v>
      </c>
      <c r="Y4" s="10" t="s">
        <v>474</v>
      </c>
      <c r="Z4" s="11" t="s">
        <v>475</v>
      </c>
      <c r="AA4" s="12" t="s">
        <v>476</v>
      </c>
      <c r="AB4" s="14" t="s">
        <v>474</v>
      </c>
      <c r="AC4" s="14" t="s">
        <v>475</v>
      </c>
      <c r="AD4" s="14" t="s">
        <v>476</v>
      </c>
      <c r="AE4" s="14" t="s">
        <v>474</v>
      </c>
      <c r="AF4" s="14" t="s">
        <v>475</v>
      </c>
      <c r="AG4" s="15" t="s">
        <v>476</v>
      </c>
      <c r="AH4" s="14" t="s">
        <v>474</v>
      </c>
      <c r="AI4" s="14" t="s">
        <v>475</v>
      </c>
      <c r="AJ4" s="15" t="s">
        <v>476</v>
      </c>
      <c r="AK4" s="18" t="s">
        <v>474</v>
      </c>
      <c r="AL4" s="19" t="s">
        <v>475</v>
      </c>
      <c r="AM4" s="20" t="s">
        <v>476</v>
      </c>
      <c r="AN4" s="21" t="s">
        <v>474</v>
      </c>
      <c r="AO4" s="16" t="s">
        <v>475</v>
      </c>
      <c r="AP4" s="17" t="s">
        <v>476</v>
      </c>
      <c r="AQ4" s="16" t="s">
        <v>474</v>
      </c>
      <c r="AR4" s="16" t="s">
        <v>475</v>
      </c>
      <c r="AS4" s="17" t="s">
        <v>476</v>
      </c>
      <c r="AT4" s="22" t="s">
        <v>474</v>
      </c>
      <c r="AU4" s="22" t="s">
        <v>475</v>
      </c>
      <c r="AV4" s="23" t="s">
        <v>476</v>
      </c>
      <c r="AW4" s="22" t="s">
        <v>474</v>
      </c>
      <c r="AX4" s="22" t="s">
        <v>475</v>
      </c>
      <c r="AY4" s="23" t="s">
        <v>476</v>
      </c>
      <c r="AZ4" s="24" t="s">
        <v>474</v>
      </c>
      <c r="BA4" s="24" t="s">
        <v>475</v>
      </c>
      <c r="BB4" s="25" t="s">
        <v>476</v>
      </c>
      <c r="BC4" s="24" t="s">
        <v>474</v>
      </c>
      <c r="BD4" s="24" t="s">
        <v>475</v>
      </c>
      <c r="BE4" s="25" t="s">
        <v>476</v>
      </c>
    </row>
    <row r="5" spans="1:57" x14ac:dyDescent="0.25">
      <c r="A5" s="650" t="s">
        <v>477</v>
      </c>
      <c r="B5" s="50" t="s">
        <v>478</v>
      </c>
      <c r="C5" s="57" t="s">
        <v>42</v>
      </c>
      <c r="D5" s="148">
        <f>AVERAGE(H5,I5)</f>
        <v>40764.28571428571</v>
      </c>
      <c r="F5" s="65">
        <f>COUNT(J5:BE5)</f>
        <v>21</v>
      </c>
      <c r="G5" s="26">
        <f>AVERAGE(J5,M5,P5,S5,V5,Y5,AB5,AE5,AH5,AK5,AN5,AQ5,AT5,AW5,AZ5,BC5)</f>
        <v>27442.857142857141</v>
      </c>
      <c r="H5" s="160">
        <f>AVERAGE(K5,N5,Q5,T5,W5,Z5,AC5,AF5,AI5,AL5,AO5,AR5,AU5,AX5,BA5,BD5)</f>
        <v>35571.428571428572</v>
      </c>
      <c r="I5" s="161">
        <f>AVERAGE(L5,O5,R5,U5,X5,AA5,AD5,AG5,AJ5,AM5,AP5,AS5,AV5,AY5,BB5,BE5)</f>
        <v>45957.142857142855</v>
      </c>
      <c r="J5" s="36">
        <v>28550</v>
      </c>
      <c r="K5" s="36">
        <v>37000</v>
      </c>
      <c r="L5" s="36">
        <v>47800</v>
      </c>
      <c r="M5" s="35">
        <v>28550</v>
      </c>
      <c r="N5" s="36">
        <v>37000</v>
      </c>
      <c r="O5" s="36">
        <v>47800</v>
      </c>
      <c r="P5" s="35">
        <v>26200</v>
      </c>
      <c r="Q5" s="36">
        <v>34000</v>
      </c>
      <c r="R5" s="36">
        <v>43950</v>
      </c>
      <c r="S5" s="35">
        <v>28550</v>
      </c>
      <c r="T5" s="36">
        <v>37000</v>
      </c>
      <c r="U5" s="36">
        <v>47800</v>
      </c>
      <c r="V5" s="35">
        <v>28550</v>
      </c>
      <c r="W5" s="36">
        <v>37000</v>
      </c>
      <c r="X5" s="36">
        <v>47800</v>
      </c>
      <c r="Y5" s="35">
        <v>28550</v>
      </c>
      <c r="Z5" s="36">
        <v>37000</v>
      </c>
      <c r="AA5" s="37">
        <v>47800</v>
      </c>
      <c r="AB5" s="29">
        <v>23150</v>
      </c>
      <c r="AC5" s="29">
        <v>30000</v>
      </c>
      <c r="AD5" s="30">
        <v>38750</v>
      </c>
      <c r="AE5" s="29" t="s">
        <v>135</v>
      </c>
      <c r="AF5" s="29" t="s">
        <v>135</v>
      </c>
      <c r="AG5" s="30" t="s">
        <v>135</v>
      </c>
      <c r="AH5" s="29" t="s">
        <v>135</v>
      </c>
      <c r="AI5" s="29" t="s">
        <v>135</v>
      </c>
      <c r="AJ5" s="30" t="s">
        <v>135</v>
      </c>
      <c r="AK5" s="29" t="s">
        <v>135</v>
      </c>
      <c r="AL5" s="29" t="s">
        <v>135</v>
      </c>
      <c r="AM5" s="30" t="s">
        <v>135</v>
      </c>
      <c r="AN5" s="29" t="s">
        <v>135</v>
      </c>
      <c r="AO5" s="29" t="s">
        <v>135</v>
      </c>
      <c r="AP5" s="30" t="s">
        <v>135</v>
      </c>
      <c r="AQ5" s="26" t="s">
        <v>135</v>
      </c>
      <c r="AR5" s="29" t="s">
        <v>135</v>
      </c>
      <c r="AS5" s="29" t="s">
        <v>135</v>
      </c>
      <c r="AT5" s="26" t="s">
        <v>135</v>
      </c>
      <c r="AU5" s="29" t="s">
        <v>135</v>
      </c>
      <c r="AV5" s="30" t="s">
        <v>135</v>
      </c>
      <c r="AW5" s="29" t="s">
        <v>135</v>
      </c>
      <c r="AX5" s="29" t="s">
        <v>135</v>
      </c>
      <c r="AY5" s="30" t="s">
        <v>135</v>
      </c>
      <c r="AZ5" s="26" t="s">
        <v>135</v>
      </c>
      <c r="BA5" s="29" t="s">
        <v>135</v>
      </c>
      <c r="BB5" s="29" t="s">
        <v>135</v>
      </c>
      <c r="BC5" s="26" t="s">
        <v>135</v>
      </c>
      <c r="BD5" s="29" t="s">
        <v>135</v>
      </c>
      <c r="BE5" s="30" t="s">
        <v>135</v>
      </c>
    </row>
    <row r="6" spans="1:57" x14ac:dyDescent="0.25">
      <c r="A6" s="651"/>
      <c r="B6" s="51" t="s">
        <v>479</v>
      </c>
      <c r="C6" s="56" t="s">
        <v>42</v>
      </c>
      <c r="D6" s="149">
        <f t="shared" ref="D6:D59" si="0">AVERAGE(H6,I6)</f>
        <v>39710.71428571429</v>
      </c>
      <c r="F6" s="89">
        <f t="shared" ref="F6:F59" si="1">COUNT(J6:BE6)</f>
        <v>21</v>
      </c>
      <c r="G6" s="44">
        <f t="shared" ref="G6:G59" si="2">AVERAGE(J6,M6,P6,S6,V6,Y6,AB6,AE6,AH6,AK6,AN6,AQ6,AT6,AW6,AZ6,BC6)</f>
        <v>26721.428571428572</v>
      </c>
      <c r="H6" s="162">
        <f t="shared" ref="H6:H59" si="3">AVERAGE(K6,N6,Q6,T6,W6,Z6,AC6,AF6,AI6,AL6,AO6,AR6,AU6,AX6,BA6,BD6)</f>
        <v>34642.857142857145</v>
      </c>
      <c r="I6" s="163">
        <f t="shared" ref="I6:I59" si="4">AVERAGE(L6,O6,R6,U6,X6,AA6,AD6,AG6,AJ6,AM6,AP6,AS6,AV6,AY6,BB6,BE6)</f>
        <v>44778.571428571428</v>
      </c>
      <c r="J6" s="45">
        <v>27550</v>
      </c>
      <c r="K6" s="45">
        <v>35700</v>
      </c>
      <c r="L6" s="45">
        <v>46150</v>
      </c>
      <c r="M6" s="44">
        <v>27550</v>
      </c>
      <c r="N6" s="45">
        <v>35700</v>
      </c>
      <c r="O6" s="45">
        <v>46150</v>
      </c>
      <c r="P6" s="44">
        <v>24650</v>
      </c>
      <c r="Q6" s="45">
        <v>32000</v>
      </c>
      <c r="R6" s="45">
        <v>41350</v>
      </c>
      <c r="S6" s="44">
        <v>27550</v>
      </c>
      <c r="T6" s="45">
        <v>35700</v>
      </c>
      <c r="U6" s="45">
        <v>46150</v>
      </c>
      <c r="V6" s="44">
        <v>27550</v>
      </c>
      <c r="W6" s="45">
        <v>35700</v>
      </c>
      <c r="X6" s="45">
        <v>46150</v>
      </c>
      <c r="Y6" s="44">
        <v>27550</v>
      </c>
      <c r="Z6" s="45">
        <v>35700</v>
      </c>
      <c r="AA6" s="46">
        <v>46150</v>
      </c>
      <c r="AB6" s="45">
        <v>24650</v>
      </c>
      <c r="AC6" s="45">
        <v>32000</v>
      </c>
      <c r="AD6" s="46">
        <v>41350</v>
      </c>
      <c r="AE6" s="45" t="s">
        <v>135</v>
      </c>
      <c r="AF6" s="45" t="s">
        <v>135</v>
      </c>
      <c r="AG6" s="46" t="s">
        <v>135</v>
      </c>
      <c r="AH6" s="45" t="s">
        <v>135</v>
      </c>
      <c r="AI6" s="45" t="s">
        <v>135</v>
      </c>
      <c r="AJ6" s="46" t="s">
        <v>135</v>
      </c>
      <c r="AK6" s="45" t="s">
        <v>135</v>
      </c>
      <c r="AL6" s="45" t="s">
        <v>135</v>
      </c>
      <c r="AM6" s="46" t="s">
        <v>135</v>
      </c>
      <c r="AN6" s="45" t="s">
        <v>135</v>
      </c>
      <c r="AO6" s="45" t="s">
        <v>135</v>
      </c>
      <c r="AP6" s="46" t="s">
        <v>135</v>
      </c>
      <c r="AQ6" s="44" t="s">
        <v>135</v>
      </c>
      <c r="AR6" s="45" t="s">
        <v>135</v>
      </c>
      <c r="AS6" s="45" t="s">
        <v>135</v>
      </c>
      <c r="AT6" s="44" t="s">
        <v>135</v>
      </c>
      <c r="AU6" s="45" t="s">
        <v>135</v>
      </c>
      <c r="AV6" s="46" t="s">
        <v>135</v>
      </c>
      <c r="AW6" s="45" t="s">
        <v>135</v>
      </c>
      <c r="AX6" s="45" t="s">
        <v>135</v>
      </c>
      <c r="AY6" s="46" t="s">
        <v>135</v>
      </c>
      <c r="AZ6" s="44" t="s">
        <v>135</v>
      </c>
      <c r="BA6" s="45" t="s">
        <v>135</v>
      </c>
      <c r="BB6" s="45" t="s">
        <v>135</v>
      </c>
      <c r="BC6" s="44" t="s">
        <v>135</v>
      </c>
      <c r="BD6" s="45" t="s">
        <v>135</v>
      </c>
      <c r="BE6" s="46" t="s">
        <v>135</v>
      </c>
    </row>
    <row r="7" spans="1:57" x14ac:dyDescent="0.25">
      <c r="A7" s="651"/>
      <c r="B7" s="52" t="s">
        <v>480</v>
      </c>
      <c r="C7" s="57" t="s">
        <v>42</v>
      </c>
      <c r="D7" s="150">
        <f t="shared" si="0"/>
        <v>36017.857142857145</v>
      </c>
      <c r="F7" s="66">
        <f t="shared" si="1"/>
        <v>21</v>
      </c>
      <c r="G7" s="27">
        <f t="shared" si="2"/>
        <v>24214.285714285714</v>
      </c>
      <c r="H7" s="164">
        <f t="shared" si="3"/>
        <v>31428.571428571428</v>
      </c>
      <c r="I7" s="165">
        <f t="shared" si="4"/>
        <v>40607.142857142855</v>
      </c>
      <c r="J7" s="39">
        <v>24650</v>
      </c>
      <c r="K7" s="39">
        <v>32000</v>
      </c>
      <c r="L7" s="39">
        <v>41350</v>
      </c>
      <c r="M7" s="38">
        <v>24650</v>
      </c>
      <c r="N7" s="39">
        <v>32000</v>
      </c>
      <c r="O7" s="39">
        <v>41350</v>
      </c>
      <c r="P7" s="38">
        <v>23900</v>
      </c>
      <c r="Q7" s="39">
        <v>31000</v>
      </c>
      <c r="R7" s="39">
        <v>40050</v>
      </c>
      <c r="S7" s="38">
        <v>24650</v>
      </c>
      <c r="T7" s="39">
        <v>32000</v>
      </c>
      <c r="U7" s="39">
        <v>41350</v>
      </c>
      <c r="V7" s="38">
        <v>24650</v>
      </c>
      <c r="W7" s="39">
        <v>32000</v>
      </c>
      <c r="X7" s="39">
        <v>41350</v>
      </c>
      <c r="Y7" s="38">
        <v>24650</v>
      </c>
      <c r="Z7" s="39">
        <v>32000</v>
      </c>
      <c r="AA7" s="40">
        <v>41350</v>
      </c>
      <c r="AB7" s="31">
        <v>22350</v>
      </c>
      <c r="AC7" s="31">
        <v>29000</v>
      </c>
      <c r="AD7" s="32">
        <v>37450</v>
      </c>
      <c r="AE7" s="31" t="s">
        <v>135</v>
      </c>
      <c r="AF7" s="31" t="s">
        <v>135</v>
      </c>
      <c r="AG7" s="32" t="s">
        <v>135</v>
      </c>
      <c r="AH7" s="31" t="s">
        <v>135</v>
      </c>
      <c r="AI7" s="31" t="s">
        <v>135</v>
      </c>
      <c r="AJ7" s="32" t="s">
        <v>135</v>
      </c>
      <c r="AK7" s="31" t="s">
        <v>135</v>
      </c>
      <c r="AL7" s="31" t="s">
        <v>135</v>
      </c>
      <c r="AM7" s="32" t="s">
        <v>135</v>
      </c>
      <c r="AN7" s="31" t="s">
        <v>135</v>
      </c>
      <c r="AO7" s="31" t="s">
        <v>135</v>
      </c>
      <c r="AP7" s="32" t="s">
        <v>135</v>
      </c>
      <c r="AQ7" s="27" t="s">
        <v>135</v>
      </c>
      <c r="AR7" s="31" t="s">
        <v>135</v>
      </c>
      <c r="AS7" s="31" t="s">
        <v>135</v>
      </c>
      <c r="AT7" s="27" t="s">
        <v>135</v>
      </c>
      <c r="AU7" s="31" t="s">
        <v>135</v>
      </c>
      <c r="AV7" s="32" t="s">
        <v>135</v>
      </c>
      <c r="AW7" s="31" t="s">
        <v>135</v>
      </c>
      <c r="AX7" s="31" t="s">
        <v>135</v>
      </c>
      <c r="AY7" s="32" t="s">
        <v>135</v>
      </c>
      <c r="AZ7" s="27" t="s">
        <v>135</v>
      </c>
      <c r="BA7" s="31" t="s">
        <v>135</v>
      </c>
      <c r="BB7" s="31" t="s">
        <v>135</v>
      </c>
      <c r="BC7" s="27" t="s">
        <v>135</v>
      </c>
      <c r="BD7" s="31" t="s">
        <v>135</v>
      </c>
      <c r="BE7" s="32" t="s">
        <v>135</v>
      </c>
    </row>
    <row r="8" spans="1:57" x14ac:dyDescent="0.25">
      <c r="A8" s="651"/>
      <c r="B8" s="295" t="s">
        <v>481</v>
      </c>
      <c r="C8" s="56" t="s">
        <v>42</v>
      </c>
      <c r="D8" s="149">
        <f t="shared" si="0"/>
        <v>25125</v>
      </c>
      <c r="F8" s="89">
        <f t="shared" si="1"/>
        <v>21</v>
      </c>
      <c r="G8" s="44">
        <f t="shared" si="2"/>
        <v>16907.142857142859</v>
      </c>
      <c r="H8" s="162">
        <f t="shared" si="3"/>
        <v>21928.571428571428</v>
      </c>
      <c r="I8" s="163">
        <f t="shared" si="4"/>
        <v>28321.428571428572</v>
      </c>
      <c r="J8" s="45">
        <v>17050</v>
      </c>
      <c r="K8" s="45">
        <v>22100</v>
      </c>
      <c r="L8" s="45">
        <v>28550</v>
      </c>
      <c r="M8" s="44">
        <v>17050</v>
      </c>
      <c r="N8" s="45">
        <v>22100</v>
      </c>
      <c r="O8" s="45">
        <v>28550</v>
      </c>
      <c r="P8" s="44">
        <v>16900</v>
      </c>
      <c r="Q8" s="45">
        <v>22000</v>
      </c>
      <c r="R8" s="45">
        <v>28400</v>
      </c>
      <c r="S8" s="44">
        <v>17050</v>
      </c>
      <c r="T8" s="45">
        <v>22100</v>
      </c>
      <c r="U8" s="45">
        <v>28550</v>
      </c>
      <c r="V8" s="44">
        <v>17050</v>
      </c>
      <c r="W8" s="45">
        <v>22100</v>
      </c>
      <c r="X8" s="45">
        <v>28550</v>
      </c>
      <c r="Y8" s="44">
        <v>17050</v>
      </c>
      <c r="Z8" s="45">
        <v>22100</v>
      </c>
      <c r="AA8" s="46">
        <v>28550</v>
      </c>
      <c r="AB8" s="45">
        <v>16200</v>
      </c>
      <c r="AC8" s="45">
        <v>21000</v>
      </c>
      <c r="AD8" s="46">
        <v>27100</v>
      </c>
      <c r="AE8" s="45" t="s">
        <v>135</v>
      </c>
      <c r="AF8" s="45" t="s">
        <v>135</v>
      </c>
      <c r="AG8" s="46" t="s">
        <v>135</v>
      </c>
      <c r="AH8" s="45" t="s">
        <v>135</v>
      </c>
      <c r="AI8" s="45" t="s">
        <v>135</v>
      </c>
      <c r="AJ8" s="46" t="s">
        <v>135</v>
      </c>
      <c r="AK8" s="45" t="s">
        <v>135</v>
      </c>
      <c r="AL8" s="45" t="s">
        <v>135</v>
      </c>
      <c r="AM8" s="46" t="s">
        <v>135</v>
      </c>
      <c r="AN8" s="45" t="s">
        <v>135</v>
      </c>
      <c r="AO8" s="45" t="s">
        <v>135</v>
      </c>
      <c r="AP8" s="46" t="s">
        <v>135</v>
      </c>
      <c r="AQ8" s="44" t="s">
        <v>135</v>
      </c>
      <c r="AR8" s="45" t="s">
        <v>135</v>
      </c>
      <c r="AS8" s="45" t="s">
        <v>135</v>
      </c>
      <c r="AT8" s="44" t="s">
        <v>135</v>
      </c>
      <c r="AU8" s="45" t="s">
        <v>135</v>
      </c>
      <c r="AV8" s="46" t="s">
        <v>135</v>
      </c>
      <c r="AW8" s="45" t="s">
        <v>135</v>
      </c>
      <c r="AX8" s="45" t="s">
        <v>135</v>
      </c>
      <c r="AY8" s="46" t="s">
        <v>135</v>
      </c>
      <c r="AZ8" s="44" t="s">
        <v>135</v>
      </c>
      <c r="BA8" s="45" t="s">
        <v>135</v>
      </c>
      <c r="BB8" s="45" t="s">
        <v>135</v>
      </c>
      <c r="BC8" s="44" t="s">
        <v>135</v>
      </c>
      <c r="BD8" s="45" t="s">
        <v>135</v>
      </c>
      <c r="BE8" s="46" t="s">
        <v>135</v>
      </c>
    </row>
    <row r="9" spans="1:57" x14ac:dyDescent="0.25">
      <c r="A9" s="651"/>
      <c r="B9" s="52" t="s">
        <v>482</v>
      </c>
      <c r="C9" s="57" t="s">
        <v>42</v>
      </c>
      <c r="D9" s="150">
        <f t="shared" si="0"/>
        <v>23565.625</v>
      </c>
      <c r="F9" s="66">
        <f t="shared" si="1"/>
        <v>24</v>
      </c>
      <c r="G9" s="27">
        <f t="shared" si="2"/>
        <v>15856.25</v>
      </c>
      <c r="H9" s="164">
        <f t="shared" si="3"/>
        <v>20568.75</v>
      </c>
      <c r="I9" s="165">
        <f t="shared" si="4"/>
        <v>26562.5</v>
      </c>
      <c r="J9" s="39">
        <v>17050</v>
      </c>
      <c r="K9" s="39">
        <v>22100</v>
      </c>
      <c r="L9" s="39">
        <v>28550</v>
      </c>
      <c r="M9" s="38">
        <v>17050</v>
      </c>
      <c r="N9" s="39">
        <v>22100</v>
      </c>
      <c r="O9" s="39">
        <v>28550</v>
      </c>
      <c r="P9" s="38">
        <v>16900</v>
      </c>
      <c r="Q9" s="39">
        <v>22000</v>
      </c>
      <c r="R9" s="39">
        <v>28400</v>
      </c>
      <c r="S9" s="38">
        <v>17050</v>
      </c>
      <c r="T9" s="39">
        <v>22100</v>
      </c>
      <c r="U9" s="39">
        <v>28550</v>
      </c>
      <c r="V9" s="38">
        <v>17050</v>
      </c>
      <c r="W9" s="39">
        <v>22100</v>
      </c>
      <c r="X9" s="39">
        <v>28550</v>
      </c>
      <c r="Y9" s="38">
        <v>17050</v>
      </c>
      <c r="Z9" s="39">
        <v>22100</v>
      </c>
      <c r="AA9" s="40">
        <v>28550</v>
      </c>
      <c r="AB9" s="31">
        <v>16950</v>
      </c>
      <c r="AC9" s="31">
        <v>22000</v>
      </c>
      <c r="AD9" s="32">
        <v>28400</v>
      </c>
      <c r="AE9" s="31" t="s">
        <v>135</v>
      </c>
      <c r="AF9" s="31" t="s">
        <v>135</v>
      </c>
      <c r="AG9" s="32" t="s">
        <v>135</v>
      </c>
      <c r="AH9" s="31" t="s">
        <v>135</v>
      </c>
      <c r="AI9" s="31" t="s">
        <v>135</v>
      </c>
      <c r="AJ9" s="32" t="s">
        <v>135</v>
      </c>
      <c r="AK9" s="31">
        <v>7750</v>
      </c>
      <c r="AL9" s="31">
        <v>10050</v>
      </c>
      <c r="AM9" s="32">
        <v>12950</v>
      </c>
      <c r="AN9" s="31" t="s">
        <v>135</v>
      </c>
      <c r="AO9" s="31" t="s">
        <v>135</v>
      </c>
      <c r="AP9" s="32" t="s">
        <v>135</v>
      </c>
      <c r="AQ9" s="27" t="s">
        <v>135</v>
      </c>
      <c r="AR9" s="31" t="s">
        <v>135</v>
      </c>
      <c r="AS9" s="31" t="s">
        <v>135</v>
      </c>
      <c r="AT9" s="27" t="s">
        <v>135</v>
      </c>
      <c r="AU9" s="31" t="s">
        <v>135</v>
      </c>
      <c r="AV9" s="32" t="s">
        <v>135</v>
      </c>
      <c r="AW9" s="31" t="s">
        <v>135</v>
      </c>
      <c r="AX9" s="31" t="s">
        <v>135</v>
      </c>
      <c r="AY9" s="32" t="s">
        <v>135</v>
      </c>
      <c r="AZ9" s="27" t="s">
        <v>135</v>
      </c>
      <c r="BA9" s="31" t="s">
        <v>135</v>
      </c>
      <c r="BB9" s="31" t="s">
        <v>135</v>
      </c>
      <c r="BC9" s="27" t="s">
        <v>135</v>
      </c>
      <c r="BD9" s="31" t="s">
        <v>135</v>
      </c>
      <c r="BE9" s="32" t="s">
        <v>135</v>
      </c>
    </row>
    <row r="10" spans="1:57" x14ac:dyDescent="0.25">
      <c r="A10" s="651"/>
      <c r="B10" s="295" t="s">
        <v>483</v>
      </c>
      <c r="C10" s="56" t="s">
        <v>42</v>
      </c>
      <c r="D10" s="149">
        <f t="shared" si="0"/>
        <v>20769.444444444445</v>
      </c>
      <c r="F10" s="89">
        <f t="shared" si="1"/>
        <v>27</v>
      </c>
      <c r="G10" s="44">
        <f t="shared" si="2"/>
        <v>13988.888888888889</v>
      </c>
      <c r="H10" s="162">
        <f t="shared" si="3"/>
        <v>18122.222222222223</v>
      </c>
      <c r="I10" s="163">
        <f t="shared" si="4"/>
        <v>23416.666666666668</v>
      </c>
      <c r="J10" s="45">
        <v>15450</v>
      </c>
      <c r="K10" s="45">
        <v>20000</v>
      </c>
      <c r="L10" s="45">
        <v>25850</v>
      </c>
      <c r="M10" s="44">
        <v>15450</v>
      </c>
      <c r="N10" s="45">
        <v>20000</v>
      </c>
      <c r="O10" s="45">
        <v>25850</v>
      </c>
      <c r="P10" s="44">
        <v>15450</v>
      </c>
      <c r="Q10" s="45">
        <v>20000</v>
      </c>
      <c r="R10" s="45">
        <v>25850</v>
      </c>
      <c r="S10" s="44">
        <v>15450</v>
      </c>
      <c r="T10" s="45">
        <v>20000</v>
      </c>
      <c r="U10" s="45">
        <v>25850</v>
      </c>
      <c r="V10" s="44">
        <v>15450</v>
      </c>
      <c r="W10" s="45">
        <v>20000</v>
      </c>
      <c r="X10" s="45">
        <v>25850</v>
      </c>
      <c r="Y10" s="44">
        <v>15450</v>
      </c>
      <c r="Z10" s="45">
        <v>20000</v>
      </c>
      <c r="AA10" s="46">
        <v>25850</v>
      </c>
      <c r="AB10" s="45">
        <v>14050</v>
      </c>
      <c r="AC10" s="45">
        <v>18200</v>
      </c>
      <c r="AD10" s="46">
        <v>23500</v>
      </c>
      <c r="AE10" s="45">
        <v>12150</v>
      </c>
      <c r="AF10" s="45">
        <v>15800</v>
      </c>
      <c r="AG10" s="46">
        <v>20400</v>
      </c>
      <c r="AH10" s="45" t="s">
        <v>135</v>
      </c>
      <c r="AI10" s="45" t="s">
        <v>135</v>
      </c>
      <c r="AJ10" s="46" t="s">
        <v>135</v>
      </c>
      <c r="AK10" s="45">
        <v>7000</v>
      </c>
      <c r="AL10" s="45">
        <v>9100</v>
      </c>
      <c r="AM10" s="46">
        <v>11750</v>
      </c>
      <c r="AN10" s="45" t="s">
        <v>135</v>
      </c>
      <c r="AO10" s="45" t="s">
        <v>135</v>
      </c>
      <c r="AP10" s="46" t="s">
        <v>135</v>
      </c>
      <c r="AQ10" s="44" t="s">
        <v>135</v>
      </c>
      <c r="AR10" s="45" t="s">
        <v>135</v>
      </c>
      <c r="AS10" s="45" t="s">
        <v>135</v>
      </c>
      <c r="AT10" s="44" t="s">
        <v>135</v>
      </c>
      <c r="AU10" s="45" t="s">
        <v>135</v>
      </c>
      <c r="AV10" s="46" t="s">
        <v>135</v>
      </c>
      <c r="AW10" s="45" t="s">
        <v>135</v>
      </c>
      <c r="AX10" s="45" t="s">
        <v>135</v>
      </c>
      <c r="AY10" s="46" t="s">
        <v>135</v>
      </c>
      <c r="AZ10" s="44" t="s">
        <v>135</v>
      </c>
      <c r="BA10" s="45" t="s">
        <v>135</v>
      </c>
      <c r="BB10" s="45" t="s">
        <v>135</v>
      </c>
      <c r="BC10" s="44" t="s">
        <v>135</v>
      </c>
      <c r="BD10" s="45" t="s">
        <v>135</v>
      </c>
      <c r="BE10" s="46" t="s">
        <v>135</v>
      </c>
    </row>
    <row r="11" spans="1:57" x14ac:dyDescent="0.25">
      <c r="A11" s="651"/>
      <c r="B11" s="296" t="s">
        <v>484</v>
      </c>
      <c r="C11" s="57" t="s">
        <v>42</v>
      </c>
      <c r="D11" s="150">
        <f t="shared" si="0"/>
        <v>25950</v>
      </c>
      <c r="F11" s="66">
        <f t="shared" si="1"/>
        <v>24</v>
      </c>
      <c r="G11" s="27">
        <f t="shared" si="2"/>
        <v>17481.25</v>
      </c>
      <c r="H11" s="164">
        <f t="shared" si="3"/>
        <v>22662.5</v>
      </c>
      <c r="I11" s="165">
        <f t="shared" si="4"/>
        <v>29237.5</v>
      </c>
      <c r="J11" s="39">
        <v>19300</v>
      </c>
      <c r="K11" s="39">
        <v>25000</v>
      </c>
      <c r="L11" s="39">
        <v>32250</v>
      </c>
      <c r="M11" s="38">
        <v>19300</v>
      </c>
      <c r="N11" s="39">
        <v>25000</v>
      </c>
      <c r="O11" s="39">
        <v>32250</v>
      </c>
      <c r="P11" s="38">
        <v>16950</v>
      </c>
      <c r="Q11" s="39">
        <v>22000</v>
      </c>
      <c r="R11" s="39">
        <v>28400</v>
      </c>
      <c r="S11" s="38">
        <v>19300</v>
      </c>
      <c r="T11" s="39">
        <v>25000</v>
      </c>
      <c r="U11" s="39">
        <v>32250</v>
      </c>
      <c r="V11" s="38">
        <v>19300</v>
      </c>
      <c r="W11" s="39">
        <v>25000</v>
      </c>
      <c r="X11" s="39">
        <v>32250</v>
      </c>
      <c r="Y11" s="38">
        <v>19300</v>
      </c>
      <c r="Z11" s="39">
        <v>25000</v>
      </c>
      <c r="AA11" s="40">
        <v>32250</v>
      </c>
      <c r="AB11" s="31">
        <v>15400</v>
      </c>
      <c r="AC11" s="31">
        <v>20000</v>
      </c>
      <c r="AD11" s="32">
        <v>25800</v>
      </c>
      <c r="AE11" s="31">
        <v>11000</v>
      </c>
      <c r="AF11" s="31">
        <v>14300</v>
      </c>
      <c r="AG11" s="32">
        <v>18450</v>
      </c>
      <c r="AH11" s="31" t="s">
        <v>135</v>
      </c>
      <c r="AI11" s="31" t="s">
        <v>135</v>
      </c>
      <c r="AJ11" s="32" t="s">
        <v>135</v>
      </c>
      <c r="AK11" s="31" t="s">
        <v>135</v>
      </c>
      <c r="AL11" s="31" t="s">
        <v>135</v>
      </c>
      <c r="AM11" s="32" t="s">
        <v>135</v>
      </c>
      <c r="AN11" s="31" t="s">
        <v>135</v>
      </c>
      <c r="AO11" s="31" t="s">
        <v>135</v>
      </c>
      <c r="AP11" s="32" t="s">
        <v>135</v>
      </c>
      <c r="AQ11" s="27" t="s">
        <v>135</v>
      </c>
      <c r="AR11" s="31" t="s">
        <v>135</v>
      </c>
      <c r="AS11" s="31" t="s">
        <v>135</v>
      </c>
      <c r="AT11" s="27" t="s">
        <v>135</v>
      </c>
      <c r="AU11" s="31" t="s">
        <v>135</v>
      </c>
      <c r="AV11" s="32" t="s">
        <v>135</v>
      </c>
      <c r="AW11" s="31" t="s">
        <v>135</v>
      </c>
      <c r="AX11" s="31" t="s">
        <v>135</v>
      </c>
      <c r="AY11" s="32" t="s">
        <v>135</v>
      </c>
      <c r="AZ11" s="27" t="s">
        <v>135</v>
      </c>
      <c r="BA11" s="31" t="s">
        <v>135</v>
      </c>
      <c r="BB11" s="31" t="s">
        <v>135</v>
      </c>
      <c r="BC11" s="27" t="s">
        <v>135</v>
      </c>
      <c r="BD11" s="31" t="s">
        <v>135</v>
      </c>
      <c r="BE11" s="32" t="s">
        <v>135</v>
      </c>
    </row>
    <row r="12" spans="1:57" x14ac:dyDescent="0.25">
      <c r="A12" s="651"/>
      <c r="B12" s="295" t="s">
        <v>485</v>
      </c>
      <c r="C12" s="56" t="s">
        <v>42</v>
      </c>
      <c r="D12" s="149">
        <f t="shared" si="0"/>
        <v>23230.555555555555</v>
      </c>
      <c r="F12" s="89">
        <f t="shared" si="1"/>
        <v>27</v>
      </c>
      <c r="G12" s="44">
        <f t="shared" si="2"/>
        <v>15644.444444444445</v>
      </c>
      <c r="H12" s="162">
        <f t="shared" si="3"/>
        <v>20277.777777777777</v>
      </c>
      <c r="I12" s="163">
        <f t="shared" si="4"/>
        <v>26183.333333333332</v>
      </c>
      <c r="J12" s="45">
        <v>17750</v>
      </c>
      <c r="K12" s="45">
        <v>23000</v>
      </c>
      <c r="L12" s="45">
        <v>29700</v>
      </c>
      <c r="M12" s="44">
        <v>17750</v>
      </c>
      <c r="N12" s="45">
        <v>23000</v>
      </c>
      <c r="O12" s="45">
        <v>29700</v>
      </c>
      <c r="P12" s="44">
        <v>16200</v>
      </c>
      <c r="Q12" s="45">
        <v>21000</v>
      </c>
      <c r="R12" s="45">
        <v>27100</v>
      </c>
      <c r="S12" s="44">
        <v>17750</v>
      </c>
      <c r="T12" s="45">
        <v>23000</v>
      </c>
      <c r="U12" s="45">
        <v>29700</v>
      </c>
      <c r="V12" s="44">
        <v>17750</v>
      </c>
      <c r="W12" s="45">
        <v>23000</v>
      </c>
      <c r="X12" s="45">
        <v>29700</v>
      </c>
      <c r="Y12" s="44">
        <v>17750</v>
      </c>
      <c r="Z12" s="45">
        <v>23000</v>
      </c>
      <c r="AA12" s="46">
        <v>29700</v>
      </c>
      <c r="AB12" s="45">
        <v>14250</v>
      </c>
      <c r="AC12" s="45">
        <v>18500</v>
      </c>
      <c r="AD12" s="46">
        <v>23900</v>
      </c>
      <c r="AE12" s="45">
        <v>13550</v>
      </c>
      <c r="AF12" s="45">
        <v>17550</v>
      </c>
      <c r="AG12" s="46">
        <v>22650</v>
      </c>
      <c r="AH12" s="45" t="s">
        <v>135</v>
      </c>
      <c r="AI12" s="45" t="s">
        <v>135</v>
      </c>
      <c r="AJ12" s="46" t="s">
        <v>135</v>
      </c>
      <c r="AK12" s="45">
        <v>8050</v>
      </c>
      <c r="AL12" s="45">
        <v>10450</v>
      </c>
      <c r="AM12" s="46">
        <v>13500</v>
      </c>
      <c r="AN12" s="45" t="s">
        <v>135</v>
      </c>
      <c r="AO12" s="45" t="s">
        <v>135</v>
      </c>
      <c r="AP12" s="46" t="s">
        <v>135</v>
      </c>
      <c r="AQ12" s="44" t="s">
        <v>135</v>
      </c>
      <c r="AR12" s="45" t="s">
        <v>135</v>
      </c>
      <c r="AS12" s="45" t="s">
        <v>135</v>
      </c>
      <c r="AT12" s="44" t="s">
        <v>135</v>
      </c>
      <c r="AU12" s="45" t="s">
        <v>135</v>
      </c>
      <c r="AV12" s="46" t="s">
        <v>135</v>
      </c>
      <c r="AW12" s="45" t="s">
        <v>135</v>
      </c>
      <c r="AX12" s="45" t="s">
        <v>135</v>
      </c>
      <c r="AY12" s="46" t="s">
        <v>135</v>
      </c>
      <c r="AZ12" s="44" t="s">
        <v>135</v>
      </c>
      <c r="BA12" s="45" t="s">
        <v>135</v>
      </c>
      <c r="BB12" s="45" t="s">
        <v>135</v>
      </c>
      <c r="BC12" s="44" t="s">
        <v>135</v>
      </c>
      <c r="BD12" s="45" t="s">
        <v>135</v>
      </c>
      <c r="BE12" s="46" t="s">
        <v>135</v>
      </c>
    </row>
    <row r="13" spans="1:57" x14ac:dyDescent="0.25">
      <c r="A13" s="651"/>
      <c r="B13" s="52" t="s">
        <v>486</v>
      </c>
      <c r="C13" s="57" t="s">
        <v>42</v>
      </c>
      <c r="D13" s="150">
        <f t="shared" si="0"/>
        <v>27328.125</v>
      </c>
      <c r="F13" s="66">
        <f t="shared" si="1"/>
        <v>24</v>
      </c>
      <c r="G13" s="27">
        <f t="shared" si="2"/>
        <v>18400</v>
      </c>
      <c r="H13" s="164">
        <f t="shared" si="3"/>
        <v>23862.5</v>
      </c>
      <c r="I13" s="165">
        <f t="shared" si="4"/>
        <v>30793.75</v>
      </c>
      <c r="J13" s="39">
        <v>20050</v>
      </c>
      <c r="K13" s="39">
        <v>26000</v>
      </c>
      <c r="L13" s="39">
        <v>33550</v>
      </c>
      <c r="M13" s="38">
        <v>20050</v>
      </c>
      <c r="N13" s="39">
        <v>26000</v>
      </c>
      <c r="O13" s="39">
        <v>33550</v>
      </c>
      <c r="P13" s="38">
        <v>18500</v>
      </c>
      <c r="Q13" s="39">
        <v>24000</v>
      </c>
      <c r="R13" s="39">
        <v>30950</v>
      </c>
      <c r="S13" s="38">
        <v>20050</v>
      </c>
      <c r="T13" s="39">
        <v>26000</v>
      </c>
      <c r="U13" s="39">
        <v>33550</v>
      </c>
      <c r="V13" s="38">
        <v>20050</v>
      </c>
      <c r="W13" s="39">
        <v>26000</v>
      </c>
      <c r="X13" s="39">
        <v>33550</v>
      </c>
      <c r="Y13" s="38">
        <v>20050</v>
      </c>
      <c r="Z13" s="39">
        <v>26000</v>
      </c>
      <c r="AA13" s="40">
        <v>33550</v>
      </c>
      <c r="AB13" s="31">
        <v>15800</v>
      </c>
      <c r="AC13" s="31">
        <v>20500</v>
      </c>
      <c r="AD13" s="32">
        <v>26450</v>
      </c>
      <c r="AE13" s="31">
        <v>12650</v>
      </c>
      <c r="AF13" s="31">
        <v>16400</v>
      </c>
      <c r="AG13" s="32">
        <v>21200</v>
      </c>
      <c r="AH13" s="31" t="s">
        <v>135</v>
      </c>
      <c r="AI13" s="31" t="s">
        <v>135</v>
      </c>
      <c r="AJ13" s="32" t="s">
        <v>135</v>
      </c>
      <c r="AK13" s="31" t="s">
        <v>135</v>
      </c>
      <c r="AL13" s="31" t="s">
        <v>135</v>
      </c>
      <c r="AM13" s="32" t="s">
        <v>135</v>
      </c>
      <c r="AN13" s="31" t="s">
        <v>135</v>
      </c>
      <c r="AO13" s="31" t="s">
        <v>135</v>
      </c>
      <c r="AP13" s="32" t="s">
        <v>135</v>
      </c>
      <c r="AQ13" s="27" t="s">
        <v>135</v>
      </c>
      <c r="AR13" s="31" t="s">
        <v>135</v>
      </c>
      <c r="AS13" s="31" t="s">
        <v>135</v>
      </c>
      <c r="AT13" s="27" t="s">
        <v>135</v>
      </c>
      <c r="AU13" s="31" t="s">
        <v>135</v>
      </c>
      <c r="AV13" s="32" t="s">
        <v>135</v>
      </c>
      <c r="AW13" s="31" t="s">
        <v>135</v>
      </c>
      <c r="AX13" s="31" t="s">
        <v>135</v>
      </c>
      <c r="AY13" s="32" t="s">
        <v>135</v>
      </c>
      <c r="AZ13" s="27" t="s">
        <v>135</v>
      </c>
      <c r="BA13" s="31" t="s">
        <v>135</v>
      </c>
      <c r="BB13" s="31" t="s">
        <v>135</v>
      </c>
      <c r="BC13" s="27" t="s">
        <v>135</v>
      </c>
      <c r="BD13" s="31" t="s">
        <v>135</v>
      </c>
      <c r="BE13" s="32" t="s">
        <v>135</v>
      </c>
    </row>
    <row r="14" spans="1:57" ht="15.75" thickBot="1" x14ac:dyDescent="0.3">
      <c r="A14" s="651"/>
      <c r="B14" s="51" t="s">
        <v>487</v>
      </c>
      <c r="C14" s="56" t="s">
        <v>42</v>
      </c>
      <c r="D14" s="149">
        <f t="shared" si="0"/>
        <v>21425</v>
      </c>
      <c r="F14" s="89">
        <f t="shared" si="1"/>
        <v>21</v>
      </c>
      <c r="G14" s="83">
        <f t="shared" si="2"/>
        <v>14428.571428571429</v>
      </c>
      <c r="H14" s="166">
        <f t="shared" si="3"/>
        <v>18714.285714285714</v>
      </c>
      <c r="I14" s="167">
        <f t="shared" si="4"/>
        <v>24135.714285714286</v>
      </c>
      <c r="J14" s="45">
        <v>14650</v>
      </c>
      <c r="K14" s="45">
        <v>19000</v>
      </c>
      <c r="L14" s="45">
        <v>24500</v>
      </c>
      <c r="M14" s="44">
        <v>14650</v>
      </c>
      <c r="N14" s="45">
        <v>19000</v>
      </c>
      <c r="O14" s="45">
        <v>24500</v>
      </c>
      <c r="P14" s="44">
        <v>14650</v>
      </c>
      <c r="Q14" s="45">
        <v>19000</v>
      </c>
      <c r="R14" s="45">
        <v>24500</v>
      </c>
      <c r="S14" s="44">
        <v>14650</v>
      </c>
      <c r="T14" s="45">
        <v>19000</v>
      </c>
      <c r="U14" s="45">
        <v>24500</v>
      </c>
      <c r="V14" s="44">
        <v>14650</v>
      </c>
      <c r="W14" s="45">
        <v>19000</v>
      </c>
      <c r="X14" s="45">
        <v>24500</v>
      </c>
      <c r="Y14" s="44">
        <v>14650</v>
      </c>
      <c r="Z14" s="45">
        <v>19000</v>
      </c>
      <c r="AA14" s="46">
        <v>24500</v>
      </c>
      <c r="AB14" s="45">
        <v>13100</v>
      </c>
      <c r="AC14" s="45">
        <v>17000</v>
      </c>
      <c r="AD14" s="46">
        <v>21950</v>
      </c>
      <c r="AE14" s="45" t="s">
        <v>135</v>
      </c>
      <c r="AF14" s="45" t="s">
        <v>135</v>
      </c>
      <c r="AG14" s="46" t="s">
        <v>135</v>
      </c>
      <c r="AH14" s="45" t="s">
        <v>135</v>
      </c>
      <c r="AI14" s="45" t="s">
        <v>135</v>
      </c>
      <c r="AJ14" s="46" t="s">
        <v>135</v>
      </c>
      <c r="AK14" s="45" t="s">
        <v>135</v>
      </c>
      <c r="AL14" s="45" t="s">
        <v>135</v>
      </c>
      <c r="AM14" s="46" t="s">
        <v>135</v>
      </c>
      <c r="AN14" s="45" t="s">
        <v>135</v>
      </c>
      <c r="AO14" s="45" t="s">
        <v>135</v>
      </c>
      <c r="AP14" s="46" t="s">
        <v>135</v>
      </c>
      <c r="AQ14" s="44" t="s">
        <v>135</v>
      </c>
      <c r="AR14" s="45" t="s">
        <v>135</v>
      </c>
      <c r="AS14" s="45" t="s">
        <v>135</v>
      </c>
      <c r="AT14" s="44" t="s">
        <v>135</v>
      </c>
      <c r="AU14" s="45" t="s">
        <v>135</v>
      </c>
      <c r="AV14" s="46" t="s">
        <v>135</v>
      </c>
      <c r="AW14" s="45" t="s">
        <v>135</v>
      </c>
      <c r="AX14" s="45" t="s">
        <v>135</v>
      </c>
      <c r="AY14" s="46" t="s">
        <v>135</v>
      </c>
      <c r="AZ14" s="44" t="s">
        <v>135</v>
      </c>
      <c r="BA14" s="45" t="s">
        <v>135</v>
      </c>
      <c r="BB14" s="45" t="s">
        <v>135</v>
      </c>
      <c r="BC14" s="44" t="s">
        <v>135</v>
      </c>
      <c r="BD14" s="45" t="s">
        <v>135</v>
      </c>
      <c r="BE14" s="46" t="s">
        <v>135</v>
      </c>
    </row>
    <row r="15" spans="1:57" x14ac:dyDescent="0.25">
      <c r="A15" s="650" t="s">
        <v>488</v>
      </c>
      <c r="B15" s="60" t="s">
        <v>489</v>
      </c>
      <c r="C15" s="55" t="s">
        <v>17</v>
      </c>
      <c r="D15" s="151">
        <f t="shared" si="0"/>
        <v>14827.083333333334</v>
      </c>
      <c r="F15" s="74">
        <f t="shared" si="1"/>
        <v>36</v>
      </c>
      <c r="G15" s="26">
        <f t="shared" si="2"/>
        <v>9925</v>
      </c>
      <c r="H15" s="160">
        <f t="shared" si="3"/>
        <v>12950</v>
      </c>
      <c r="I15" s="161">
        <f t="shared" si="4"/>
        <v>16704.166666666668</v>
      </c>
      <c r="J15" s="26">
        <v>11500</v>
      </c>
      <c r="K15" s="29">
        <v>15000</v>
      </c>
      <c r="L15" s="30">
        <v>19350</v>
      </c>
      <c r="M15" s="26">
        <v>11500</v>
      </c>
      <c r="N15" s="29">
        <v>15000</v>
      </c>
      <c r="O15" s="30">
        <v>19350</v>
      </c>
      <c r="P15" s="26">
        <v>11500</v>
      </c>
      <c r="Q15" s="29">
        <v>15000</v>
      </c>
      <c r="R15" s="30">
        <v>19350</v>
      </c>
      <c r="S15" s="26">
        <v>11500</v>
      </c>
      <c r="T15" s="29">
        <v>15000</v>
      </c>
      <c r="U15" s="30">
        <v>19350</v>
      </c>
      <c r="V15" s="26">
        <v>11500</v>
      </c>
      <c r="W15" s="29">
        <v>15000</v>
      </c>
      <c r="X15" s="30">
        <v>19350</v>
      </c>
      <c r="Y15" s="26">
        <v>11500</v>
      </c>
      <c r="Z15" s="29">
        <v>15000</v>
      </c>
      <c r="AA15" s="30">
        <v>19350</v>
      </c>
      <c r="AB15" s="26">
        <v>8050</v>
      </c>
      <c r="AC15" s="29">
        <v>10500</v>
      </c>
      <c r="AD15" s="30">
        <v>13550</v>
      </c>
      <c r="AE15" s="26">
        <v>8400</v>
      </c>
      <c r="AF15" s="29">
        <v>10950</v>
      </c>
      <c r="AG15" s="30">
        <v>14150</v>
      </c>
      <c r="AH15" s="26">
        <v>9200</v>
      </c>
      <c r="AI15" s="29">
        <v>12000</v>
      </c>
      <c r="AJ15" s="30">
        <v>15450</v>
      </c>
      <c r="AK15" s="26">
        <v>10350</v>
      </c>
      <c r="AL15" s="29">
        <v>13550</v>
      </c>
      <c r="AM15" s="30">
        <v>17450</v>
      </c>
      <c r="AN15" s="26" t="s">
        <v>135</v>
      </c>
      <c r="AO15" s="29" t="s">
        <v>135</v>
      </c>
      <c r="AP15" s="30" t="s">
        <v>135</v>
      </c>
      <c r="AQ15" s="26" t="s">
        <v>135</v>
      </c>
      <c r="AR15" s="29" t="s">
        <v>135</v>
      </c>
      <c r="AS15" s="30" t="s">
        <v>135</v>
      </c>
      <c r="AT15" s="26">
        <v>7900</v>
      </c>
      <c r="AU15" s="29">
        <v>10300</v>
      </c>
      <c r="AV15" s="30">
        <v>13300</v>
      </c>
      <c r="AW15" s="26">
        <v>6200</v>
      </c>
      <c r="AX15" s="29">
        <v>8100</v>
      </c>
      <c r="AY15" s="30">
        <v>10450</v>
      </c>
      <c r="AZ15" s="26" t="s">
        <v>135</v>
      </c>
      <c r="BA15" s="29" t="s">
        <v>135</v>
      </c>
      <c r="BB15" s="30" t="s">
        <v>135</v>
      </c>
      <c r="BC15" s="26" t="s">
        <v>135</v>
      </c>
      <c r="BD15" s="29" t="s">
        <v>135</v>
      </c>
      <c r="BE15" s="30" t="s">
        <v>135</v>
      </c>
    </row>
    <row r="16" spans="1:57" x14ac:dyDescent="0.25">
      <c r="A16" s="651"/>
      <c r="B16" s="68" t="s">
        <v>490</v>
      </c>
      <c r="C16" s="56" t="s">
        <v>15</v>
      </c>
      <c r="D16" s="152">
        <f t="shared" si="0"/>
        <v>9808.3333333333321</v>
      </c>
      <c r="F16" s="75">
        <f t="shared" si="1"/>
        <v>36</v>
      </c>
      <c r="G16" s="44">
        <f t="shared" si="2"/>
        <v>6562.5</v>
      </c>
      <c r="H16" s="162">
        <f t="shared" si="3"/>
        <v>8587.5</v>
      </c>
      <c r="I16" s="163">
        <f t="shared" si="4"/>
        <v>11029.166666666666</v>
      </c>
      <c r="J16" s="44">
        <v>7650</v>
      </c>
      <c r="K16" s="45">
        <v>10000</v>
      </c>
      <c r="L16" s="46">
        <v>12850</v>
      </c>
      <c r="M16" s="44">
        <v>7650</v>
      </c>
      <c r="N16" s="45">
        <v>10000</v>
      </c>
      <c r="O16" s="46">
        <v>12850</v>
      </c>
      <c r="P16" s="44">
        <v>7650</v>
      </c>
      <c r="Q16" s="45">
        <v>10000</v>
      </c>
      <c r="R16" s="46">
        <v>12850</v>
      </c>
      <c r="S16" s="44">
        <v>7650</v>
      </c>
      <c r="T16" s="45">
        <v>10000</v>
      </c>
      <c r="U16" s="46">
        <v>12850</v>
      </c>
      <c r="V16" s="44">
        <v>7650</v>
      </c>
      <c r="W16" s="45">
        <v>10000</v>
      </c>
      <c r="X16" s="46">
        <v>12850</v>
      </c>
      <c r="Y16" s="44">
        <v>7650</v>
      </c>
      <c r="Z16" s="45">
        <v>10000</v>
      </c>
      <c r="AA16" s="46">
        <v>12850</v>
      </c>
      <c r="AB16" s="44">
        <v>4950</v>
      </c>
      <c r="AC16" s="45">
        <v>6500</v>
      </c>
      <c r="AD16" s="46">
        <v>8350</v>
      </c>
      <c r="AE16" s="44">
        <v>5550</v>
      </c>
      <c r="AF16" s="45">
        <v>7300</v>
      </c>
      <c r="AG16" s="46">
        <v>9350</v>
      </c>
      <c r="AH16" s="44">
        <v>6100</v>
      </c>
      <c r="AI16" s="45">
        <v>8000</v>
      </c>
      <c r="AJ16" s="46">
        <v>10250</v>
      </c>
      <c r="AK16" s="44">
        <v>6900</v>
      </c>
      <c r="AL16" s="45">
        <v>9000</v>
      </c>
      <c r="AM16" s="46">
        <v>11600</v>
      </c>
      <c r="AN16" s="44" t="s">
        <v>135</v>
      </c>
      <c r="AO16" s="45" t="s">
        <v>135</v>
      </c>
      <c r="AP16" s="46" t="s">
        <v>135</v>
      </c>
      <c r="AQ16" s="44" t="s">
        <v>135</v>
      </c>
      <c r="AR16" s="45" t="s">
        <v>135</v>
      </c>
      <c r="AS16" s="46" t="s">
        <v>135</v>
      </c>
      <c r="AT16" s="44">
        <v>5250</v>
      </c>
      <c r="AU16" s="45">
        <v>6850</v>
      </c>
      <c r="AV16" s="46">
        <v>8800</v>
      </c>
      <c r="AW16" s="44">
        <v>4100</v>
      </c>
      <c r="AX16" s="45">
        <v>5400</v>
      </c>
      <c r="AY16" s="46">
        <v>6900</v>
      </c>
      <c r="AZ16" s="44" t="s">
        <v>135</v>
      </c>
      <c r="BA16" s="45" t="s">
        <v>135</v>
      </c>
      <c r="BB16" s="46" t="s">
        <v>135</v>
      </c>
      <c r="BC16" s="44" t="s">
        <v>135</v>
      </c>
      <c r="BD16" s="45" t="s">
        <v>135</v>
      </c>
      <c r="BE16" s="46" t="s">
        <v>135</v>
      </c>
    </row>
    <row r="17" spans="1:57" x14ac:dyDescent="0.25">
      <c r="A17" s="651"/>
      <c r="B17" s="61" t="s">
        <v>491</v>
      </c>
      <c r="C17" s="57" t="s">
        <v>13</v>
      </c>
      <c r="D17" s="153">
        <f t="shared" si="0"/>
        <v>6116.6666666666661</v>
      </c>
      <c r="F17" s="76">
        <f t="shared" si="1"/>
        <v>36</v>
      </c>
      <c r="G17" s="27">
        <f t="shared" si="2"/>
        <v>4754.166666666667</v>
      </c>
      <c r="H17" s="164">
        <f t="shared" si="3"/>
        <v>5358.333333333333</v>
      </c>
      <c r="I17" s="165">
        <f t="shared" si="4"/>
        <v>6875</v>
      </c>
      <c r="J17" s="27">
        <v>5500</v>
      </c>
      <c r="K17" s="31">
        <v>6200</v>
      </c>
      <c r="L17" s="32">
        <v>7950</v>
      </c>
      <c r="M17" s="27">
        <v>5500</v>
      </c>
      <c r="N17" s="31">
        <v>6200</v>
      </c>
      <c r="O17" s="32">
        <v>7950</v>
      </c>
      <c r="P17" s="27">
        <v>5500</v>
      </c>
      <c r="Q17" s="31">
        <v>6200</v>
      </c>
      <c r="R17" s="32">
        <v>7950</v>
      </c>
      <c r="S17" s="27">
        <v>5500</v>
      </c>
      <c r="T17" s="31">
        <v>6200</v>
      </c>
      <c r="U17" s="32">
        <v>7950</v>
      </c>
      <c r="V17" s="27">
        <v>5500</v>
      </c>
      <c r="W17" s="31">
        <v>6200</v>
      </c>
      <c r="X17" s="32">
        <v>7950</v>
      </c>
      <c r="Y17" s="27">
        <v>5500</v>
      </c>
      <c r="Z17" s="31">
        <v>6200</v>
      </c>
      <c r="AA17" s="32">
        <v>7950</v>
      </c>
      <c r="AB17" s="27">
        <v>4000</v>
      </c>
      <c r="AC17" s="31">
        <v>4500</v>
      </c>
      <c r="AD17" s="32">
        <v>5800</v>
      </c>
      <c r="AE17" s="27">
        <v>4000</v>
      </c>
      <c r="AF17" s="31">
        <v>4500</v>
      </c>
      <c r="AG17" s="32">
        <v>5800</v>
      </c>
      <c r="AH17" s="27">
        <v>4400</v>
      </c>
      <c r="AI17" s="31">
        <v>4950</v>
      </c>
      <c r="AJ17" s="32">
        <v>6350</v>
      </c>
      <c r="AK17" s="27">
        <v>4950</v>
      </c>
      <c r="AL17" s="31">
        <v>5600</v>
      </c>
      <c r="AM17" s="32">
        <v>7150</v>
      </c>
      <c r="AN17" s="27" t="s">
        <v>135</v>
      </c>
      <c r="AO17" s="31" t="s">
        <v>135</v>
      </c>
      <c r="AP17" s="32" t="s">
        <v>135</v>
      </c>
      <c r="AQ17" s="27" t="s">
        <v>135</v>
      </c>
      <c r="AR17" s="31" t="s">
        <v>135</v>
      </c>
      <c r="AS17" s="32" t="s">
        <v>135</v>
      </c>
      <c r="AT17" s="27">
        <v>3750</v>
      </c>
      <c r="AU17" s="31">
        <v>4250</v>
      </c>
      <c r="AV17" s="32">
        <v>5450</v>
      </c>
      <c r="AW17" s="27">
        <v>2950</v>
      </c>
      <c r="AX17" s="31">
        <v>3300</v>
      </c>
      <c r="AY17" s="32">
        <v>4250</v>
      </c>
      <c r="AZ17" s="27" t="s">
        <v>135</v>
      </c>
      <c r="BA17" s="31" t="s">
        <v>135</v>
      </c>
      <c r="BB17" s="32" t="s">
        <v>135</v>
      </c>
      <c r="BC17" s="27" t="s">
        <v>135</v>
      </c>
      <c r="BD17" s="31" t="s">
        <v>135</v>
      </c>
      <c r="BE17" s="32" t="s">
        <v>135</v>
      </c>
    </row>
    <row r="18" spans="1:57" x14ac:dyDescent="0.25">
      <c r="A18" s="651"/>
      <c r="B18" s="68" t="s">
        <v>492</v>
      </c>
      <c r="C18" s="56" t="s">
        <v>17</v>
      </c>
      <c r="D18" s="152">
        <f t="shared" si="0"/>
        <v>13595.3125</v>
      </c>
      <c r="F18" s="75">
        <f t="shared" si="1"/>
        <v>48</v>
      </c>
      <c r="G18" s="44">
        <f t="shared" si="2"/>
        <v>9134.375</v>
      </c>
      <c r="H18" s="162">
        <f t="shared" si="3"/>
        <v>11871.875</v>
      </c>
      <c r="I18" s="163">
        <f t="shared" si="4"/>
        <v>15318.75</v>
      </c>
      <c r="J18" s="44">
        <v>11550</v>
      </c>
      <c r="K18" s="45">
        <v>15000</v>
      </c>
      <c r="L18" s="46">
        <v>19350</v>
      </c>
      <c r="M18" s="44">
        <v>11550</v>
      </c>
      <c r="N18" s="45">
        <v>15000</v>
      </c>
      <c r="O18" s="46">
        <v>19350</v>
      </c>
      <c r="P18" s="44">
        <v>11550</v>
      </c>
      <c r="Q18" s="45">
        <v>15000</v>
      </c>
      <c r="R18" s="46">
        <v>19350</v>
      </c>
      <c r="S18" s="44">
        <v>11550</v>
      </c>
      <c r="T18" s="45">
        <v>15000</v>
      </c>
      <c r="U18" s="46">
        <v>19350</v>
      </c>
      <c r="V18" s="44">
        <v>11550</v>
      </c>
      <c r="W18" s="45">
        <v>15000</v>
      </c>
      <c r="X18" s="46">
        <v>19350</v>
      </c>
      <c r="Y18" s="44">
        <v>11550</v>
      </c>
      <c r="Z18" s="45">
        <v>15000</v>
      </c>
      <c r="AA18" s="46">
        <v>19350</v>
      </c>
      <c r="AB18" s="44">
        <v>8050</v>
      </c>
      <c r="AC18" s="45">
        <v>10500</v>
      </c>
      <c r="AD18" s="46">
        <v>13550</v>
      </c>
      <c r="AE18" s="44">
        <v>8900</v>
      </c>
      <c r="AF18" s="45">
        <v>11550</v>
      </c>
      <c r="AG18" s="46">
        <v>14900</v>
      </c>
      <c r="AH18" s="44">
        <v>9500</v>
      </c>
      <c r="AI18" s="45">
        <v>12350</v>
      </c>
      <c r="AJ18" s="46">
        <v>15900</v>
      </c>
      <c r="AK18" s="44">
        <v>10750</v>
      </c>
      <c r="AL18" s="45">
        <v>13950</v>
      </c>
      <c r="AM18" s="46">
        <v>18050</v>
      </c>
      <c r="AN18" s="44">
        <v>5750</v>
      </c>
      <c r="AO18" s="45">
        <v>7500</v>
      </c>
      <c r="AP18" s="46">
        <v>9650</v>
      </c>
      <c r="AQ18" s="44">
        <v>8550</v>
      </c>
      <c r="AR18" s="45">
        <v>11100</v>
      </c>
      <c r="AS18" s="46">
        <v>14350</v>
      </c>
      <c r="AT18" s="44">
        <v>4250</v>
      </c>
      <c r="AU18" s="45">
        <v>5550</v>
      </c>
      <c r="AV18" s="46">
        <v>7150</v>
      </c>
      <c r="AW18" s="44">
        <v>7500</v>
      </c>
      <c r="AX18" s="45">
        <v>9750</v>
      </c>
      <c r="AY18" s="46">
        <v>12550</v>
      </c>
      <c r="AZ18" s="44">
        <v>6800</v>
      </c>
      <c r="BA18" s="45">
        <v>8850</v>
      </c>
      <c r="BB18" s="46">
        <v>11450</v>
      </c>
      <c r="BC18" s="44">
        <v>6800</v>
      </c>
      <c r="BD18" s="45">
        <v>8850</v>
      </c>
      <c r="BE18" s="46">
        <v>11450</v>
      </c>
    </row>
    <row r="19" spans="1:57" x14ac:dyDescent="0.25">
      <c r="A19" s="651"/>
      <c r="B19" s="69" t="s">
        <v>493</v>
      </c>
      <c r="C19" s="58" t="s">
        <v>15</v>
      </c>
      <c r="D19" s="154">
        <f t="shared" si="0"/>
        <v>9100</v>
      </c>
      <c r="F19" s="77">
        <f t="shared" si="1"/>
        <v>48</v>
      </c>
      <c r="G19" s="38">
        <f t="shared" si="2"/>
        <v>6093.75</v>
      </c>
      <c r="H19" s="168">
        <f t="shared" si="3"/>
        <v>7953.125</v>
      </c>
      <c r="I19" s="169">
        <f t="shared" si="4"/>
        <v>10246.875</v>
      </c>
      <c r="J19" s="38">
        <v>7750</v>
      </c>
      <c r="K19" s="39">
        <v>10100</v>
      </c>
      <c r="L19" s="40">
        <v>13000</v>
      </c>
      <c r="M19" s="38">
        <v>7750</v>
      </c>
      <c r="N19" s="39">
        <v>10100</v>
      </c>
      <c r="O19" s="40">
        <v>13000</v>
      </c>
      <c r="P19" s="38">
        <v>7750</v>
      </c>
      <c r="Q19" s="39">
        <v>10100</v>
      </c>
      <c r="R19" s="40">
        <v>13000</v>
      </c>
      <c r="S19" s="38">
        <v>7750</v>
      </c>
      <c r="T19" s="39">
        <v>10100</v>
      </c>
      <c r="U19" s="40">
        <v>13000</v>
      </c>
      <c r="V19" s="38">
        <v>7750</v>
      </c>
      <c r="W19" s="39">
        <v>10100</v>
      </c>
      <c r="X19" s="40">
        <v>13000</v>
      </c>
      <c r="Y19" s="38">
        <v>7750</v>
      </c>
      <c r="Z19" s="39">
        <v>10100</v>
      </c>
      <c r="AA19" s="40">
        <v>13000</v>
      </c>
      <c r="AB19" s="38">
        <v>4950</v>
      </c>
      <c r="AC19" s="39">
        <v>6500</v>
      </c>
      <c r="AD19" s="40">
        <v>8350</v>
      </c>
      <c r="AE19" s="38">
        <v>5950</v>
      </c>
      <c r="AF19" s="39">
        <v>7750</v>
      </c>
      <c r="AG19" s="40">
        <v>10000</v>
      </c>
      <c r="AH19" s="38">
        <v>6350</v>
      </c>
      <c r="AI19" s="39">
        <v>8300</v>
      </c>
      <c r="AJ19" s="40">
        <v>10700</v>
      </c>
      <c r="AK19" s="38">
        <v>7200</v>
      </c>
      <c r="AL19" s="39">
        <v>9400</v>
      </c>
      <c r="AM19" s="40">
        <v>12100</v>
      </c>
      <c r="AN19" s="38">
        <v>3850</v>
      </c>
      <c r="AO19" s="39">
        <v>5050</v>
      </c>
      <c r="AP19" s="40">
        <v>6500</v>
      </c>
      <c r="AQ19" s="38">
        <v>5750</v>
      </c>
      <c r="AR19" s="39">
        <v>7500</v>
      </c>
      <c r="AS19" s="40">
        <v>9650</v>
      </c>
      <c r="AT19" s="38">
        <v>2850</v>
      </c>
      <c r="AU19" s="39">
        <v>3700</v>
      </c>
      <c r="AV19" s="40">
        <v>4800</v>
      </c>
      <c r="AW19" s="38">
        <v>5000</v>
      </c>
      <c r="AX19" s="39">
        <v>6550</v>
      </c>
      <c r="AY19" s="40">
        <v>8450</v>
      </c>
      <c r="AZ19" s="38">
        <v>4550</v>
      </c>
      <c r="BA19" s="39">
        <v>5950</v>
      </c>
      <c r="BB19" s="40">
        <v>7700</v>
      </c>
      <c r="BC19" s="38">
        <v>4550</v>
      </c>
      <c r="BD19" s="39">
        <v>5950</v>
      </c>
      <c r="BE19" s="40">
        <v>7700</v>
      </c>
    </row>
    <row r="20" spans="1:57" x14ac:dyDescent="0.25">
      <c r="A20" s="651"/>
      <c r="B20" s="68" t="s">
        <v>494</v>
      </c>
      <c r="C20" s="56" t="s">
        <v>13</v>
      </c>
      <c r="D20" s="152">
        <f>AVERAGE(H20,I20)</f>
        <v>5606.25</v>
      </c>
      <c r="F20" s="75">
        <f t="shared" si="1"/>
        <v>48</v>
      </c>
      <c r="G20" s="44">
        <f t="shared" si="2"/>
        <v>4353.125</v>
      </c>
      <c r="H20" s="162">
        <f t="shared" si="3"/>
        <v>4912.5</v>
      </c>
      <c r="I20" s="163">
        <f t="shared" si="4"/>
        <v>6300</v>
      </c>
      <c r="J20" s="44">
        <v>5500</v>
      </c>
      <c r="K20" s="45">
        <v>6200</v>
      </c>
      <c r="L20" s="46">
        <v>7950</v>
      </c>
      <c r="M20" s="44">
        <v>5500</v>
      </c>
      <c r="N20" s="45">
        <v>6200</v>
      </c>
      <c r="O20" s="46">
        <v>7950</v>
      </c>
      <c r="P20" s="44">
        <v>5500</v>
      </c>
      <c r="Q20" s="45">
        <v>6200</v>
      </c>
      <c r="R20" s="46">
        <v>7950</v>
      </c>
      <c r="S20" s="44">
        <v>5500</v>
      </c>
      <c r="T20" s="45">
        <v>6200</v>
      </c>
      <c r="U20" s="46">
        <v>7950</v>
      </c>
      <c r="V20" s="44">
        <v>5500</v>
      </c>
      <c r="W20" s="45">
        <v>6200</v>
      </c>
      <c r="X20" s="46">
        <v>7950</v>
      </c>
      <c r="Y20" s="44">
        <v>5500</v>
      </c>
      <c r="Z20" s="45">
        <v>6200</v>
      </c>
      <c r="AA20" s="46">
        <v>7950</v>
      </c>
      <c r="AB20" s="44">
        <v>4000</v>
      </c>
      <c r="AC20" s="45">
        <v>4500</v>
      </c>
      <c r="AD20" s="46">
        <v>5800</v>
      </c>
      <c r="AE20" s="44">
        <v>4200</v>
      </c>
      <c r="AF20" s="45">
        <v>4750</v>
      </c>
      <c r="AG20" s="46">
        <v>6100</v>
      </c>
      <c r="AH20" s="44">
        <v>4500</v>
      </c>
      <c r="AI20" s="45">
        <v>5100</v>
      </c>
      <c r="AJ20" s="46">
        <v>6500</v>
      </c>
      <c r="AK20" s="44">
        <v>5100</v>
      </c>
      <c r="AL20" s="45">
        <v>5750</v>
      </c>
      <c r="AM20" s="46">
        <v>7400</v>
      </c>
      <c r="AN20" s="44">
        <v>2750</v>
      </c>
      <c r="AO20" s="45">
        <v>3100</v>
      </c>
      <c r="AP20" s="46">
        <v>3950</v>
      </c>
      <c r="AQ20" s="44">
        <v>4050</v>
      </c>
      <c r="AR20" s="45">
        <v>4600</v>
      </c>
      <c r="AS20" s="46">
        <v>5900</v>
      </c>
      <c r="AT20" s="44">
        <v>2000</v>
      </c>
      <c r="AU20" s="45">
        <v>2300</v>
      </c>
      <c r="AV20" s="46">
        <v>2900</v>
      </c>
      <c r="AW20" s="44">
        <v>3550</v>
      </c>
      <c r="AX20" s="45">
        <v>4000</v>
      </c>
      <c r="AY20" s="46">
        <v>5150</v>
      </c>
      <c r="AZ20" s="44">
        <v>3250</v>
      </c>
      <c r="BA20" s="45">
        <v>3650</v>
      </c>
      <c r="BB20" s="46">
        <v>4700</v>
      </c>
      <c r="BC20" s="44">
        <v>3250</v>
      </c>
      <c r="BD20" s="45">
        <v>3650</v>
      </c>
      <c r="BE20" s="46">
        <v>4700</v>
      </c>
    </row>
    <row r="21" spans="1:57" x14ac:dyDescent="0.25">
      <c r="A21" s="651"/>
      <c r="B21" s="69" t="s">
        <v>495</v>
      </c>
      <c r="C21" s="58" t="s">
        <v>17</v>
      </c>
      <c r="D21" s="154">
        <f t="shared" si="0"/>
        <v>12775</v>
      </c>
      <c r="F21" s="77">
        <f t="shared" si="1"/>
        <v>48</v>
      </c>
      <c r="G21" s="38">
        <f t="shared" si="2"/>
        <v>8559.375</v>
      </c>
      <c r="H21" s="168">
        <f t="shared" si="3"/>
        <v>11162.5</v>
      </c>
      <c r="I21" s="169">
        <f t="shared" si="4"/>
        <v>14387.5</v>
      </c>
      <c r="J21" s="38">
        <v>10750</v>
      </c>
      <c r="K21" s="39">
        <v>14000</v>
      </c>
      <c r="L21" s="40">
        <v>18050</v>
      </c>
      <c r="M21" s="38">
        <v>10750</v>
      </c>
      <c r="N21" s="39">
        <v>14000</v>
      </c>
      <c r="O21" s="40">
        <v>18050</v>
      </c>
      <c r="P21" s="38">
        <v>10750</v>
      </c>
      <c r="Q21" s="39">
        <v>14000</v>
      </c>
      <c r="R21" s="40">
        <v>18050</v>
      </c>
      <c r="S21" s="38">
        <v>10750</v>
      </c>
      <c r="T21" s="39">
        <v>14000</v>
      </c>
      <c r="U21" s="40">
        <v>18050</v>
      </c>
      <c r="V21" s="38">
        <v>10750</v>
      </c>
      <c r="W21" s="39">
        <v>14000</v>
      </c>
      <c r="X21" s="40">
        <v>18050</v>
      </c>
      <c r="Y21" s="38">
        <v>10750</v>
      </c>
      <c r="Z21" s="39">
        <v>14000</v>
      </c>
      <c r="AA21" s="40">
        <v>18050</v>
      </c>
      <c r="AB21" s="38">
        <v>8450</v>
      </c>
      <c r="AC21" s="39">
        <v>11000</v>
      </c>
      <c r="AD21" s="40">
        <v>14200</v>
      </c>
      <c r="AE21" s="38">
        <v>8250</v>
      </c>
      <c r="AF21" s="39">
        <v>10800</v>
      </c>
      <c r="AG21" s="40">
        <v>13900</v>
      </c>
      <c r="AH21" s="38">
        <v>8850</v>
      </c>
      <c r="AI21" s="39">
        <v>11500</v>
      </c>
      <c r="AJ21" s="40">
        <v>14850</v>
      </c>
      <c r="AK21" s="38">
        <v>10000</v>
      </c>
      <c r="AL21" s="39">
        <v>13050</v>
      </c>
      <c r="AM21" s="40">
        <v>16800</v>
      </c>
      <c r="AN21" s="38">
        <v>5350</v>
      </c>
      <c r="AO21" s="39">
        <v>7000</v>
      </c>
      <c r="AP21" s="40">
        <v>9000</v>
      </c>
      <c r="AQ21" s="38">
        <v>7950</v>
      </c>
      <c r="AR21" s="39">
        <v>10400</v>
      </c>
      <c r="AS21" s="40">
        <v>13400</v>
      </c>
      <c r="AT21" s="38">
        <v>3950</v>
      </c>
      <c r="AU21" s="39">
        <v>5150</v>
      </c>
      <c r="AV21" s="40">
        <v>6650</v>
      </c>
      <c r="AW21" s="38">
        <v>6950</v>
      </c>
      <c r="AX21" s="39">
        <v>9100</v>
      </c>
      <c r="AY21" s="40">
        <v>11700</v>
      </c>
      <c r="AZ21" s="38">
        <v>6350</v>
      </c>
      <c r="BA21" s="39">
        <v>8300</v>
      </c>
      <c r="BB21" s="40">
        <v>10700</v>
      </c>
      <c r="BC21" s="38">
        <v>6350</v>
      </c>
      <c r="BD21" s="39">
        <v>8300</v>
      </c>
      <c r="BE21" s="40">
        <v>10700</v>
      </c>
    </row>
    <row r="22" spans="1:57" x14ac:dyDescent="0.25">
      <c r="A22" s="651"/>
      <c r="B22" s="68" t="s">
        <v>496</v>
      </c>
      <c r="C22" s="56" t="s">
        <v>15</v>
      </c>
      <c r="D22" s="152">
        <f t="shared" si="0"/>
        <v>9456.25</v>
      </c>
      <c r="F22" s="75">
        <f t="shared" si="1"/>
        <v>48</v>
      </c>
      <c r="G22" s="44">
        <f t="shared" si="2"/>
        <v>6368.75</v>
      </c>
      <c r="H22" s="162">
        <f t="shared" si="3"/>
        <v>8256.25</v>
      </c>
      <c r="I22" s="163">
        <f t="shared" si="4"/>
        <v>10656.25</v>
      </c>
      <c r="J22" s="44">
        <v>8100</v>
      </c>
      <c r="K22" s="45">
        <v>10500</v>
      </c>
      <c r="L22" s="46">
        <v>13550</v>
      </c>
      <c r="M22" s="44">
        <v>8100</v>
      </c>
      <c r="N22" s="45">
        <v>10500</v>
      </c>
      <c r="O22" s="46">
        <v>13550</v>
      </c>
      <c r="P22" s="44">
        <v>8100</v>
      </c>
      <c r="Q22" s="45">
        <v>10500</v>
      </c>
      <c r="R22" s="46">
        <v>13550</v>
      </c>
      <c r="S22" s="44">
        <v>8100</v>
      </c>
      <c r="T22" s="45">
        <v>10500</v>
      </c>
      <c r="U22" s="46">
        <v>13550</v>
      </c>
      <c r="V22" s="44">
        <v>8100</v>
      </c>
      <c r="W22" s="45">
        <v>10500</v>
      </c>
      <c r="X22" s="46">
        <v>13550</v>
      </c>
      <c r="Y22" s="44">
        <v>8100</v>
      </c>
      <c r="Z22" s="45">
        <v>10500</v>
      </c>
      <c r="AA22" s="46">
        <v>13550</v>
      </c>
      <c r="AB22" s="44">
        <v>5000</v>
      </c>
      <c r="AC22" s="45">
        <v>6500</v>
      </c>
      <c r="AD22" s="46">
        <v>8400</v>
      </c>
      <c r="AE22" s="44">
        <v>6200</v>
      </c>
      <c r="AF22" s="45">
        <v>8100</v>
      </c>
      <c r="AG22" s="46">
        <v>10450</v>
      </c>
      <c r="AH22" s="44">
        <v>6650</v>
      </c>
      <c r="AI22" s="45">
        <v>8650</v>
      </c>
      <c r="AJ22" s="46">
        <v>11150</v>
      </c>
      <c r="AK22" s="44">
        <v>7550</v>
      </c>
      <c r="AL22" s="45">
        <v>9750</v>
      </c>
      <c r="AM22" s="46">
        <v>12600</v>
      </c>
      <c r="AN22" s="44">
        <v>4050</v>
      </c>
      <c r="AO22" s="45">
        <v>5250</v>
      </c>
      <c r="AP22" s="46">
        <v>6750</v>
      </c>
      <c r="AQ22" s="44">
        <v>6000</v>
      </c>
      <c r="AR22" s="45">
        <v>7800</v>
      </c>
      <c r="AS22" s="46">
        <v>10050</v>
      </c>
      <c r="AT22" s="44">
        <v>3000</v>
      </c>
      <c r="AU22" s="45">
        <v>3850</v>
      </c>
      <c r="AV22" s="46">
        <v>5000</v>
      </c>
      <c r="AW22" s="44">
        <v>5250</v>
      </c>
      <c r="AX22" s="45">
        <v>6800</v>
      </c>
      <c r="AY22" s="46">
        <v>8800</v>
      </c>
      <c r="AZ22" s="44">
        <v>4800</v>
      </c>
      <c r="BA22" s="45">
        <v>6200</v>
      </c>
      <c r="BB22" s="46">
        <v>8000</v>
      </c>
      <c r="BC22" s="44">
        <v>4800</v>
      </c>
      <c r="BD22" s="45">
        <v>6200</v>
      </c>
      <c r="BE22" s="46">
        <v>8000</v>
      </c>
    </row>
    <row r="23" spans="1:57" x14ac:dyDescent="0.25">
      <c r="A23" s="651"/>
      <c r="B23" s="69" t="s">
        <v>497</v>
      </c>
      <c r="C23" s="58" t="s">
        <v>17</v>
      </c>
      <c r="D23" s="154">
        <f t="shared" si="0"/>
        <v>12725</v>
      </c>
      <c r="F23" s="77">
        <f t="shared" si="1"/>
        <v>48</v>
      </c>
      <c r="G23" s="38">
        <f t="shared" si="2"/>
        <v>8525</v>
      </c>
      <c r="H23" s="168">
        <f t="shared" si="3"/>
        <v>11118.75</v>
      </c>
      <c r="I23" s="169">
        <f t="shared" si="4"/>
        <v>14331.25</v>
      </c>
      <c r="J23" s="38">
        <v>10750</v>
      </c>
      <c r="K23" s="39">
        <v>14000</v>
      </c>
      <c r="L23" s="40">
        <v>18050</v>
      </c>
      <c r="M23" s="38">
        <v>10750</v>
      </c>
      <c r="N23" s="39">
        <v>14000</v>
      </c>
      <c r="O23" s="40">
        <v>18050</v>
      </c>
      <c r="P23" s="38">
        <v>10750</v>
      </c>
      <c r="Q23" s="39">
        <v>14000</v>
      </c>
      <c r="R23" s="40">
        <v>18050</v>
      </c>
      <c r="S23" s="38">
        <v>10750</v>
      </c>
      <c r="T23" s="39">
        <v>14000</v>
      </c>
      <c r="U23" s="40">
        <v>18050</v>
      </c>
      <c r="V23" s="38">
        <v>10750</v>
      </c>
      <c r="W23" s="39">
        <v>14000</v>
      </c>
      <c r="X23" s="40">
        <v>18050</v>
      </c>
      <c r="Y23" s="38">
        <v>10750</v>
      </c>
      <c r="Z23" s="39">
        <v>14000</v>
      </c>
      <c r="AA23" s="40">
        <v>18050</v>
      </c>
      <c r="AB23" s="38">
        <v>7900</v>
      </c>
      <c r="AC23" s="39">
        <v>10300</v>
      </c>
      <c r="AD23" s="40">
        <v>13300</v>
      </c>
      <c r="AE23" s="38">
        <v>8250</v>
      </c>
      <c r="AF23" s="39">
        <v>10800</v>
      </c>
      <c r="AG23" s="40">
        <v>13900</v>
      </c>
      <c r="AH23" s="38">
        <v>8850</v>
      </c>
      <c r="AI23" s="39">
        <v>11500</v>
      </c>
      <c r="AJ23" s="40">
        <v>14850</v>
      </c>
      <c r="AK23" s="38">
        <v>10000</v>
      </c>
      <c r="AL23" s="39">
        <v>13050</v>
      </c>
      <c r="AM23" s="40">
        <v>16800</v>
      </c>
      <c r="AN23" s="38">
        <v>5350</v>
      </c>
      <c r="AO23" s="39">
        <v>7000</v>
      </c>
      <c r="AP23" s="40">
        <v>9000</v>
      </c>
      <c r="AQ23" s="38">
        <v>7950</v>
      </c>
      <c r="AR23" s="39">
        <v>10400</v>
      </c>
      <c r="AS23" s="40">
        <v>13400</v>
      </c>
      <c r="AT23" s="38">
        <v>3950</v>
      </c>
      <c r="AU23" s="39">
        <v>5150</v>
      </c>
      <c r="AV23" s="40">
        <v>6650</v>
      </c>
      <c r="AW23" s="38">
        <v>6950</v>
      </c>
      <c r="AX23" s="39">
        <v>9100</v>
      </c>
      <c r="AY23" s="40">
        <v>11700</v>
      </c>
      <c r="AZ23" s="38">
        <v>6350</v>
      </c>
      <c r="BA23" s="39">
        <v>8300</v>
      </c>
      <c r="BB23" s="40">
        <v>10700</v>
      </c>
      <c r="BC23" s="38">
        <v>6350</v>
      </c>
      <c r="BD23" s="39">
        <v>8300</v>
      </c>
      <c r="BE23" s="40">
        <v>10700</v>
      </c>
    </row>
    <row r="24" spans="1:57" x14ac:dyDescent="0.25">
      <c r="A24" s="651"/>
      <c r="B24" s="68" t="s">
        <v>498</v>
      </c>
      <c r="C24" s="56" t="s">
        <v>15</v>
      </c>
      <c r="D24" s="152">
        <f t="shared" si="0"/>
        <v>8162.5</v>
      </c>
      <c r="F24" s="75">
        <f t="shared" si="1"/>
        <v>48</v>
      </c>
      <c r="G24" s="44">
        <f t="shared" si="2"/>
        <v>5462.5</v>
      </c>
      <c r="H24" s="162">
        <f t="shared" si="3"/>
        <v>7128.125</v>
      </c>
      <c r="I24" s="163">
        <f t="shared" si="4"/>
        <v>9196.875</v>
      </c>
      <c r="J24" s="44">
        <v>6900</v>
      </c>
      <c r="K24" s="45">
        <v>9000</v>
      </c>
      <c r="L24" s="46">
        <v>11600</v>
      </c>
      <c r="M24" s="44">
        <v>6900</v>
      </c>
      <c r="N24" s="45">
        <v>9000</v>
      </c>
      <c r="O24" s="46">
        <v>11600</v>
      </c>
      <c r="P24" s="44">
        <v>6900</v>
      </c>
      <c r="Q24" s="45">
        <v>9000</v>
      </c>
      <c r="R24" s="46">
        <v>11600</v>
      </c>
      <c r="S24" s="44">
        <v>6900</v>
      </c>
      <c r="T24" s="45">
        <v>9000</v>
      </c>
      <c r="U24" s="46">
        <v>11600</v>
      </c>
      <c r="V24" s="44">
        <v>6900</v>
      </c>
      <c r="W24" s="45">
        <v>9000</v>
      </c>
      <c r="X24" s="46">
        <v>11600</v>
      </c>
      <c r="Y24" s="44">
        <v>6900</v>
      </c>
      <c r="Z24" s="45">
        <v>9000</v>
      </c>
      <c r="AA24" s="46">
        <v>11600</v>
      </c>
      <c r="AB24" s="44">
        <v>5000</v>
      </c>
      <c r="AC24" s="45">
        <v>6500</v>
      </c>
      <c r="AD24" s="46">
        <v>8400</v>
      </c>
      <c r="AE24" s="44">
        <v>5300</v>
      </c>
      <c r="AF24" s="45">
        <v>6900</v>
      </c>
      <c r="AG24" s="46">
        <v>8900</v>
      </c>
      <c r="AH24" s="44">
        <v>5650</v>
      </c>
      <c r="AI24" s="45">
        <v>7400</v>
      </c>
      <c r="AJ24" s="46">
        <v>9550</v>
      </c>
      <c r="AK24" s="44">
        <v>6400</v>
      </c>
      <c r="AL24" s="45">
        <v>8350</v>
      </c>
      <c r="AM24" s="46">
        <v>10800</v>
      </c>
      <c r="AN24" s="44">
        <v>3450</v>
      </c>
      <c r="AO24" s="45">
        <v>4500</v>
      </c>
      <c r="AP24" s="46">
        <v>5800</v>
      </c>
      <c r="AQ24" s="44">
        <v>5100</v>
      </c>
      <c r="AR24" s="45">
        <v>6650</v>
      </c>
      <c r="AS24" s="46">
        <v>8600</v>
      </c>
      <c r="AT24" s="44">
        <v>2550</v>
      </c>
      <c r="AU24" s="45">
        <v>3300</v>
      </c>
      <c r="AV24" s="46">
        <v>4300</v>
      </c>
      <c r="AW24" s="44">
        <v>4450</v>
      </c>
      <c r="AX24" s="45">
        <v>5850</v>
      </c>
      <c r="AY24" s="46">
        <v>7500</v>
      </c>
      <c r="AZ24" s="44">
        <v>4050</v>
      </c>
      <c r="BA24" s="45">
        <v>5300</v>
      </c>
      <c r="BB24" s="46">
        <v>6850</v>
      </c>
      <c r="BC24" s="44">
        <v>4050</v>
      </c>
      <c r="BD24" s="45">
        <v>5300</v>
      </c>
      <c r="BE24" s="46">
        <v>6850</v>
      </c>
    </row>
    <row r="25" spans="1:57" x14ac:dyDescent="0.25">
      <c r="A25" s="651"/>
      <c r="B25" s="69" t="s">
        <v>499</v>
      </c>
      <c r="C25" s="58" t="s">
        <v>13</v>
      </c>
      <c r="D25" s="154">
        <f t="shared" si="0"/>
        <v>4968.75</v>
      </c>
      <c r="F25" s="77">
        <f t="shared" si="1"/>
        <v>48</v>
      </c>
      <c r="G25" s="38">
        <f t="shared" si="2"/>
        <v>3837.5</v>
      </c>
      <c r="H25" s="168">
        <f t="shared" si="3"/>
        <v>4353.125</v>
      </c>
      <c r="I25" s="169">
        <f t="shared" si="4"/>
        <v>5584.375</v>
      </c>
      <c r="J25" s="38">
        <v>4850</v>
      </c>
      <c r="K25" s="39">
        <v>5500</v>
      </c>
      <c r="L25" s="40">
        <v>7050</v>
      </c>
      <c r="M25" s="38">
        <v>4850</v>
      </c>
      <c r="N25" s="39">
        <v>5500</v>
      </c>
      <c r="O25" s="40">
        <v>7050</v>
      </c>
      <c r="P25" s="38">
        <v>4850</v>
      </c>
      <c r="Q25" s="39">
        <v>5500</v>
      </c>
      <c r="R25" s="40">
        <v>7050</v>
      </c>
      <c r="S25" s="38">
        <v>4850</v>
      </c>
      <c r="T25" s="39">
        <v>5500</v>
      </c>
      <c r="U25" s="40">
        <v>7050</v>
      </c>
      <c r="V25" s="38">
        <v>4850</v>
      </c>
      <c r="W25" s="39">
        <v>5500</v>
      </c>
      <c r="X25" s="40">
        <v>7050</v>
      </c>
      <c r="Y25" s="38">
        <v>4850</v>
      </c>
      <c r="Z25" s="39">
        <v>5500</v>
      </c>
      <c r="AA25" s="40">
        <v>7050</v>
      </c>
      <c r="AB25" s="38">
        <v>3550</v>
      </c>
      <c r="AC25" s="39">
        <v>4000</v>
      </c>
      <c r="AD25" s="40">
        <v>5150</v>
      </c>
      <c r="AE25" s="38">
        <v>3700</v>
      </c>
      <c r="AF25" s="39">
        <v>4200</v>
      </c>
      <c r="AG25" s="40">
        <v>5400</v>
      </c>
      <c r="AH25" s="38">
        <v>3950</v>
      </c>
      <c r="AI25" s="39">
        <v>4500</v>
      </c>
      <c r="AJ25" s="40">
        <v>5800</v>
      </c>
      <c r="AK25" s="38">
        <v>4500</v>
      </c>
      <c r="AL25" s="39">
        <v>5100</v>
      </c>
      <c r="AM25" s="40">
        <v>6550</v>
      </c>
      <c r="AN25" s="38">
        <v>2400</v>
      </c>
      <c r="AO25" s="39">
        <v>2750</v>
      </c>
      <c r="AP25" s="40">
        <v>3500</v>
      </c>
      <c r="AQ25" s="38">
        <v>3600</v>
      </c>
      <c r="AR25" s="39">
        <v>4050</v>
      </c>
      <c r="AS25" s="40">
        <v>5200</v>
      </c>
      <c r="AT25" s="38">
        <v>1750</v>
      </c>
      <c r="AU25" s="39">
        <v>2000</v>
      </c>
      <c r="AV25" s="40">
        <v>2600</v>
      </c>
      <c r="AW25" s="38">
        <v>3150</v>
      </c>
      <c r="AX25" s="39">
        <v>3550</v>
      </c>
      <c r="AY25" s="40">
        <v>4550</v>
      </c>
      <c r="AZ25" s="38">
        <v>2850</v>
      </c>
      <c r="BA25" s="39">
        <v>3250</v>
      </c>
      <c r="BB25" s="40">
        <v>4150</v>
      </c>
      <c r="BC25" s="38">
        <v>2850</v>
      </c>
      <c r="BD25" s="39">
        <v>3250</v>
      </c>
      <c r="BE25" s="40">
        <v>4150</v>
      </c>
    </row>
    <row r="26" spans="1:57" x14ac:dyDescent="0.25">
      <c r="A26" s="651"/>
      <c r="B26" s="68" t="s">
        <v>500</v>
      </c>
      <c r="C26" s="56" t="s">
        <v>42</v>
      </c>
      <c r="D26" s="152">
        <f t="shared" si="0"/>
        <v>11971.153846153846</v>
      </c>
      <c r="F26" s="75">
        <f t="shared" si="1"/>
        <v>39</v>
      </c>
      <c r="G26" s="44">
        <f t="shared" si="2"/>
        <v>8003.8461538461543</v>
      </c>
      <c r="H26" s="162">
        <f t="shared" si="3"/>
        <v>10446.153846153846</v>
      </c>
      <c r="I26" s="163">
        <f t="shared" si="4"/>
        <v>13496.153846153846</v>
      </c>
      <c r="J26" s="44">
        <v>9200</v>
      </c>
      <c r="K26" s="45">
        <v>12000</v>
      </c>
      <c r="L26" s="46">
        <v>15500</v>
      </c>
      <c r="M26" s="44">
        <v>9200</v>
      </c>
      <c r="N26" s="45">
        <v>12000</v>
      </c>
      <c r="O26" s="46">
        <v>15500</v>
      </c>
      <c r="P26" s="44">
        <v>9200</v>
      </c>
      <c r="Q26" s="45">
        <v>12000</v>
      </c>
      <c r="R26" s="46">
        <v>15500</v>
      </c>
      <c r="S26" s="44">
        <v>9200</v>
      </c>
      <c r="T26" s="45">
        <v>12000</v>
      </c>
      <c r="U26" s="46">
        <v>15500</v>
      </c>
      <c r="V26" s="44">
        <v>9200</v>
      </c>
      <c r="W26" s="45">
        <v>12000</v>
      </c>
      <c r="X26" s="46">
        <v>15500</v>
      </c>
      <c r="Y26" s="44">
        <v>9200</v>
      </c>
      <c r="Z26" s="45">
        <v>12000</v>
      </c>
      <c r="AA26" s="46">
        <v>15500</v>
      </c>
      <c r="AB26" s="44">
        <v>7700</v>
      </c>
      <c r="AC26" s="45">
        <v>10000</v>
      </c>
      <c r="AD26" s="46">
        <v>12900</v>
      </c>
      <c r="AE26" s="44">
        <v>7150</v>
      </c>
      <c r="AF26" s="45">
        <v>9350</v>
      </c>
      <c r="AG26" s="46">
        <v>12100</v>
      </c>
      <c r="AH26" s="44">
        <v>4950</v>
      </c>
      <c r="AI26" s="45">
        <v>6450</v>
      </c>
      <c r="AJ26" s="46">
        <v>8350</v>
      </c>
      <c r="AK26" s="44">
        <v>6750</v>
      </c>
      <c r="AL26" s="45">
        <v>8850</v>
      </c>
      <c r="AM26" s="46">
        <v>11450</v>
      </c>
      <c r="AN26" s="44">
        <v>7150</v>
      </c>
      <c r="AO26" s="45">
        <v>9350</v>
      </c>
      <c r="AP26" s="46">
        <v>12100</v>
      </c>
      <c r="AQ26" s="44" t="s">
        <v>135</v>
      </c>
      <c r="AR26" s="45" t="s">
        <v>135</v>
      </c>
      <c r="AS26" s="46" t="s">
        <v>135</v>
      </c>
      <c r="AT26" s="44">
        <v>9150</v>
      </c>
      <c r="AU26" s="45">
        <v>11950</v>
      </c>
      <c r="AV26" s="46">
        <v>15400</v>
      </c>
      <c r="AW26" s="44">
        <v>6000</v>
      </c>
      <c r="AX26" s="45">
        <v>7850</v>
      </c>
      <c r="AY26" s="46">
        <v>10150</v>
      </c>
      <c r="AZ26" s="44" t="s">
        <v>135</v>
      </c>
      <c r="BA26" s="45" t="s">
        <v>135</v>
      </c>
      <c r="BB26" s="46" t="s">
        <v>135</v>
      </c>
      <c r="BC26" s="44" t="s">
        <v>135</v>
      </c>
      <c r="BD26" s="45" t="s">
        <v>135</v>
      </c>
      <c r="BE26" s="46" t="s">
        <v>135</v>
      </c>
    </row>
    <row r="27" spans="1:57" x14ac:dyDescent="0.25">
      <c r="A27" s="651"/>
      <c r="B27" s="69" t="s">
        <v>501</v>
      </c>
      <c r="C27" s="58" t="s">
        <v>42</v>
      </c>
      <c r="D27" s="154">
        <f t="shared" si="0"/>
        <v>15887.5</v>
      </c>
      <c r="F27" s="77">
        <f t="shared" si="1"/>
        <v>30</v>
      </c>
      <c r="G27" s="38">
        <f t="shared" si="2"/>
        <v>10705</v>
      </c>
      <c r="H27" s="168">
        <f t="shared" si="3"/>
        <v>13870</v>
      </c>
      <c r="I27" s="169">
        <f t="shared" si="4"/>
        <v>17905</v>
      </c>
      <c r="J27" s="38">
        <v>12350</v>
      </c>
      <c r="K27" s="39">
        <v>16000</v>
      </c>
      <c r="L27" s="40">
        <v>20650</v>
      </c>
      <c r="M27" s="38">
        <v>12350</v>
      </c>
      <c r="N27" s="39">
        <v>16000</v>
      </c>
      <c r="O27" s="40">
        <v>20650</v>
      </c>
      <c r="P27" s="38">
        <v>12350</v>
      </c>
      <c r="Q27" s="39">
        <v>16000</v>
      </c>
      <c r="R27" s="40">
        <v>20650</v>
      </c>
      <c r="S27" s="38">
        <v>12350</v>
      </c>
      <c r="T27" s="39">
        <v>16000</v>
      </c>
      <c r="U27" s="40">
        <v>20650</v>
      </c>
      <c r="V27" s="38">
        <v>12350</v>
      </c>
      <c r="W27" s="39">
        <v>16000</v>
      </c>
      <c r="X27" s="40">
        <v>20650</v>
      </c>
      <c r="Y27" s="38">
        <v>12350</v>
      </c>
      <c r="Z27" s="39">
        <v>16000</v>
      </c>
      <c r="AA27" s="40">
        <v>20650</v>
      </c>
      <c r="AB27" s="38">
        <v>12700</v>
      </c>
      <c r="AC27" s="39">
        <v>16500</v>
      </c>
      <c r="AD27" s="40">
        <v>21300</v>
      </c>
      <c r="AE27" s="38">
        <v>8800</v>
      </c>
      <c r="AF27" s="39">
        <v>11400</v>
      </c>
      <c r="AG27" s="40">
        <v>14750</v>
      </c>
      <c r="AH27" s="38" t="s">
        <v>135</v>
      </c>
      <c r="AI27" s="39" t="s">
        <v>135</v>
      </c>
      <c r="AJ27" s="40" t="s">
        <v>135</v>
      </c>
      <c r="AK27" s="38">
        <v>5600</v>
      </c>
      <c r="AL27" s="39">
        <v>7250</v>
      </c>
      <c r="AM27" s="40">
        <v>9350</v>
      </c>
      <c r="AN27" s="38" t="s">
        <v>135</v>
      </c>
      <c r="AO27" s="39" t="s">
        <v>135</v>
      </c>
      <c r="AP27" s="40" t="s">
        <v>135</v>
      </c>
      <c r="AQ27" s="38" t="s">
        <v>135</v>
      </c>
      <c r="AR27" s="39" t="s">
        <v>135</v>
      </c>
      <c r="AS27" s="40" t="s">
        <v>135</v>
      </c>
      <c r="AT27" s="38" t="s">
        <v>135</v>
      </c>
      <c r="AU27" s="39" t="s">
        <v>135</v>
      </c>
      <c r="AV27" s="40" t="s">
        <v>135</v>
      </c>
      <c r="AW27" s="38">
        <v>5850</v>
      </c>
      <c r="AX27" s="39">
        <v>7550</v>
      </c>
      <c r="AY27" s="40">
        <v>9750</v>
      </c>
      <c r="AZ27" s="38" t="s">
        <v>135</v>
      </c>
      <c r="BA27" s="39" t="s">
        <v>135</v>
      </c>
      <c r="BB27" s="40" t="s">
        <v>135</v>
      </c>
      <c r="BC27" s="38" t="s">
        <v>135</v>
      </c>
      <c r="BD27" s="39" t="s">
        <v>135</v>
      </c>
      <c r="BE27" s="40" t="s">
        <v>135</v>
      </c>
    </row>
    <row r="28" spans="1:57" x14ac:dyDescent="0.25">
      <c r="A28" s="651"/>
      <c r="B28" s="68" t="s">
        <v>37</v>
      </c>
      <c r="C28" s="56" t="s">
        <v>37</v>
      </c>
      <c r="D28" s="152">
        <f t="shared" si="0"/>
        <v>13518.75</v>
      </c>
      <c r="F28" s="75">
        <f t="shared" si="1"/>
        <v>36</v>
      </c>
      <c r="G28" s="44">
        <f t="shared" si="2"/>
        <v>9083.3333333333339</v>
      </c>
      <c r="H28" s="162">
        <f t="shared" si="3"/>
        <v>11820.833333333334</v>
      </c>
      <c r="I28" s="163">
        <f t="shared" si="4"/>
        <v>15216.666666666666</v>
      </c>
      <c r="J28" s="44">
        <v>10150</v>
      </c>
      <c r="K28" s="45">
        <v>13200</v>
      </c>
      <c r="L28" s="46">
        <v>17000</v>
      </c>
      <c r="M28" s="44">
        <v>10150</v>
      </c>
      <c r="N28" s="45">
        <v>13200</v>
      </c>
      <c r="O28" s="46">
        <v>17000</v>
      </c>
      <c r="P28" s="44">
        <v>10150</v>
      </c>
      <c r="Q28" s="45">
        <v>13200</v>
      </c>
      <c r="R28" s="46">
        <v>17000</v>
      </c>
      <c r="S28" s="44">
        <v>10150</v>
      </c>
      <c r="T28" s="45">
        <v>13200</v>
      </c>
      <c r="U28" s="46">
        <v>17000</v>
      </c>
      <c r="V28" s="44">
        <v>10150</v>
      </c>
      <c r="W28" s="45">
        <v>13200</v>
      </c>
      <c r="X28" s="46">
        <v>17000</v>
      </c>
      <c r="Y28" s="44">
        <v>10150</v>
      </c>
      <c r="Z28" s="45">
        <v>13200</v>
      </c>
      <c r="AA28" s="46">
        <v>17000</v>
      </c>
      <c r="AB28" s="44">
        <v>8100</v>
      </c>
      <c r="AC28" s="45">
        <v>10500</v>
      </c>
      <c r="AD28" s="46">
        <v>13500</v>
      </c>
      <c r="AE28" s="44">
        <v>7900</v>
      </c>
      <c r="AF28" s="45">
        <v>10300</v>
      </c>
      <c r="AG28" s="46">
        <v>13250</v>
      </c>
      <c r="AH28" s="44" t="s">
        <v>135</v>
      </c>
      <c r="AI28" s="45" t="s">
        <v>135</v>
      </c>
      <c r="AJ28" s="46" t="s">
        <v>135</v>
      </c>
      <c r="AK28" s="44">
        <v>7450</v>
      </c>
      <c r="AL28" s="45">
        <v>9750</v>
      </c>
      <c r="AM28" s="46">
        <v>12550</v>
      </c>
      <c r="AN28" s="44">
        <v>7900</v>
      </c>
      <c r="AO28" s="45">
        <v>10300</v>
      </c>
      <c r="AP28" s="46">
        <v>13250</v>
      </c>
      <c r="AQ28" s="44" t="s">
        <v>135</v>
      </c>
      <c r="AR28" s="45" t="s">
        <v>135</v>
      </c>
      <c r="AS28" s="46" t="s">
        <v>135</v>
      </c>
      <c r="AT28" s="44">
        <v>10100</v>
      </c>
      <c r="AU28" s="45">
        <v>13150</v>
      </c>
      <c r="AV28" s="46">
        <v>16900</v>
      </c>
      <c r="AW28" s="44">
        <v>6650</v>
      </c>
      <c r="AX28" s="45">
        <v>8650</v>
      </c>
      <c r="AY28" s="46">
        <v>11150</v>
      </c>
      <c r="AZ28" s="44" t="s">
        <v>135</v>
      </c>
      <c r="BA28" s="45" t="s">
        <v>135</v>
      </c>
      <c r="BB28" s="46" t="s">
        <v>135</v>
      </c>
      <c r="BC28" s="44" t="s">
        <v>135</v>
      </c>
      <c r="BD28" s="45" t="s">
        <v>135</v>
      </c>
      <c r="BE28" s="46" t="s">
        <v>135</v>
      </c>
    </row>
    <row r="29" spans="1:57" x14ac:dyDescent="0.25">
      <c r="A29" s="651"/>
      <c r="B29" s="69" t="s">
        <v>502</v>
      </c>
      <c r="C29" s="58" t="s">
        <v>42</v>
      </c>
      <c r="D29" s="154">
        <f t="shared" si="0"/>
        <v>14817.307692307693</v>
      </c>
      <c r="F29" s="77">
        <f t="shared" si="1"/>
        <v>39</v>
      </c>
      <c r="G29" s="38">
        <f t="shared" si="2"/>
        <v>9961.538461538461</v>
      </c>
      <c r="H29" s="168">
        <f t="shared" si="3"/>
        <v>12938.461538461539</v>
      </c>
      <c r="I29" s="169">
        <f t="shared" si="4"/>
        <v>16696.153846153848</v>
      </c>
      <c r="J29" s="38">
        <v>11550</v>
      </c>
      <c r="K29" s="39">
        <v>15000</v>
      </c>
      <c r="L29" s="40">
        <v>19350</v>
      </c>
      <c r="M29" s="38">
        <v>11550</v>
      </c>
      <c r="N29" s="39">
        <v>15000</v>
      </c>
      <c r="O29" s="40">
        <v>19350</v>
      </c>
      <c r="P29" s="38">
        <v>11550</v>
      </c>
      <c r="Q29" s="39">
        <v>15000</v>
      </c>
      <c r="R29" s="40">
        <v>19350</v>
      </c>
      <c r="S29" s="38">
        <v>11550</v>
      </c>
      <c r="T29" s="39">
        <v>15000</v>
      </c>
      <c r="U29" s="40">
        <v>19350</v>
      </c>
      <c r="V29" s="38">
        <v>11550</v>
      </c>
      <c r="W29" s="39">
        <v>15000</v>
      </c>
      <c r="X29" s="40">
        <v>19350</v>
      </c>
      <c r="Y29" s="38">
        <v>11550</v>
      </c>
      <c r="Z29" s="39">
        <v>15000</v>
      </c>
      <c r="AA29" s="40">
        <v>19350</v>
      </c>
      <c r="AB29" s="38">
        <v>8450</v>
      </c>
      <c r="AC29" s="39">
        <v>11000</v>
      </c>
      <c r="AD29" s="40">
        <v>14200</v>
      </c>
      <c r="AE29" s="38">
        <v>9000</v>
      </c>
      <c r="AF29" s="39">
        <v>11700</v>
      </c>
      <c r="AG29" s="40">
        <v>15100</v>
      </c>
      <c r="AH29" s="38">
        <v>6200</v>
      </c>
      <c r="AI29" s="39">
        <v>8050</v>
      </c>
      <c r="AJ29" s="40">
        <v>10400</v>
      </c>
      <c r="AK29" s="38">
        <v>8500</v>
      </c>
      <c r="AL29" s="39">
        <v>11050</v>
      </c>
      <c r="AM29" s="40">
        <v>14250</v>
      </c>
      <c r="AN29" s="38">
        <v>9000</v>
      </c>
      <c r="AO29" s="39">
        <v>11700</v>
      </c>
      <c r="AP29" s="40">
        <v>15100</v>
      </c>
      <c r="AQ29" s="38" t="s">
        <v>135</v>
      </c>
      <c r="AR29" s="39" t="s">
        <v>135</v>
      </c>
      <c r="AS29" s="40" t="s">
        <v>135</v>
      </c>
      <c r="AT29" s="38">
        <v>11500</v>
      </c>
      <c r="AU29" s="39">
        <v>14900</v>
      </c>
      <c r="AV29" s="40">
        <v>19250</v>
      </c>
      <c r="AW29" s="38">
        <v>7550</v>
      </c>
      <c r="AX29" s="39">
        <v>9800</v>
      </c>
      <c r="AY29" s="40">
        <v>12650</v>
      </c>
      <c r="AZ29" s="38" t="s">
        <v>135</v>
      </c>
      <c r="BA29" s="39" t="s">
        <v>135</v>
      </c>
      <c r="BB29" s="40" t="s">
        <v>135</v>
      </c>
      <c r="BC29" s="38" t="s">
        <v>135</v>
      </c>
      <c r="BD29" s="39" t="s">
        <v>135</v>
      </c>
      <c r="BE29" s="40" t="s">
        <v>135</v>
      </c>
    </row>
    <row r="30" spans="1:57" x14ac:dyDescent="0.25">
      <c r="A30" s="651"/>
      <c r="B30" s="68" t="s">
        <v>503</v>
      </c>
      <c r="C30" s="56" t="s">
        <v>11</v>
      </c>
      <c r="D30" s="152">
        <f t="shared" si="0"/>
        <v>11914.285714285714</v>
      </c>
      <c r="F30" s="75">
        <f t="shared" si="1"/>
        <v>21</v>
      </c>
      <c r="G30" s="44">
        <f t="shared" si="2"/>
        <v>7992.8571428571431</v>
      </c>
      <c r="H30" s="162">
        <f t="shared" si="3"/>
        <v>10400</v>
      </c>
      <c r="I30" s="163">
        <f t="shared" si="4"/>
        <v>13428.571428571429</v>
      </c>
      <c r="J30" s="44">
        <v>8300</v>
      </c>
      <c r="K30" s="45">
        <v>10800</v>
      </c>
      <c r="L30" s="46">
        <v>13950</v>
      </c>
      <c r="M30" s="44">
        <v>8300</v>
      </c>
      <c r="N30" s="45">
        <v>10800</v>
      </c>
      <c r="O30" s="46">
        <v>13950</v>
      </c>
      <c r="P30" s="44">
        <v>8300</v>
      </c>
      <c r="Q30" s="45">
        <v>10800</v>
      </c>
      <c r="R30" s="46">
        <v>13950</v>
      </c>
      <c r="S30" s="44">
        <v>8300</v>
      </c>
      <c r="T30" s="45">
        <v>10800</v>
      </c>
      <c r="U30" s="46">
        <v>13950</v>
      </c>
      <c r="V30" s="44">
        <v>8300</v>
      </c>
      <c r="W30" s="45">
        <v>10800</v>
      </c>
      <c r="X30" s="46">
        <v>13950</v>
      </c>
      <c r="Y30" s="44">
        <v>8300</v>
      </c>
      <c r="Z30" s="45">
        <v>10800</v>
      </c>
      <c r="AA30" s="46">
        <v>13950</v>
      </c>
      <c r="AB30" s="44">
        <v>6150</v>
      </c>
      <c r="AC30" s="45">
        <v>8000</v>
      </c>
      <c r="AD30" s="46">
        <v>10300</v>
      </c>
      <c r="AE30" s="44" t="s">
        <v>135</v>
      </c>
      <c r="AF30" s="45" t="s">
        <v>135</v>
      </c>
      <c r="AG30" s="46" t="s">
        <v>135</v>
      </c>
      <c r="AH30" s="44" t="s">
        <v>135</v>
      </c>
      <c r="AI30" s="45" t="s">
        <v>135</v>
      </c>
      <c r="AJ30" s="46" t="s">
        <v>135</v>
      </c>
      <c r="AK30" s="44" t="s">
        <v>135</v>
      </c>
      <c r="AL30" s="45" t="s">
        <v>135</v>
      </c>
      <c r="AM30" s="46" t="s">
        <v>135</v>
      </c>
      <c r="AN30" s="44" t="s">
        <v>135</v>
      </c>
      <c r="AO30" s="45" t="s">
        <v>135</v>
      </c>
      <c r="AP30" s="46" t="s">
        <v>135</v>
      </c>
      <c r="AQ30" s="44" t="s">
        <v>135</v>
      </c>
      <c r="AR30" s="45" t="s">
        <v>135</v>
      </c>
      <c r="AS30" s="46" t="s">
        <v>135</v>
      </c>
      <c r="AT30" s="44" t="s">
        <v>135</v>
      </c>
      <c r="AU30" s="45" t="s">
        <v>135</v>
      </c>
      <c r="AV30" s="46" t="s">
        <v>135</v>
      </c>
      <c r="AW30" s="44" t="s">
        <v>135</v>
      </c>
      <c r="AX30" s="45" t="s">
        <v>135</v>
      </c>
      <c r="AY30" s="46" t="s">
        <v>135</v>
      </c>
      <c r="AZ30" s="44" t="s">
        <v>135</v>
      </c>
      <c r="BA30" s="45" t="s">
        <v>135</v>
      </c>
      <c r="BB30" s="46" t="s">
        <v>135</v>
      </c>
      <c r="BC30" s="44" t="s">
        <v>135</v>
      </c>
      <c r="BD30" s="45" t="s">
        <v>135</v>
      </c>
      <c r="BE30" s="46" t="s">
        <v>135</v>
      </c>
    </row>
    <row r="31" spans="1:57" x14ac:dyDescent="0.25">
      <c r="A31" s="651"/>
      <c r="B31" s="69" t="s">
        <v>504</v>
      </c>
      <c r="C31" s="58" t="s">
        <v>9</v>
      </c>
      <c r="D31" s="154">
        <f t="shared" si="0"/>
        <v>8739.2857142857138</v>
      </c>
      <c r="F31" s="77">
        <f t="shared" si="1"/>
        <v>21</v>
      </c>
      <c r="G31" s="38">
        <f t="shared" si="2"/>
        <v>5871.4285714285716</v>
      </c>
      <c r="H31" s="168">
        <f t="shared" si="3"/>
        <v>7642.8571428571431</v>
      </c>
      <c r="I31" s="169">
        <f t="shared" si="4"/>
        <v>9835.7142857142862</v>
      </c>
      <c r="J31" s="38">
        <v>6150</v>
      </c>
      <c r="K31" s="39">
        <v>8000</v>
      </c>
      <c r="L31" s="40">
        <v>10300</v>
      </c>
      <c r="M31" s="38">
        <v>6150</v>
      </c>
      <c r="N31" s="39">
        <v>8000</v>
      </c>
      <c r="O31" s="40">
        <v>10300</v>
      </c>
      <c r="P31" s="38">
        <v>6150</v>
      </c>
      <c r="Q31" s="39">
        <v>8000</v>
      </c>
      <c r="R31" s="40">
        <v>10300</v>
      </c>
      <c r="S31" s="38">
        <v>6150</v>
      </c>
      <c r="T31" s="39">
        <v>8000</v>
      </c>
      <c r="U31" s="40">
        <v>10300</v>
      </c>
      <c r="V31" s="38">
        <v>6150</v>
      </c>
      <c r="W31" s="39">
        <v>8000</v>
      </c>
      <c r="X31" s="40">
        <v>10300</v>
      </c>
      <c r="Y31" s="38">
        <v>6150</v>
      </c>
      <c r="Z31" s="39">
        <v>8000</v>
      </c>
      <c r="AA31" s="40">
        <v>10300</v>
      </c>
      <c r="AB31" s="38">
        <v>4200</v>
      </c>
      <c r="AC31" s="39">
        <v>5500</v>
      </c>
      <c r="AD31" s="40">
        <v>7050</v>
      </c>
      <c r="AE31" s="38" t="s">
        <v>135</v>
      </c>
      <c r="AF31" s="39" t="s">
        <v>135</v>
      </c>
      <c r="AG31" s="40" t="s">
        <v>135</v>
      </c>
      <c r="AH31" s="38" t="s">
        <v>135</v>
      </c>
      <c r="AI31" s="39" t="s">
        <v>135</v>
      </c>
      <c r="AJ31" s="40" t="s">
        <v>135</v>
      </c>
      <c r="AK31" s="38" t="s">
        <v>135</v>
      </c>
      <c r="AL31" s="39" t="s">
        <v>135</v>
      </c>
      <c r="AM31" s="40" t="s">
        <v>135</v>
      </c>
      <c r="AN31" s="38" t="s">
        <v>135</v>
      </c>
      <c r="AO31" s="39" t="s">
        <v>135</v>
      </c>
      <c r="AP31" s="40" t="s">
        <v>135</v>
      </c>
      <c r="AQ31" s="38" t="s">
        <v>135</v>
      </c>
      <c r="AR31" s="39" t="s">
        <v>135</v>
      </c>
      <c r="AS31" s="40" t="s">
        <v>135</v>
      </c>
      <c r="AT31" s="38" t="s">
        <v>135</v>
      </c>
      <c r="AU31" s="39" t="s">
        <v>135</v>
      </c>
      <c r="AV31" s="40" t="s">
        <v>135</v>
      </c>
      <c r="AW31" s="38" t="s">
        <v>135</v>
      </c>
      <c r="AX31" s="39" t="s">
        <v>135</v>
      </c>
      <c r="AY31" s="40" t="s">
        <v>135</v>
      </c>
      <c r="AZ31" s="38" t="s">
        <v>135</v>
      </c>
      <c r="BA31" s="39" t="s">
        <v>135</v>
      </c>
      <c r="BB31" s="40" t="s">
        <v>135</v>
      </c>
      <c r="BC31" s="38" t="s">
        <v>135</v>
      </c>
      <c r="BD31" s="39" t="s">
        <v>135</v>
      </c>
      <c r="BE31" s="40" t="s">
        <v>135</v>
      </c>
    </row>
    <row r="32" spans="1:57" ht="15.75" thickBot="1" x14ac:dyDescent="0.3">
      <c r="A32" s="652"/>
      <c r="B32" s="70" t="s">
        <v>505</v>
      </c>
      <c r="C32" s="71" t="s">
        <v>7</v>
      </c>
      <c r="D32" s="155">
        <f t="shared" si="0"/>
        <v>6328.5714285714284</v>
      </c>
      <c r="F32" s="88">
        <f t="shared" si="1"/>
        <v>21</v>
      </c>
      <c r="G32" s="83">
        <f t="shared" si="2"/>
        <v>4414.2857142857147</v>
      </c>
      <c r="H32" s="166">
        <f t="shared" si="3"/>
        <v>5528.5714285714284</v>
      </c>
      <c r="I32" s="167">
        <f t="shared" si="4"/>
        <v>7128.5714285714284</v>
      </c>
      <c r="J32" s="83">
        <v>4550</v>
      </c>
      <c r="K32" s="84">
        <v>5700</v>
      </c>
      <c r="L32" s="85">
        <v>7350</v>
      </c>
      <c r="M32" s="83">
        <v>4550</v>
      </c>
      <c r="N32" s="84">
        <v>5700</v>
      </c>
      <c r="O32" s="85">
        <v>7350</v>
      </c>
      <c r="P32" s="83">
        <v>4550</v>
      </c>
      <c r="Q32" s="84">
        <v>5700</v>
      </c>
      <c r="R32" s="85">
        <v>7350</v>
      </c>
      <c r="S32" s="83">
        <v>4550</v>
      </c>
      <c r="T32" s="84">
        <v>5700</v>
      </c>
      <c r="U32" s="85">
        <v>7350</v>
      </c>
      <c r="V32" s="83">
        <v>4550</v>
      </c>
      <c r="W32" s="84">
        <v>5700</v>
      </c>
      <c r="X32" s="85">
        <v>7350</v>
      </c>
      <c r="Y32" s="83">
        <v>4550</v>
      </c>
      <c r="Z32" s="84">
        <v>5700</v>
      </c>
      <c r="AA32" s="85">
        <v>7350</v>
      </c>
      <c r="AB32" s="83">
        <v>3600</v>
      </c>
      <c r="AC32" s="84">
        <v>4500</v>
      </c>
      <c r="AD32" s="85">
        <v>5800</v>
      </c>
      <c r="AE32" s="83" t="s">
        <v>135</v>
      </c>
      <c r="AF32" s="84" t="s">
        <v>135</v>
      </c>
      <c r="AG32" s="85" t="s">
        <v>135</v>
      </c>
      <c r="AH32" s="83" t="s">
        <v>135</v>
      </c>
      <c r="AI32" s="84" t="s">
        <v>135</v>
      </c>
      <c r="AJ32" s="85" t="s">
        <v>135</v>
      </c>
      <c r="AK32" s="83" t="s">
        <v>135</v>
      </c>
      <c r="AL32" s="84" t="s">
        <v>135</v>
      </c>
      <c r="AM32" s="85" t="s">
        <v>135</v>
      </c>
      <c r="AN32" s="83" t="s">
        <v>135</v>
      </c>
      <c r="AO32" s="84" t="s">
        <v>135</v>
      </c>
      <c r="AP32" s="85" t="s">
        <v>135</v>
      </c>
      <c r="AQ32" s="83" t="s">
        <v>135</v>
      </c>
      <c r="AR32" s="84" t="s">
        <v>135</v>
      </c>
      <c r="AS32" s="85" t="s">
        <v>135</v>
      </c>
      <c r="AT32" s="83" t="s">
        <v>135</v>
      </c>
      <c r="AU32" s="84" t="s">
        <v>135</v>
      </c>
      <c r="AV32" s="85" t="s">
        <v>135</v>
      </c>
      <c r="AW32" s="83" t="s">
        <v>135</v>
      </c>
      <c r="AX32" s="84" t="s">
        <v>135</v>
      </c>
      <c r="AY32" s="85" t="s">
        <v>135</v>
      </c>
      <c r="AZ32" s="83" t="s">
        <v>135</v>
      </c>
      <c r="BA32" s="84" t="s">
        <v>135</v>
      </c>
      <c r="BB32" s="85" t="s">
        <v>135</v>
      </c>
      <c r="BC32" s="83" t="s">
        <v>135</v>
      </c>
      <c r="BD32" s="84" t="s">
        <v>135</v>
      </c>
      <c r="BE32" s="85" t="s">
        <v>135</v>
      </c>
    </row>
    <row r="33" spans="1:57" x14ac:dyDescent="0.25">
      <c r="A33" s="650" t="s">
        <v>506</v>
      </c>
      <c r="B33" s="297" t="s">
        <v>507</v>
      </c>
      <c r="C33" s="73" t="s">
        <v>35</v>
      </c>
      <c r="D33" s="156">
        <f t="shared" si="0"/>
        <v>15700</v>
      </c>
      <c r="F33" s="93">
        <f t="shared" si="1"/>
        <v>21</v>
      </c>
      <c r="G33" s="35">
        <f t="shared" si="2"/>
        <v>10528.571428571429</v>
      </c>
      <c r="H33" s="170">
        <f t="shared" si="3"/>
        <v>13714.285714285714</v>
      </c>
      <c r="I33" s="171">
        <f t="shared" si="4"/>
        <v>17685.714285714286</v>
      </c>
      <c r="J33" s="35">
        <v>10750</v>
      </c>
      <c r="K33" s="36">
        <v>14000</v>
      </c>
      <c r="L33" s="37">
        <v>18050</v>
      </c>
      <c r="M33" s="35">
        <v>10750</v>
      </c>
      <c r="N33" s="36">
        <v>14000</v>
      </c>
      <c r="O33" s="37">
        <v>18050</v>
      </c>
      <c r="P33" s="35">
        <v>11500</v>
      </c>
      <c r="Q33" s="36">
        <v>15000</v>
      </c>
      <c r="R33" s="37">
        <v>19350</v>
      </c>
      <c r="S33" s="35">
        <v>10750</v>
      </c>
      <c r="T33" s="36">
        <v>14000</v>
      </c>
      <c r="U33" s="37">
        <v>18050</v>
      </c>
      <c r="V33" s="35">
        <v>10750</v>
      </c>
      <c r="W33" s="36">
        <v>14000</v>
      </c>
      <c r="X33" s="37">
        <v>18050</v>
      </c>
      <c r="Y33" s="35">
        <v>10750</v>
      </c>
      <c r="Z33" s="36">
        <v>14000</v>
      </c>
      <c r="AA33" s="37">
        <v>18050</v>
      </c>
      <c r="AB33" s="35">
        <v>8450</v>
      </c>
      <c r="AC33" s="36">
        <v>11000</v>
      </c>
      <c r="AD33" s="37">
        <v>14200</v>
      </c>
      <c r="AE33" s="35" t="s">
        <v>135</v>
      </c>
      <c r="AF33" s="36" t="s">
        <v>135</v>
      </c>
      <c r="AG33" s="37" t="s">
        <v>135</v>
      </c>
      <c r="AH33" s="35" t="s">
        <v>135</v>
      </c>
      <c r="AI33" s="36" t="s">
        <v>135</v>
      </c>
      <c r="AJ33" s="37" t="s">
        <v>135</v>
      </c>
      <c r="AK33" s="35" t="s">
        <v>135</v>
      </c>
      <c r="AL33" s="36" t="s">
        <v>135</v>
      </c>
      <c r="AM33" s="37" t="s">
        <v>135</v>
      </c>
      <c r="AN33" s="35" t="s">
        <v>135</v>
      </c>
      <c r="AO33" s="36" t="s">
        <v>135</v>
      </c>
      <c r="AP33" s="37" t="s">
        <v>135</v>
      </c>
      <c r="AQ33" s="35" t="s">
        <v>135</v>
      </c>
      <c r="AR33" s="36" t="s">
        <v>135</v>
      </c>
      <c r="AS33" s="37" t="s">
        <v>135</v>
      </c>
      <c r="AT33" s="35" t="s">
        <v>135</v>
      </c>
      <c r="AU33" s="36" t="s">
        <v>135</v>
      </c>
      <c r="AV33" s="37" t="s">
        <v>135</v>
      </c>
      <c r="AW33" s="35" t="s">
        <v>135</v>
      </c>
      <c r="AX33" s="36" t="s">
        <v>135</v>
      </c>
      <c r="AY33" s="37" t="s">
        <v>135</v>
      </c>
      <c r="AZ33" s="35" t="s">
        <v>135</v>
      </c>
      <c r="BA33" s="36" t="s">
        <v>135</v>
      </c>
      <c r="BB33" s="37" t="s">
        <v>135</v>
      </c>
      <c r="BC33" s="35" t="s">
        <v>135</v>
      </c>
      <c r="BD33" s="36" t="s">
        <v>135</v>
      </c>
      <c r="BE33" s="37" t="s">
        <v>135</v>
      </c>
    </row>
    <row r="34" spans="1:57" x14ac:dyDescent="0.25">
      <c r="A34" s="651"/>
      <c r="B34" s="68" t="s">
        <v>508</v>
      </c>
      <c r="C34" s="56" t="s">
        <v>23</v>
      </c>
      <c r="D34" s="152">
        <f t="shared" si="0"/>
        <v>10317.1875</v>
      </c>
      <c r="F34" s="75">
        <f t="shared" si="1"/>
        <v>48</v>
      </c>
      <c r="G34" s="44">
        <f t="shared" si="2"/>
        <v>6937.5</v>
      </c>
      <c r="H34" s="162">
        <f t="shared" si="3"/>
        <v>9003.125</v>
      </c>
      <c r="I34" s="163">
        <f t="shared" si="4"/>
        <v>11631.25</v>
      </c>
      <c r="J34" s="44">
        <v>9250</v>
      </c>
      <c r="K34" s="45">
        <v>12000</v>
      </c>
      <c r="L34" s="46">
        <v>15500</v>
      </c>
      <c r="M34" s="44">
        <v>9250</v>
      </c>
      <c r="N34" s="45">
        <v>12000</v>
      </c>
      <c r="O34" s="46">
        <v>15500</v>
      </c>
      <c r="P34" s="44">
        <v>8450</v>
      </c>
      <c r="Q34" s="45">
        <v>11000</v>
      </c>
      <c r="R34" s="46">
        <v>14150</v>
      </c>
      <c r="S34" s="44">
        <v>9250</v>
      </c>
      <c r="T34" s="45">
        <v>12000</v>
      </c>
      <c r="U34" s="46">
        <v>15500</v>
      </c>
      <c r="V34" s="44">
        <v>9250</v>
      </c>
      <c r="W34" s="45">
        <v>12000</v>
      </c>
      <c r="X34" s="46">
        <v>15500</v>
      </c>
      <c r="Y34" s="44">
        <v>9250</v>
      </c>
      <c r="Z34" s="45">
        <v>12000</v>
      </c>
      <c r="AA34" s="46">
        <v>15500</v>
      </c>
      <c r="AB34" s="44">
        <v>7700</v>
      </c>
      <c r="AC34" s="45">
        <v>10000</v>
      </c>
      <c r="AD34" s="46">
        <v>12900</v>
      </c>
      <c r="AE34" s="44">
        <v>5650</v>
      </c>
      <c r="AF34" s="45">
        <v>7350</v>
      </c>
      <c r="AG34" s="46">
        <v>9500</v>
      </c>
      <c r="AH34" s="44">
        <v>5900</v>
      </c>
      <c r="AI34" s="45">
        <v>7650</v>
      </c>
      <c r="AJ34" s="46">
        <v>9900</v>
      </c>
      <c r="AK34" s="44">
        <v>8650</v>
      </c>
      <c r="AL34" s="45">
        <v>11200</v>
      </c>
      <c r="AM34" s="46">
        <v>14450</v>
      </c>
      <c r="AN34" s="44">
        <v>5200</v>
      </c>
      <c r="AO34" s="45">
        <v>6750</v>
      </c>
      <c r="AP34" s="46">
        <v>8700</v>
      </c>
      <c r="AQ34" s="44">
        <v>6500</v>
      </c>
      <c r="AR34" s="45">
        <v>8400</v>
      </c>
      <c r="AS34" s="46">
        <v>10900</v>
      </c>
      <c r="AT34" s="44">
        <v>4200</v>
      </c>
      <c r="AU34" s="45">
        <v>5450</v>
      </c>
      <c r="AV34" s="46">
        <v>7050</v>
      </c>
      <c r="AW34" s="44">
        <v>3900</v>
      </c>
      <c r="AX34" s="45">
        <v>5050</v>
      </c>
      <c r="AY34" s="46">
        <v>6550</v>
      </c>
      <c r="AZ34" s="44">
        <v>4300</v>
      </c>
      <c r="BA34" s="45">
        <v>5600</v>
      </c>
      <c r="BB34" s="46">
        <v>7250</v>
      </c>
      <c r="BC34" s="44">
        <v>4300</v>
      </c>
      <c r="BD34" s="45">
        <v>5600</v>
      </c>
      <c r="BE34" s="46">
        <v>7250</v>
      </c>
    </row>
    <row r="35" spans="1:57" x14ac:dyDescent="0.25">
      <c r="A35" s="651"/>
      <c r="B35" s="69" t="s">
        <v>509</v>
      </c>
      <c r="C35" s="58" t="s">
        <v>23</v>
      </c>
      <c r="D35" s="154">
        <f t="shared" si="0"/>
        <v>14472.222222222223</v>
      </c>
      <c r="F35" s="77">
        <f t="shared" si="1"/>
        <v>27</v>
      </c>
      <c r="G35" s="38">
        <f t="shared" si="2"/>
        <v>9722.2222222222226</v>
      </c>
      <c r="H35" s="168">
        <f t="shared" si="3"/>
        <v>12644.444444444445</v>
      </c>
      <c r="I35" s="169">
        <f t="shared" si="4"/>
        <v>16300</v>
      </c>
      <c r="J35" s="38">
        <v>10000</v>
      </c>
      <c r="K35" s="39">
        <v>13000</v>
      </c>
      <c r="L35" s="40">
        <v>16750</v>
      </c>
      <c r="M35" s="38">
        <v>10000</v>
      </c>
      <c r="N35" s="39">
        <v>13000</v>
      </c>
      <c r="O35" s="40">
        <v>16750</v>
      </c>
      <c r="P35" s="38">
        <v>10000</v>
      </c>
      <c r="Q35" s="39">
        <v>13000</v>
      </c>
      <c r="R35" s="40">
        <v>16750</v>
      </c>
      <c r="S35" s="38">
        <v>10000</v>
      </c>
      <c r="T35" s="39">
        <v>13000</v>
      </c>
      <c r="U35" s="40">
        <v>16750</v>
      </c>
      <c r="V35" s="38">
        <v>10000</v>
      </c>
      <c r="W35" s="39">
        <v>13000</v>
      </c>
      <c r="X35" s="40">
        <v>16750</v>
      </c>
      <c r="Y35" s="38">
        <v>10000</v>
      </c>
      <c r="Z35" s="39">
        <v>13000</v>
      </c>
      <c r="AA35" s="40">
        <v>16750</v>
      </c>
      <c r="AB35" s="38">
        <v>7300</v>
      </c>
      <c r="AC35" s="39">
        <v>9500</v>
      </c>
      <c r="AD35" s="40">
        <v>12250</v>
      </c>
      <c r="AE35" s="38">
        <v>12050</v>
      </c>
      <c r="AF35" s="39">
        <v>15700</v>
      </c>
      <c r="AG35" s="40">
        <v>20250</v>
      </c>
      <c r="AH35" s="38" t="s">
        <v>135</v>
      </c>
      <c r="AI35" s="39" t="s">
        <v>135</v>
      </c>
      <c r="AJ35" s="40" t="s">
        <v>135</v>
      </c>
      <c r="AK35" s="38">
        <v>8150</v>
      </c>
      <c r="AL35" s="39">
        <v>10600</v>
      </c>
      <c r="AM35" s="40">
        <v>13700</v>
      </c>
      <c r="AN35" s="38" t="s">
        <v>135</v>
      </c>
      <c r="AO35" s="39" t="s">
        <v>135</v>
      </c>
      <c r="AP35" s="40" t="s">
        <v>135</v>
      </c>
      <c r="AQ35" s="38" t="s">
        <v>135</v>
      </c>
      <c r="AR35" s="39" t="s">
        <v>135</v>
      </c>
      <c r="AS35" s="40" t="s">
        <v>135</v>
      </c>
      <c r="AT35" s="38" t="s">
        <v>135</v>
      </c>
      <c r="AU35" s="39" t="s">
        <v>135</v>
      </c>
      <c r="AV35" s="40" t="s">
        <v>135</v>
      </c>
      <c r="AW35" s="38" t="s">
        <v>135</v>
      </c>
      <c r="AX35" s="39" t="s">
        <v>135</v>
      </c>
      <c r="AY35" s="40" t="s">
        <v>135</v>
      </c>
      <c r="AZ35" s="38" t="s">
        <v>135</v>
      </c>
      <c r="BA35" s="39" t="s">
        <v>135</v>
      </c>
      <c r="BB35" s="40" t="s">
        <v>135</v>
      </c>
      <c r="BC35" s="38" t="s">
        <v>135</v>
      </c>
      <c r="BD35" s="39" t="s">
        <v>135</v>
      </c>
      <c r="BE35" s="40" t="s">
        <v>135</v>
      </c>
    </row>
    <row r="36" spans="1:57" x14ac:dyDescent="0.25">
      <c r="A36" s="651"/>
      <c r="B36" s="68" t="s">
        <v>510</v>
      </c>
      <c r="C36" s="56" t="s">
        <v>21</v>
      </c>
      <c r="D36" s="152">
        <f t="shared" si="0"/>
        <v>9986.1111111111113</v>
      </c>
      <c r="F36" s="75">
        <f t="shared" si="1"/>
        <v>27</v>
      </c>
      <c r="G36" s="44">
        <f t="shared" si="2"/>
        <v>6694.4444444444443</v>
      </c>
      <c r="H36" s="162">
        <f t="shared" si="3"/>
        <v>8744.4444444444453</v>
      </c>
      <c r="I36" s="163">
        <f t="shared" si="4"/>
        <v>11227.777777777777</v>
      </c>
      <c r="J36" s="44">
        <v>6900</v>
      </c>
      <c r="K36" s="45">
        <v>9000</v>
      </c>
      <c r="L36" s="46">
        <v>11550</v>
      </c>
      <c r="M36" s="44">
        <v>6900</v>
      </c>
      <c r="N36" s="45">
        <v>9000</v>
      </c>
      <c r="O36" s="46">
        <v>11550</v>
      </c>
      <c r="P36" s="44">
        <v>6900</v>
      </c>
      <c r="Q36" s="45">
        <v>9000</v>
      </c>
      <c r="R36" s="46">
        <v>11550</v>
      </c>
      <c r="S36" s="44">
        <v>6900</v>
      </c>
      <c r="T36" s="45">
        <v>9000</v>
      </c>
      <c r="U36" s="46">
        <v>11550</v>
      </c>
      <c r="V36" s="44">
        <v>6900</v>
      </c>
      <c r="W36" s="45">
        <v>9000</v>
      </c>
      <c r="X36" s="46">
        <v>11550</v>
      </c>
      <c r="Y36" s="44">
        <v>6900</v>
      </c>
      <c r="Z36" s="45">
        <v>9000</v>
      </c>
      <c r="AA36" s="46">
        <v>11550</v>
      </c>
      <c r="AB36" s="44">
        <v>4950</v>
      </c>
      <c r="AC36" s="45">
        <v>6500</v>
      </c>
      <c r="AD36" s="46">
        <v>8350</v>
      </c>
      <c r="AE36" s="44">
        <v>8300</v>
      </c>
      <c r="AF36" s="45">
        <v>10850</v>
      </c>
      <c r="AG36" s="46">
        <v>13950</v>
      </c>
      <c r="AH36" s="44" t="s">
        <v>135</v>
      </c>
      <c r="AI36" s="45" t="s">
        <v>135</v>
      </c>
      <c r="AJ36" s="46" t="s">
        <v>135</v>
      </c>
      <c r="AK36" s="44">
        <v>5600</v>
      </c>
      <c r="AL36" s="45">
        <v>7350</v>
      </c>
      <c r="AM36" s="46">
        <v>9450</v>
      </c>
      <c r="AN36" s="44" t="s">
        <v>135</v>
      </c>
      <c r="AO36" s="45" t="s">
        <v>135</v>
      </c>
      <c r="AP36" s="46" t="s">
        <v>135</v>
      </c>
      <c r="AQ36" s="44" t="s">
        <v>135</v>
      </c>
      <c r="AR36" s="45" t="s">
        <v>135</v>
      </c>
      <c r="AS36" s="46" t="s">
        <v>135</v>
      </c>
      <c r="AT36" s="44" t="s">
        <v>135</v>
      </c>
      <c r="AU36" s="45" t="s">
        <v>135</v>
      </c>
      <c r="AV36" s="46" t="s">
        <v>135</v>
      </c>
      <c r="AW36" s="44" t="s">
        <v>135</v>
      </c>
      <c r="AX36" s="45" t="s">
        <v>135</v>
      </c>
      <c r="AY36" s="46" t="s">
        <v>135</v>
      </c>
      <c r="AZ36" s="44" t="s">
        <v>135</v>
      </c>
      <c r="BA36" s="45" t="s">
        <v>135</v>
      </c>
      <c r="BB36" s="46" t="s">
        <v>135</v>
      </c>
      <c r="BC36" s="44" t="s">
        <v>135</v>
      </c>
      <c r="BD36" s="45" t="s">
        <v>135</v>
      </c>
      <c r="BE36" s="46" t="s">
        <v>135</v>
      </c>
    </row>
    <row r="37" spans="1:57" x14ac:dyDescent="0.25">
      <c r="A37" s="651"/>
      <c r="B37" s="69" t="s">
        <v>511</v>
      </c>
      <c r="C37" s="58" t="s">
        <v>19</v>
      </c>
      <c r="D37" s="154">
        <f t="shared" si="0"/>
        <v>7025</v>
      </c>
      <c r="F37" s="77">
        <f t="shared" si="1"/>
        <v>27</v>
      </c>
      <c r="G37" s="38">
        <f t="shared" si="2"/>
        <v>4944.4444444444443</v>
      </c>
      <c r="H37" s="168">
        <f t="shared" si="3"/>
        <v>6200</v>
      </c>
      <c r="I37" s="169">
        <f t="shared" si="4"/>
        <v>7850</v>
      </c>
      <c r="J37" s="38">
        <v>5100</v>
      </c>
      <c r="K37" s="39">
        <v>6400</v>
      </c>
      <c r="L37" s="40">
        <v>8100</v>
      </c>
      <c r="M37" s="38">
        <v>5100</v>
      </c>
      <c r="N37" s="39">
        <v>6400</v>
      </c>
      <c r="O37" s="40">
        <v>8100</v>
      </c>
      <c r="P37" s="38">
        <v>5100</v>
      </c>
      <c r="Q37" s="39">
        <v>6400</v>
      </c>
      <c r="R37" s="40">
        <v>8100</v>
      </c>
      <c r="S37" s="38">
        <v>5100</v>
      </c>
      <c r="T37" s="39">
        <v>6400</v>
      </c>
      <c r="U37" s="40">
        <v>8100</v>
      </c>
      <c r="V37" s="38">
        <v>5100</v>
      </c>
      <c r="W37" s="39">
        <v>6400</v>
      </c>
      <c r="X37" s="40">
        <v>8100</v>
      </c>
      <c r="Y37" s="38">
        <v>5100</v>
      </c>
      <c r="Z37" s="39">
        <v>6400</v>
      </c>
      <c r="AA37" s="40">
        <v>8100</v>
      </c>
      <c r="AB37" s="38">
        <v>3600</v>
      </c>
      <c r="AC37" s="39">
        <v>4500</v>
      </c>
      <c r="AD37" s="40">
        <v>5700</v>
      </c>
      <c r="AE37" s="38">
        <v>6150</v>
      </c>
      <c r="AF37" s="39">
        <v>7700</v>
      </c>
      <c r="AG37" s="40">
        <v>9750</v>
      </c>
      <c r="AH37" s="38" t="s">
        <v>135</v>
      </c>
      <c r="AI37" s="39" t="s">
        <v>135</v>
      </c>
      <c r="AJ37" s="40" t="s">
        <v>135</v>
      </c>
      <c r="AK37" s="38">
        <v>4150</v>
      </c>
      <c r="AL37" s="39">
        <v>5200</v>
      </c>
      <c r="AM37" s="40">
        <v>6600</v>
      </c>
      <c r="AN37" s="38" t="s">
        <v>135</v>
      </c>
      <c r="AO37" s="39" t="s">
        <v>135</v>
      </c>
      <c r="AP37" s="40" t="s">
        <v>135</v>
      </c>
      <c r="AQ37" s="38" t="s">
        <v>135</v>
      </c>
      <c r="AR37" s="39" t="s">
        <v>135</v>
      </c>
      <c r="AS37" s="40" t="s">
        <v>135</v>
      </c>
      <c r="AT37" s="38" t="s">
        <v>135</v>
      </c>
      <c r="AU37" s="39" t="s">
        <v>135</v>
      </c>
      <c r="AV37" s="40" t="s">
        <v>135</v>
      </c>
      <c r="AW37" s="38" t="s">
        <v>135</v>
      </c>
      <c r="AX37" s="39" t="s">
        <v>135</v>
      </c>
      <c r="AY37" s="40" t="s">
        <v>135</v>
      </c>
      <c r="AZ37" s="38" t="s">
        <v>135</v>
      </c>
      <c r="BA37" s="39" t="s">
        <v>135</v>
      </c>
      <c r="BB37" s="40" t="s">
        <v>135</v>
      </c>
      <c r="BC37" s="38" t="s">
        <v>135</v>
      </c>
      <c r="BD37" s="39" t="s">
        <v>135</v>
      </c>
      <c r="BE37" s="40" t="s">
        <v>135</v>
      </c>
    </row>
    <row r="38" spans="1:57" x14ac:dyDescent="0.25">
      <c r="A38" s="651"/>
      <c r="B38" s="68" t="s">
        <v>246</v>
      </c>
      <c r="C38" s="56" t="s">
        <v>5</v>
      </c>
      <c r="D38" s="152">
        <f t="shared" si="0"/>
        <v>17753.571428571428</v>
      </c>
      <c r="F38" s="75">
        <f t="shared" si="1"/>
        <v>21</v>
      </c>
      <c r="G38" s="44">
        <f t="shared" si="2"/>
        <v>11914.285714285714</v>
      </c>
      <c r="H38" s="162">
        <f t="shared" si="3"/>
        <v>15500</v>
      </c>
      <c r="I38" s="163">
        <f t="shared" si="4"/>
        <v>20007.142857142859</v>
      </c>
      <c r="J38" s="44">
        <v>12300</v>
      </c>
      <c r="K38" s="45">
        <v>16000</v>
      </c>
      <c r="L38" s="46">
        <v>20650</v>
      </c>
      <c r="M38" s="44">
        <v>12300</v>
      </c>
      <c r="N38" s="45">
        <v>16000</v>
      </c>
      <c r="O38" s="46">
        <v>20650</v>
      </c>
      <c r="P38" s="44">
        <v>12300</v>
      </c>
      <c r="Q38" s="45">
        <v>16000</v>
      </c>
      <c r="R38" s="46">
        <v>20650</v>
      </c>
      <c r="S38" s="44">
        <v>12300</v>
      </c>
      <c r="T38" s="45">
        <v>16000</v>
      </c>
      <c r="U38" s="46">
        <v>20650</v>
      </c>
      <c r="V38" s="44">
        <v>12300</v>
      </c>
      <c r="W38" s="45">
        <v>16000</v>
      </c>
      <c r="X38" s="46">
        <v>20650</v>
      </c>
      <c r="Y38" s="44">
        <v>12300</v>
      </c>
      <c r="Z38" s="45">
        <v>16000</v>
      </c>
      <c r="AA38" s="46">
        <v>20650</v>
      </c>
      <c r="AB38" s="44">
        <v>9600</v>
      </c>
      <c r="AC38" s="45">
        <v>12500</v>
      </c>
      <c r="AD38" s="46">
        <v>16150</v>
      </c>
      <c r="AE38" s="44" t="s">
        <v>135</v>
      </c>
      <c r="AF38" s="45" t="s">
        <v>135</v>
      </c>
      <c r="AG38" s="46" t="s">
        <v>135</v>
      </c>
      <c r="AH38" s="44" t="s">
        <v>135</v>
      </c>
      <c r="AI38" s="45" t="s">
        <v>135</v>
      </c>
      <c r="AJ38" s="46" t="s">
        <v>135</v>
      </c>
      <c r="AK38" s="44" t="s">
        <v>135</v>
      </c>
      <c r="AL38" s="45" t="s">
        <v>135</v>
      </c>
      <c r="AM38" s="46" t="s">
        <v>135</v>
      </c>
      <c r="AN38" s="44" t="s">
        <v>135</v>
      </c>
      <c r="AO38" s="45" t="s">
        <v>135</v>
      </c>
      <c r="AP38" s="46" t="s">
        <v>135</v>
      </c>
      <c r="AQ38" s="44" t="s">
        <v>135</v>
      </c>
      <c r="AR38" s="45" t="s">
        <v>135</v>
      </c>
      <c r="AS38" s="46" t="s">
        <v>135</v>
      </c>
      <c r="AT38" s="44" t="s">
        <v>135</v>
      </c>
      <c r="AU38" s="45" t="s">
        <v>135</v>
      </c>
      <c r="AV38" s="46" t="s">
        <v>135</v>
      </c>
      <c r="AW38" s="44" t="s">
        <v>135</v>
      </c>
      <c r="AX38" s="45" t="s">
        <v>135</v>
      </c>
      <c r="AY38" s="46" t="s">
        <v>135</v>
      </c>
      <c r="AZ38" s="44" t="s">
        <v>135</v>
      </c>
      <c r="BA38" s="45" t="s">
        <v>135</v>
      </c>
      <c r="BB38" s="46" t="s">
        <v>135</v>
      </c>
      <c r="BC38" s="44" t="s">
        <v>135</v>
      </c>
      <c r="BD38" s="45" t="s">
        <v>135</v>
      </c>
      <c r="BE38" s="46" t="s">
        <v>135</v>
      </c>
    </row>
    <row r="39" spans="1:57" ht="15.75" thickBot="1" x14ac:dyDescent="0.3">
      <c r="A39" s="652"/>
      <c r="B39" s="81" t="s">
        <v>512</v>
      </c>
      <c r="C39" s="82" t="s">
        <v>42</v>
      </c>
      <c r="D39" s="157">
        <f t="shared" si="0"/>
        <v>14401.785714285714</v>
      </c>
      <c r="F39" s="94">
        <f t="shared" si="1"/>
        <v>42</v>
      </c>
      <c r="G39" s="41">
        <f t="shared" si="2"/>
        <v>9692.8571428571431</v>
      </c>
      <c r="H39" s="172">
        <f t="shared" si="3"/>
        <v>12575</v>
      </c>
      <c r="I39" s="173">
        <f t="shared" si="4"/>
        <v>16228.571428571429</v>
      </c>
      <c r="J39" s="41">
        <v>12350</v>
      </c>
      <c r="K39" s="42">
        <v>16000</v>
      </c>
      <c r="L39" s="43">
        <v>20650</v>
      </c>
      <c r="M39" s="41">
        <v>12350</v>
      </c>
      <c r="N39" s="42">
        <v>16000</v>
      </c>
      <c r="O39" s="43">
        <v>20650</v>
      </c>
      <c r="P39" s="41">
        <v>11500</v>
      </c>
      <c r="Q39" s="42">
        <v>15000</v>
      </c>
      <c r="R39" s="43">
        <v>19300</v>
      </c>
      <c r="S39" s="41">
        <v>12350</v>
      </c>
      <c r="T39" s="42">
        <v>16000</v>
      </c>
      <c r="U39" s="43">
        <v>20650</v>
      </c>
      <c r="V39" s="41">
        <v>12350</v>
      </c>
      <c r="W39" s="42">
        <v>16000</v>
      </c>
      <c r="X39" s="43">
        <v>20650</v>
      </c>
      <c r="Y39" s="41">
        <v>12350</v>
      </c>
      <c r="Z39" s="42">
        <v>16000</v>
      </c>
      <c r="AA39" s="43">
        <v>20650</v>
      </c>
      <c r="AB39" s="41">
        <v>8850</v>
      </c>
      <c r="AC39" s="42">
        <v>11500</v>
      </c>
      <c r="AD39" s="43">
        <v>14850</v>
      </c>
      <c r="AE39" s="41">
        <v>8500</v>
      </c>
      <c r="AF39" s="42">
        <v>11050</v>
      </c>
      <c r="AG39" s="43">
        <v>14250</v>
      </c>
      <c r="AH39" s="41">
        <v>9300</v>
      </c>
      <c r="AI39" s="42">
        <v>12050</v>
      </c>
      <c r="AJ39" s="43">
        <v>15550</v>
      </c>
      <c r="AK39" s="41">
        <v>8350</v>
      </c>
      <c r="AL39" s="42">
        <v>10800</v>
      </c>
      <c r="AM39" s="43">
        <v>13950</v>
      </c>
      <c r="AN39" s="41">
        <v>7850</v>
      </c>
      <c r="AO39" s="42">
        <v>10150</v>
      </c>
      <c r="AP39" s="43">
        <v>13100</v>
      </c>
      <c r="AQ39" s="41" t="s">
        <v>135</v>
      </c>
      <c r="AR39" s="42" t="s">
        <v>135</v>
      </c>
      <c r="AS39" s="43" t="s">
        <v>135</v>
      </c>
      <c r="AT39" s="41" t="s">
        <v>135</v>
      </c>
      <c r="AU39" s="42" t="s">
        <v>135</v>
      </c>
      <c r="AV39" s="43" t="s">
        <v>135</v>
      </c>
      <c r="AW39" s="41">
        <v>6700</v>
      </c>
      <c r="AX39" s="42">
        <v>8700</v>
      </c>
      <c r="AY39" s="43">
        <v>11250</v>
      </c>
      <c r="AZ39" s="41">
        <v>6450</v>
      </c>
      <c r="BA39" s="42">
        <v>8400</v>
      </c>
      <c r="BB39" s="43">
        <v>10850</v>
      </c>
      <c r="BC39" s="41">
        <v>6450</v>
      </c>
      <c r="BD39" s="42">
        <v>8400</v>
      </c>
      <c r="BE39" s="43">
        <v>10850</v>
      </c>
    </row>
    <row r="40" spans="1:57" x14ac:dyDescent="0.25">
      <c r="A40" s="650" t="s">
        <v>513</v>
      </c>
      <c r="B40" s="299" t="s">
        <v>514</v>
      </c>
      <c r="C40" s="80" t="s">
        <v>42</v>
      </c>
      <c r="D40" s="158">
        <f t="shared" si="0"/>
        <v>18491.666666666668</v>
      </c>
      <c r="F40" s="95">
        <f t="shared" si="1"/>
        <v>27</v>
      </c>
      <c r="G40" s="96">
        <f t="shared" si="2"/>
        <v>12433.333333333334</v>
      </c>
      <c r="H40" s="174">
        <f t="shared" si="3"/>
        <v>16144.444444444445</v>
      </c>
      <c r="I40" s="175">
        <f t="shared" si="4"/>
        <v>20838.888888888891</v>
      </c>
      <c r="J40" s="96">
        <v>13100</v>
      </c>
      <c r="K40" s="86">
        <v>17000</v>
      </c>
      <c r="L40" s="87">
        <v>21950</v>
      </c>
      <c r="M40" s="96">
        <v>13100</v>
      </c>
      <c r="N40" s="86">
        <v>17000</v>
      </c>
      <c r="O40" s="87">
        <v>21950</v>
      </c>
      <c r="P40" s="96">
        <v>13100</v>
      </c>
      <c r="Q40" s="86">
        <v>17000</v>
      </c>
      <c r="R40" s="87">
        <v>21950</v>
      </c>
      <c r="S40" s="96">
        <v>13100</v>
      </c>
      <c r="T40" s="86">
        <v>17000</v>
      </c>
      <c r="U40" s="87">
        <v>21950</v>
      </c>
      <c r="V40" s="96">
        <v>13100</v>
      </c>
      <c r="W40" s="86">
        <v>17000</v>
      </c>
      <c r="X40" s="87">
        <v>21950</v>
      </c>
      <c r="Y40" s="96">
        <v>13100</v>
      </c>
      <c r="Z40" s="86">
        <v>17000</v>
      </c>
      <c r="AA40" s="87">
        <v>21950</v>
      </c>
      <c r="AB40" s="96">
        <v>11900</v>
      </c>
      <c r="AC40" s="86">
        <v>15500</v>
      </c>
      <c r="AD40" s="87">
        <v>20000</v>
      </c>
      <c r="AE40" s="96">
        <v>9200</v>
      </c>
      <c r="AF40" s="86">
        <v>12000</v>
      </c>
      <c r="AG40" s="87">
        <v>15450</v>
      </c>
      <c r="AH40" s="96" t="s">
        <v>135</v>
      </c>
      <c r="AI40" s="86" t="s">
        <v>135</v>
      </c>
      <c r="AJ40" s="87" t="s">
        <v>135</v>
      </c>
      <c r="AK40" s="96">
        <v>12200</v>
      </c>
      <c r="AL40" s="86">
        <v>15800</v>
      </c>
      <c r="AM40" s="87">
        <v>20400</v>
      </c>
      <c r="AN40" s="96" t="s">
        <v>135</v>
      </c>
      <c r="AO40" s="86" t="s">
        <v>135</v>
      </c>
      <c r="AP40" s="87" t="s">
        <v>135</v>
      </c>
      <c r="AQ40" s="96" t="s">
        <v>135</v>
      </c>
      <c r="AR40" s="86" t="s">
        <v>135</v>
      </c>
      <c r="AS40" s="87" t="s">
        <v>135</v>
      </c>
      <c r="AT40" s="96" t="s">
        <v>135</v>
      </c>
      <c r="AU40" s="86" t="s">
        <v>135</v>
      </c>
      <c r="AV40" s="87" t="s">
        <v>135</v>
      </c>
      <c r="AW40" s="96" t="s">
        <v>135</v>
      </c>
      <c r="AX40" s="86" t="s">
        <v>135</v>
      </c>
      <c r="AY40" s="87" t="s">
        <v>135</v>
      </c>
      <c r="AZ40" s="96" t="s">
        <v>135</v>
      </c>
      <c r="BA40" s="86" t="s">
        <v>135</v>
      </c>
      <c r="BB40" s="87" t="s">
        <v>135</v>
      </c>
      <c r="BC40" s="96" t="s">
        <v>135</v>
      </c>
      <c r="BD40" s="86" t="s">
        <v>135</v>
      </c>
      <c r="BE40" s="87" t="s">
        <v>135</v>
      </c>
    </row>
    <row r="41" spans="1:57" x14ac:dyDescent="0.25">
      <c r="A41" s="651"/>
      <c r="B41" s="298" t="s">
        <v>515</v>
      </c>
      <c r="C41" s="58" t="s">
        <v>29</v>
      </c>
      <c r="D41" s="154">
        <f t="shared" si="0"/>
        <v>15841.666666666668</v>
      </c>
      <c r="F41" s="77">
        <f t="shared" si="1"/>
        <v>27</v>
      </c>
      <c r="G41" s="38">
        <f t="shared" si="2"/>
        <v>10661.111111111111</v>
      </c>
      <c r="H41" s="168">
        <f t="shared" si="3"/>
        <v>13833.333333333334</v>
      </c>
      <c r="I41" s="169">
        <f t="shared" si="4"/>
        <v>17850</v>
      </c>
      <c r="J41" s="38">
        <v>11550</v>
      </c>
      <c r="K41" s="39">
        <v>15000</v>
      </c>
      <c r="L41" s="40">
        <v>19350</v>
      </c>
      <c r="M41" s="38">
        <v>11550</v>
      </c>
      <c r="N41" s="39">
        <v>15000</v>
      </c>
      <c r="O41" s="40">
        <v>19350</v>
      </c>
      <c r="P41" s="38">
        <v>10800</v>
      </c>
      <c r="Q41" s="39">
        <v>14000</v>
      </c>
      <c r="R41" s="40">
        <v>18050</v>
      </c>
      <c r="S41" s="38">
        <v>11550</v>
      </c>
      <c r="T41" s="39">
        <v>15000</v>
      </c>
      <c r="U41" s="40">
        <v>19350</v>
      </c>
      <c r="V41" s="38">
        <v>11550</v>
      </c>
      <c r="W41" s="39">
        <v>15000</v>
      </c>
      <c r="X41" s="40">
        <v>19350</v>
      </c>
      <c r="Y41" s="38">
        <v>11550</v>
      </c>
      <c r="Z41" s="39">
        <v>15000</v>
      </c>
      <c r="AA41" s="40">
        <v>19350</v>
      </c>
      <c r="AB41" s="38">
        <v>8500</v>
      </c>
      <c r="AC41" s="39">
        <v>11000</v>
      </c>
      <c r="AD41" s="40">
        <v>14200</v>
      </c>
      <c r="AE41" s="38">
        <v>8150</v>
      </c>
      <c r="AF41" s="39">
        <v>10550</v>
      </c>
      <c r="AG41" s="40">
        <v>13650</v>
      </c>
      <c r="AH41" s="38" t="s">
        <v>135</v>
      </c>
      <c r="AI41" s="39" t="s">
        <v>135</v>
      </c>
      <c r="AJ41" s="40" t="s">
        <v>135</v>
      </c>
      <c r="AK41" s="38">
        <v>10750</v>
      </c>
      <c r="AL41" s="39">
        <v>13950</v>
      </c>
      <c r="AM41" s="40">
        <v>18000</v>
      </c>
      <c r="AN41" s="38" t="s">
        <v>135</v>
      </c>
      <c r="AO41" s="39" t="s">
        <v>135</v>
      </c>
      <c r="AP41" s="40" t="s">
        <v>135</v>
      </c>
      <c r="AQ41" s="38" t="s">
        <v>135</v>
      </c>
      <c r="AR41" s="39" t="s">
        <v>135</v>
      </c>
      <c r="AS41" s="40" t="s">
        <v>135</v>
      </c>
      <c r="AT41" s="38" t="s">
        <v>135</v>
      </c>
      <c r="AU41" s="39" t="s">
        <v>135</v>
      </c>
      <c r="AV41" s="40" t="s">
        <v>135</v>
      </c>
      <c r="AW41" s="38" t="s">
        <v>135</v>
      </c>
      <c r="AX41" s="39" t="s">
        <v>135</v>
      </c>
      <c r="AY41" s="40" t="s">
        <v>135</v>
      </c>
      <c r="AZ41" s="38" t="s">
        <v>135</v>
      </c>
      <c r="BA41" s="39" t="s">
        <v>135</v>
      </c>
      <c r="BB41" s="40" t="s">
        <v>135</v>
      </c>
      <c r="BC41" s="38" t="s">
        <v>135</v>
      </c>
      <c r="BD41" s="39" t="s">
        <v>135</v>
      </c>
      <c r="BE41" s="40" t="s">
        <v>135</v>
      </c>
    </row>
    <row r="42" spans="1:57" x14ac:dyDescent="0.25">
      <c r="A42" s="651"/>
      <c r="B42" s="68" t="s">
        <v>29</v>
      </c>
      <c r="C42" s="56" t="s">
        <v>29</v>
      </c>
      <c r="D42" s="152">
        <f t="shared" si="0"/>
        <v>13763.888888888889</v>
      </c>
      <c r="F42" s="75">
        <f t="shared" si="1"/>
        <v>27</v>
      </c>
      <c r="G42" s="44">
        <f t="shared" si="2"/>
        <v>9255.5555555555547</v>
      </c>
      <c r="H42" s="162">
        <f t="shared" si="3"/>
        <v>12027.777777777777</v>
      </c>
      <c r="I42" s="163">
        <f t="shared" si="4"/>
        <v>15500</v>
      </c>
      <c r="J42" s="44">
        <v>10000</v>
      </c>
      <c r="K42" s="45">
        <v>13000</v>
      </c>
      <c r="L42" s="46">
        <v>16750</v>
      </c>
      <c r="M42" s="44">
        <v>10000</v>
      </c>
      <c r="N42" s="45">
        <v>13000</v>
      </c>
      <c r="O42" s="46">
        <v>16750</v>
      </c>
      <c r="P42" s="44">
        <v>10000</v>
      </c>
      <c r="Q42" s="45">
        <v>13000</v>
      </c>
      <c r="R42" s="46">
        <v>16750</v>
      </c>
      <c r="S42" s="44">
        <v>10000</v>
      </c>
      <c r="T42" s="45">
        <v>13000</v>
      </c>
      <c r="U42" s="46">
        <v>16750</v>
      </c>
      <c r="V42" s="44">
        <v>10000</v>
      </c>
      <c r="W42" s="45">
        <v>13000</v>
      </c>
      <c r="X42" s="46">
        <v>16750</v>
      </c>
      <c r="Y42" s="44">
        <v>10000</v>
      </c>
      <c r="Z42" s="45">
        <v>13000</v>
      </c>
      <c r="AA42" s="46">
        <v>16750</v>
      </c>
      <c r="AB42" s="44">
        <v>6950</v>
      </c>
      <c r="AC42" s="45">
        <v>9000</v>
      </c>
      <c r="AD42" s="46">
        <v>11600</v>
      </c>
      <c r="AE42" s="44">
        <v>7050</v>
      </c>
      <c r="AF42" s="45">
        <v>9150</v>
      </c>
      <c r="AG42" s="46">
        <v>11800</v>
      </c>
      <c r="AH42" s="44" t="s">
        <v>135</v>
      </c>
      <c r="AI42" s="45" t="s">
        <v>135</v>
      </c>
      <c r="AJ42" s="46" t="s">
        <v>135</v>
      </c>
      <c r="AK42" s="44">
        <v>9300</v>
      </c>
      <c r="AL42" s="45">
        <v>12100</v>
      </c>
      <c r="AM42" s="46">
        <v>15600</v>
      </c>
      <c r="AN42" s="44" t="s">
        <v>135</v>
      </c>
      <c r="AO42" s="45" t="s">
        <v>135</v>
      </c>
      <c r="AP42" s="46" t="s">
        <v>135</v>
      </c>
      <c r="AQ42" s="44" t="s">
        <v>135</v>
      </c>
      <c r="AR42" s="45" t="s">
        <v>135</v>
      </c>
      <c r="AS42" s="46" t="s">
        <v>135</v>
      </c>
      <c r="AT42" s="44" t="s">
        <v>135</v>
      </c>
      <c r="AU42" s="45" t="s">
        <v>135</v>
      </c>
      <c r="AV42" s="46" t="s">
        <v>135</v>
      </c>
      <c r="AW42" s="44" t="s">
        <v>135</v>
      </c>
      <c r="AX42" s="45" t="s">
        <v>135</v>
      </c>
      <c r="AY42" s="46" t="s">
        <v>135</v>
      </c>
      <c r="AZ42" s="44" t="s">
        <v>135</v>
      </c>
      <c r="BA42" s="45" t="s">
        <v>135</v>
      </c>
      <c r="BB42" s="46" t="s">
        <v>135</v>
      </c>
      <c r="BC42" s="44" t="s">
        <v>135</v>
      </c>
      <c r="BD42" s="45" t="s">
        <v>135</v>
      </c>
      <c r="BE42" s="46" t="s">
        <v>135</v>
      </c>
    </row>
    <row r="43" spans="1:57" x14ac:dyDescent="0.25">
      <c r="A43" s="651"/>
      <c r="B43" s="69" t="s">
        <v>27</v>
      </c>
      <c r="C43" s="58" t="s">
        <v>27</v>
      </c>
      <c r="D43" s="154">
        <f t="shared" si="0"/>
        <v>10644.444444444445</v>
      </c>
      <c r="F43" s="77">
        <f t="shared" si="1"/>
        <v>27</v>
      </c>
      <c r="G43" s="38">
        <f t="shared" si="2"/>
        <v>7127.7777777777774</v>
      </c>
      <c r="H43" s="168">
        <f t="shared" si="3"/>
        <v>9316.6666666666661</v>
      </c>
      <c r="I43" s="169">
        <f t="shared" si="4"/>
        <v>11972.222222222223</v>
      </c>
      <c r="J43" s="38">
        <v>7650</v>
      </c>
      <c r="K43" s="39">
        <v>10000</v>
      </c>
      <c r="L43" s="40">
        <v>12850</v>
      </c>
      <c r="M43" s="38">
        <v>7650</v>
      </c>
      <c r="N43" s="39">
        <v>10000</v>
      </c>
      <c r="O43" s="40">
        <v>12850</v>
      </c>
      <c r="P43" s="38">
        <v>7650</v>
      </c>
      <c r="Q43" s="39">
        <v>10000</v>
      </c>
      <c r="R43" s="40">
        <v>12850</v>
      </c>
      <c r="S43" s="38">
        <v>7650</v>
      </c>
      <c r="T43" s="39">
        <v>10000</v>
      </c>
      <c r="U43" s="40">
        <v>12850</v>
      </c>
      <c r="V43" s="38">
        <v>7650</v>
      </c>
      <c r="W43" s="39">
        <v>10000</v>
      </c>
      <c r="X43" s="40">
        <v>12850</v>
      </c>
      <c r="Y43" s="38">
        <v>7650</v>
      </c>
      <c r="Z43" s="39">
        <v>10000</v>
      </c>
      <c r="AA43" s="40">
        <v>12850</v>
      </c>
      <c r="AB43" s="38">
        <v>5750</v>
      </c>
      <c r="AC43" s="39">
        <v>7500</v>
      </c>
      <c r="AD43" s="40">
        <v>9650</v>
      </c>
      <c r="AE43" s="38">
        <v>5400</v>
      </c>
      <c r="AF43" s="39">
        <v>7050</v>
      </c>
      <c r="AG43" s="40">
        <v>9050</v>
      </c>
      <c r="AH43" s="38" t="s">
        <v>135</v>
      </c>
      <c r="AI43" s="39" t="s">
        <v>135</v>
      </c>
      <c r="AJ43" s="40" t="s">
        <v>135</v>
      </c>
      <c r="AK43" s="38">
        <v>7100</v>
      </c>
      <c r="AL43" s="39">
        <v>9300</v>
      </c>
      <c r="AM43" s="40">
        <v>11950</v>
      </c>
      <c r="AN43" s="38" t="s">
        <v>135</v>
      </c>
      <c r="AO43" s="39" t="s">
        <v>135</v>
      </c>
      <c r="AP43" s="40" t="s">
        <v>135</v>
      </c>
      <c r="AQ43" s="38" t="s">
        <v>135</v>
      </c>
      <c r="AR43" s="39" t="s">
        <v>135</v>
      </c>
      <c r="AS43" s="40" t="s">
        <v>135</v>
      </c>
      <c r="AT43" s="38" t="s">
        <v>135</v>
      </c>
      <c r="AU43" s="39" t="s">
        <v>135</v>
      </c>
      <c r="AV43" s="40" t="s">
        <v>135</v>
      </c>
      <c r="AW43" s="38" t="s">
        <v>135</v>
      </c>
      <c r="AX43" s="39" t="s">
        <v>135</v>
      </c>
      <c r="AY43" s="40" t="s">
        <v>135</v>
      </c>
      <c r="AZ43" s="38" t="s">
        <v>135</v>
      </c>
      <c r="BA43" s="39" t="s">
        <v>135</v>
      </c>
      <c r="BB43" s="40" t="s">
        <v>135</v>
      </c>
      <c r="BC43" s="38" t="s">
        <v>135</v>
      </c>
      <c r="BD43" s="39" t="s">
        <v>135</v>
      </c>
      <c r="BE43" s="40" t="s">
        <v>135</v>
      </c>
    </row>
    <row r="44" spans="1:57" ht="15.75" thickBot="1" x14ac:dyDescent="0.3">
      <c r="A44" s="652"/>
      <c r="B44" s="70" t="s">
        <v>25</v>
      </c>
      <c r="C44" s="71" t="s">
        <v>25</v>
      </c>
      <c r="D44" s="155">
        <f t="shared" si="0"/>
        <v>7355.5555555555547</v>
      </c>
      <c r="F44" s="88">
        <f t="shared" si="1"/>
        <v>27</v>
      </c>
      <c r="G44" s="83">
        <f t="shared" si="2"/>
        <v>5150</v>
      </c>
      <c r="H44" s="166">
        <f t="shared" si="3"/>
        <v>6433.333333333333</v>
      </c>
      <c r="I44" s="167">
        <f t="shared" si="4"/>
        <v>8277.7777777777774</v>
      </c>
      <c r="J44" s="83">
        <v>5600</v>
      </c>
      <c r="K44" s="84">
        <v>7000</v>
      </c>
      <c r="L44" s="85">
        <v>9000</v>
      </c>
      <c r="M44" s="83">
        <v>5600</v>
      </c>
      <c r="N44" s="84">
        <v>7000</v>
      </c>
      <c r="O44" s="85">
        <v>9000</v>
      </c>
      <c r="P44" s="83">
        <v>5600</v>
      </c>
      <c r="Q44" s="84">
        <v>7000</v>
      </c>
      <c r="R44" s="85">
        <v>9000</v>
      </c>
      <c r="S44" s="83">
        <v>5600</v>
      </c>
      <c r="T44" s="84">
        <v>7000</v>
      </c>
      <c r="U44" s="85">
        <v>9000</v>
      </c>
      <c r="V44" s="83">
        <v>5600</v>
      </c>
      <c r="W44" s="84">
        <v>7000</v>
      </c>
      <c r="X44" s="85">
        <v>9000</v>
      </c>
      <c r="Y44" s="83">
        <v>5600</v>
      </c>
      <c r="Z44" s="84">
        <v>7000</v>
      </c>
      <c r="AA44" s="85">
        <v>9000</v>
      </c>
      <c r="AB44" s="83">
        <v>3600</v>
      </c>
      <c r="AC44" s="84">
        <v>4500</v>
      </c>
      <c r="AD44" s="85">
        <v>5800</v>
      </c>
      <c r="AE44" s="83">
        <v>3950</v>
      </c>
      <c r="AF44" s="84">
        <v>4900</v>
      </c>
      <c r="AG44" s="85">
        <v>6350</v>
      </c>
      <c r="AH44" s="83" t="s">
        <v>135</v>
      </c>
      <c r="AI44" s="84" t="s">
        <v>135</v>
      </c>
      <c r="AJ44" s="85" t="s">
        <v>135</v>
      </c>
      <c r="AK44" s="83">
        <v>5200</v>
      </c>
      <c r="AL44" s="84">
        <v>6500</v>
      </c>
      <c r="AM44" s="85">
        <v>8350</v>
      </c>
      <c r="AN44" s="83" t="s">
        <v>135</v>
      </c>
      <c r="AO44" s="84" t="s">
        <v>135</v>
      </c>
      <c r="AP44" s="85" t="s">
        <v>135</v>
      </c>
      <c r="AQ44" s="83" t="s">
        <v>135</v>
      </c>
      <c r="AR44" s="84" t="s">
        <v>135</v>
      </c>
      <c r="AS44" s="85" t="s">
        <v>135</v>
      </c>
      <c r="AT44" s="83" t="s">
        <v>135</v>
      </c>
      <c r="AU44" s="84" t="s">
        <v>135</v>
      </c>
      <c r="AV44" s="85" t="s">
        <v>135</v>
      </c>
      <c r="AW44" s="83" t="s">
        <v>135</v>
      </c>
      <c r="AX44" s="84" t="s">
        <v>135</v>
      </c>
      <c r="AY44" s="85" t="s">
        <v>135</v>
      </c>
      <c r="AZ44" s="83" t="s">
        <v>135</v>
      </c>
      <c r="BA44" s="84" t="s">
        <v>135</v>
      </c>
      <c r="BB44" s="85" t="s">
        <v>135</v>
      </c>
      <c r="BC44" s="83" t="s">
        <v>135</v>
      </c>
      <c r="BD44" s="84" t="s">
        <v>135</v>
      </c>
      <c r="BE44" s="85" t="s">
        <v>135</v>
      </c>
    </row>
    <row r="45" spans="1:57" x14ac:dyDescent="0.25">
      <c r="A45" s="650" t="s">
        <v>516</v>
      </c>
      <c r="B45" s="72" t="s">
        <v>517</v>
      </c>
      <c r="C45" s="73" t="s">
        <v>42</v>
      </c>
      <c r="D45" s="156">
        <f t="shared" si="0"/>
        <v>18132.142857142855</v>
      </c>
      <c r="F45" s="93">
        <f t="shared" si="1"/>
        <v>21</v>
      </c>
      <c r="G45" s="35">
        <f t="shared" si="2"/>
        <v>14378.571428571429</v>
      </c>
      <c r="H45" s="170">
        <f t="shared" si="3"/>
        <v>16571.428571428572</v>
      </c>
      <c r="I45" s="171">
        <f t="shared" si="4"/>
        <v>19692.857142857141</v>
      </c>
      <c r="J45" s="35">
        <v>14750</v>
      </c>
      <c r="K45" s="36">
        <v>17000</v>
      </c>
      <c r="L45" s="37">
        <v>20200</v>
      </c>
      <c r="M45" s="35">
        <v>14750</v>
      </c>
      <c r="N45" s="36">
        <v>17000</v>
      </c>
      <c r="O45" s="37">
        <v>20200</v>
      </c>
      <c r="P45" s="35">
        <v>14750</v>
      </c>
      <c r="Q45" s="36">
        <v>17000</v>
      </c>
      <c r="R45" s="37">
        <v>20200</v>
      </c>
      <c r="S45" s="35">
        <v>14750</v>
      </c>
      <c r="T45" s="36">
        <v>17000</v>
      </c>
      <c r="U45" s="37">
        <v>20200</v>
      </c>
      <c r="V45" s="35">
        <v>14750</v>
      </c>
      <c r="W45" s="36">
        <v>17000</v>
      </c>
      <c r="X45" s="37">
        <v>20200</v>
      </c>
      <c r="Y45" s="35">
        <v>14750</v>
      </c>
      <c r="Z45" s="36">
        <v>17000</v>
      </c>
      <c r="AA45" s="37">
        <v>20200</v>
      </c>
      <c r="AB45" s="35">
        <v>12150</v>
      </c>
      <c r="AC45" s="36">
        <v>14000</v>
      </c>
      <c r="AD45" s="37">
        <v>16650</v>
      </c>
      <c r="AE45" s="35" t="s">
        <v>135</v>
      </c>
      <c r="AF45" s="36" t="s">
        <v>135</v>
      </c>
      <c r="AG45" s="37" t="s">
        <v>135</v>
      </c>
      <c r="AH45" s="35" t="s">
        <v>135</v>
      </c>
      <c r="AI45" s="36" t="s">
        <v>135</v>
      </c>
      <c r="AJ45" s="37" t="s">
        <v>135</v>
      </c>
      <c r="AK45" s="35" t="s">
        <v>135</v>
      </c>
      <c r="AL45" s="36" t="s">
        <v>135</v>
      </c>
      <c r="AM45" s="37" t="s">
        <v>135</v>
      </c>
      <c r="AN45" s="35" t="s">
        <v>135</v>
      </c>
      <c r="AO45" s="36" t="s">
        <v>135</v>
      </c>
      <c r="AP45" s="37" t="s">
        <v>135</v>
      </c>
      <c r="AQ45" s="35" t="s">
        <v>135</v>
      </c>
      <c r="AR45" s="36" t="s">
        <v>135</v>
      </c>
      <c r="AS45" s="37" t="s">
        <v>135</v>
      </c>
      <c r="AT45" s="35" t="s">
        <v>135</v>
      </c>
      <c r="AU45" s="36" t="s">
        <v>135</v>
      </c>
      <c r="AV45" s="37" t="s">
        <v>135</v>
      </c>
      <c r="AW45" s="35" t="s">
        <v>135</v>
      </c>
      <c r="AX45" s="36" t="s">
        <v>135</v>
      </c>
      <c r="AY45" s="37" t="s">
        <v>135</v>
      </c>
      <c r="AZ45" s="35" t="s">
        <v>135</v>
      </c>
      <c r="BA45" s="36" t="s">
        <v>135</v>
      </c>
      <c r="BB45" s="37" t="s">
        <v>135</v>
      </c>
      <c r="BC45" s="35" t="s">
        <v>135</v>
      </c>
      <c r="BD45" s="36" t="s">
        <v>135</v>
      </c>
      <c r="BE45" s="37" t="s">
        <v>135</v>
      </c>
    </row>
    <row r="46" spans="1:57" x14ac:dyDescent="0.25">
      <c r="A46" s="651"/>
      <c r="B46" s="68" t="s">
        <v>518</v>
      </c>
      <c r="C46" s="56" t="s">
        <v>42</v>
      </c>
      <c r="D46" s="152">
        <f t="shared" si="0"/>
        <v>13225</v>
      </c>
      <c r="F46" s="75">
        <f t="shared" si="1"/>
        <v>30</v>
      </c>
      <c r="G46" s="44">
        <f t="shared" si="2"/>
        <v>8850</v>
      </c>
      <c r="H46" s="162">
        <f t="shared" si="3"/>
        <v>11560</v>
      </c>
      <c r="I46" s="163">
        <f t="shared" si="4"/>
        <v>14890</v>
      </c>
      <c r="J46" s="44">
        <v>9950</v>
      </c>
      <c r="K46" s="45">
        <v>13000</v>
      </c>
      <c r="L46" s="46">
        <v>16750</v>
      </c>
      <c r="M46" s="44">
        <v>9950</v>
      </c>
      <c r="N46" s="45">
        <v>13000</v>
      </c>
      <c r="O46" s="46">
        <v>16750</v>
      </c>
      <c r="P46" s="44">
        <v>9200</v>
      </c>
      <c r="Q46" s="45">
        <v>12000</v>
      </c>
      <c r="R46" s="46">
        <v>15450</v>
      </c>
      <c r="S46" s="44">
        <v>9950</v>
      </c>
      <c r="T46" s="45">
        <v>13000</v>
      </c>
      <c r="U46" s="46">
        <v>16750</v>
      </c>
      <c r="V46" s="44">
        <v>9950</v>
      </c>
      <c r="W46" s="45">
        <v>13000</v>
      </c>
      <c r="X46" s="46">
        <v>16750</v>
      </c>
      <c r="Y46" s="44">
        <v>9950</v>
      </c>
      <c r="Z46" s="45">
        <v>13000</v>
      </c>
      <c r="AA46" s="46">
        <v>16750</v>
      </c>
      <c r="AB46" s="44">
        <v>8450</v>
      </c>
      <c r="AC46" s="45">
        <v>11000</v>
      </c>
      <c r="AD46" s="46">
        <v>14150</v>
      </c>
      <c r="AE46" s="44">
        <v>7950</v>
      </c>
      <c r="AF46" s="45">
        <v>10400</v>
      </c>
      <c r="AG46" s="46">
        <v>13400</v>
      </c>
      <c r="AH46" s="44" t="s">
        <v>135</v>
      </c>
      <c r="AI46" s="45" t="s">
        <v>135</v>
      </c>
      <c r="AJ46" s="46" t="s">
        <v>135</v>
      </c>
      <c r="AK46" s="44">
        <v>7250</v>
      </c>
      <c r="AL46" s="45">
        <v>9500</v>
      </c>
      <c r="AM46" s="46">
        <v>12250</v>
      </c>
      <c r="AN46" s="44" t="s">
        <v>135</v>
      </c>
      <c r="AO46" s="45" t="s">
        <v>135</v>
      </c>
      <c r="AP46" s="46" t="s">
        <v>135</v>
      </c>
      <c r="AQ46" s="44" t="s">
        <v>135</v>
      </c>
      <c r="AR46" s="45" t="s">
        <v>135</v>
      </c>
      <c r="AS46" s="46" t="s">
        <v>135</v>
      </c>
      <c r="AT46" s="44" t="s">
        <v>135</v>
      </c>
      <c r="AU46" s="45" t="s">
        <v>135</v>
      </c>
      <c r="AV46" s="46" t="s">
        <v>135</v>
      </c>
      <c r="AW46" s="44">
        <v>5900</v>
      </c>
      <c r="AX46" s="45">
        <v>7700</v>
      </c>
      <c r="AY46" s="46">
        <v>9900</v>
      </c>
      <c r="AZ46" s="44" t="s">
        <v>135</v>
      </c>
      <c r="BA46" s="45" t="s">
        <v>135</v>
      </c>
      <c r="BB46" s="46" t="s">
        <v>135</v>
      </c>
      <c r="BC46" s="44" t="s">
        <v>135</v>
      </c>
      <c r="BD46" s="45" t="s">
        <v>135</v>
      </c>
      <c r="BE46" s="46" t="s">
        <v>135</v>
      </c>
    </row>
    <row r="47" spans="1:57" x14ac:dyDescent="0.25">
      <c r="A47" s="651"/>
      <c r="B47" s="69" t="s">
        <v>519</v>
      </c>
      <c r="C47" s="58" t="s">
        <v>42</v>
      </c>
      <c r="D47" s="154">
        <f t="shared" si="0"/>
        <v>9202.5</v>
      </c>
      <c r="F47" s="77">
        <f t="shared" si="1"/>
        <v>30</v>
      </c>
      <c r="G47" s="38">
        <f t="shared" si="2"/>
        <v>6175</v>
      </c>
      <c r="H47" s="168">
        <f t="shared" si="3"/>
        <v>8060</v>
      </c>
      <c r="I47" s="169">
        <f t="shared" si="4"/>
        <v>10345</v>
      </c>
      <c r="J47" s="38">
        <v>6900</v>
      </c>
      <c r="K47" s="39">
        <v>9000</v>
      </c>
      <c r="L47" s="40">
        <v>11550</v>
      </c>
      <c r="M47" s="38">
        <v>6900</v>
      </c>
      <c r="N47" s="39">
        <v>9000</v>
      </c>
      <c r="O47" s="40">
        <v>11550</v>
      </c>
      <c r="P47" s="38">
        <v>6900</v>
      </c>
      <c r="Q47" s="39">
        <v>9000</v>
      </c>
      <c r="R47" s="40">
        <v>11550</v>
      </c>
      <c r="S47" s="38">
        <v>6900</v>
      </c>
      <c r="T47" s="39">
        <v>9000</v>
      </c>
      <c r="U47" s="40">
        <v>11550</v>
      </c>
      <c r="V47" s="38">
        <v>6900</v>
      </c>
      <c r="W47" s="39">
        <v>9000</v>
      </c>
      <c r="X47" s="40">
        <v>11550</v>
      </c>
      <c r="Y47" s="38">
        <v>6900</v>
      </c>
      <c r="Z47" s="39">
        <v>9000</v>
      </c>
      <c r="AA47" s="40">
        <v>11550</v>
      </c>
      <c r="AB47" s="38">
        <v>5750</v>
      </c>
      <c r="AC47" s="39">
        <v>7500</v>
      </c>
      <c r="AD47" s="40">
        <v>9650</v>
      </c>
      <c r="AE47" s="38">
        <v>5500</v>
      </c>
      <c r="AF47" s="39">
        <v>7200</v>
      </c>
      <c r="AG47" s="40">
        <v>9200</v>
      </c>
      <c r="AH47" s="38" t="s">
        <v>135</v>
      </c>
      <c r="AI47" s="39" t="s">
        <v>135</v>
      </c>
      <c r="AJ47" s="40" t="s">
        <v>135</v>
      </c>
      <c r="AK47" s="38">
        <v>5050</v>
      </c>
      <c r="AL47" s="39">
        <v>6600</v>
      </c>
      <c r="AM47" s="40">
        <v>8450</v>
      </c>
      <c r="AN47" s="38" t="s">
        <v>135</v>
      </c>
      <c r="AO47" s="39" t="s">
        <v>135</v>
      </c>
      <c r="AP47" s="40" t="s">
        <v>135</v>
      </c>
      <c r="AQ47" s="38" t="s">
        <v>135</v>
      </c>
      <c r="AR47" s="39" t="s">
        <v>135</v>
      </c>
      <c r="AS47" s="40" t="s">
        <v>135</v>
      </c>
      <c r="AT47" s="38" t="s">
        <v>135</v>
      </c>
      <c r="AU47" s="39" t="s">
        <v>135</v>
      </c>
      <c r="AV47" s="40" t="s">
        <v>135</v>
      </c>
      <c r="AW47" s="38">
        <v>4050</v>
      </c>
      <c r="AX47" s="39">
        <v>5300</v>
      </c>
      <c r="AY47" s="40">
        <v>6850</v>
      </c>
      <c r="AZ47" s="38" t="s">
        <v>135</v>
      </c>
      <c r="BA47" s="39" t="s">
        <v>135</v>
      </c>
      <c r="BB47" s="40" t="s">
        <v>135</v>
      </c>
      <c r="BC47" s="38" t="s">
        <v>135</v>
      </c>
      <c r="BD47" s="39" t="s">
        <v>135</v>
      </c>
      <c r="BE47" s="40" t="s">
        <v>135</v>
      </c>
    </row>
    <row r="48" spans="1:57" x14ac:dyDescent="0.25">
      <c r="A48" s="651"/>
      <c r="B48" s="68" t="s">
        <v>520</v>
      </c>
      <c r="C48" s="56" t="s">
        <v>42</v>
      </c>
      <c r="D48" s="152">
        <f t="shared" si="0"/>
        <v>7012.5</v>
      </c>
      <c r="F48" s="75">
        <f t="shared" si="1"/>
        <v>30</v>
      </c>
      <c r="G48" s="44">
        <f t="shared" si="2"/>
        <v>4685</v>
      </c>
      <c r="H48" s="162">
        <f t="shared" si="3"/>
        <v>6135</v>
      </c>
      <c r="I48" s="163">
        <f t="shared" si="4"/>
        <v>7890</v>
      </c>
      <c r="J48" s="44">
        <v>5350</v>
      </c>
      <c r="K48" s="45">
        <v>7000</v>
      </c>
      <c r="L48" s="46">
        <v>9000</v>
      </c>
      <c r="M48" s="44">
        <v>5350</v>
      </c>
      <c r="N48" s="45">
        <v>7000</v>
      </c>
      <c r="O48" s="46">
        <v>9000</v>
      </c>
      <c r="P48" s="44">
        <v>5350</v>
      </c>
      <c r="Q48" s="45">
        <v>7000</v>
      </c>
      <c r="R48" s="46">
        <v>9000</v>
      </c>
      <c r="S48" s="44">
        <v>5350</v>
      </c>
      <c r="T48" s="45">
        <v>7000</v>
      </c>
      <c r="U48" s="46">
        <v>9000</v>
      </c>
      <c r="V48" s="44">
        <v>5350</v>
      </c>
      <c r="W48" s="45">
        <v>7000</v>
      </c>
      <c r="X48" s="46">
        <v>9000</v>
      </c>
      <c r="Y48" s="44">
        <v>5350</v>
      </c>
      <c r="Z48" s="45">
        <v>7000</v>
      </c>
      <c r="AA48" s="46">
        <v>9000</v>
      </c>
      <c r="AB48" s="44">
        <v>3450</v>
      </c>
      <c r="AC48" s="45">
        <v>4500</v>
      </c>
      <c r="AD48" s="46">
        <v>5800</v>
      </c>
      <c r="AE48" s="44">
        <v>4250</v>
      </c>
      <c r="AF48" s="45">
        <v>5600</v>
      </c>
      <c r="AG48" s="46">
        <v>7200</v>
      </c>
      <c r="AH48" s="44" t="s">
        <v>135</v>
      </c>
      <c r="AI48" s="45" t="s">
        <v>135</v>
      </c>
      <c r="AJ48" s="46" t="s">
        <v>135</v>
      </c>
      <c r="AK48" s="44">
        <v>3900</v>
      </c>
      <c r="AL48" s="45">
        <v>5100</v>
      </c>
      <c r="AM48" s="46">
        <v>6600</v>
      </c>
      <c r="AN48" s="44" t="s">
        <v>135</v>
      </c>
      <c r="AO48" s="45" t="s">
        <v>135</v>
      </c>
      <c r="AP48" s="46" t="s">
        <v>135</v>
      </c>
      <c r="AQ48" s="44" t="s">
        <v>135</v>
      </c>
      <c r="AR48" s="45" t="s">
        <v>135</v>
      </c>
      <c r="AS48" s="46" t="s">
        <v>135</v>
      </c>
      <c r="AT48" s="44" t="s">
        <v>135</v>
      </c>
      <c r="AU48" s="45" t="s">
        <v>135</v>
      </c>
      <c r="AV48" s="46" t="s">
        <v>135</v>
      </c>
      <c r="AW48" s="44">
        <v>3150</v>
      </c>
      <c r="AX48" s="45">
        <v>4150</v>
      </c>
      <c r="AY48" s="46">
        <v>5300</v>
      </c>
      <c r="AZ48" s="44" t="s">
        <v>135</v>
      </c>
      <c r="BA48" s="45" t="s">
        <v>135</v>
      </c>
      <c r="BB48" s="46" t="s">
        <v>135</v>
      </c>
      <c r="BC48" s="44" t="s">
        <v>135</v>
      </c>
      <c r="BD48" s="45" t="s">
        <v>135</v>
      </c>
      <c r="BE48" s="46" t="s">
        <v>135</v>
      </c>
    </row>
    <row r="49" spans="1:57" ht="15.75" thickBot="1" x14ac:dyDescent="0.3">
      <c r="A49" s="652"/>
      <c r="B49" s="81" t="s">
        <v>521</v>
      </c>
      <c r="C49" s="82" t="s">
        <v>42</v>
      </c>
      <c r="D49" s="157">
        <f t="shared" si="0"/>
        <v>16425</v>
      </c>
      <c r="F49" s="94">
        <f t="shared" si="1"/>
        <v>18</v>
      </c>
      <c r="G49" s="41">
        <f t="shared" si="2"/>
        <v>13000</v>
      </c>
      <c r="H49" s="172">
        <f t="shared" si="3"/>
        <v>15000</v>
      </c>
      <c r="I49" s="173">
        <f t="shared" si="4"/>
        <v>17850</v>
      </c>
      <c r="J49" s="41">
        <v>13000</v>
      </c>
      <c r="K49" s="42">
        <v>15000</v>
      </c>
      <c r="L49" s="43">
        <v>17850</v>
      </c>
      <c r="M49" s="41">
        <v>13000</v>
      </c>
      <c r="N49" s="42">
        <v>15000</v>
      </c>
      <c r="O49" s="43">
        <v>17850</v>
      </c>
      <c r="P49" s="41">
        <v>13000</v>
      </c>
      <c r="Q49" s="42">
        <v>15000</v>
      </c>
      <c r="R49" s="43">
        <v>17850</v>
      </c>
      <c r="S49" s="41">
        <v>13000</v>
      </c>
      <c r="T49" s="42">
        <v>15000</v>
      </c>
      <c r="U49" s="43">
        <v>17850</v>
      </c>
      <c r="V49" s="41">
        <v>13000</v>
      </c>
      <c r="W49" s="42">
        <v>15000</v>
      </c>
      <c r="X49" s="43">
        <v>17850</v>
      </c>
      <c r="Y49" s="41">
        <v>13000</v>
      </c>
      <c r="Z49" s="42">
        <v>15000</v>
      </c>
      <c r="AA49" s="43">
        <v>17850</v>
      </c>
      <c r="AB49" s="41" t="s">
        <v>135</v>
      </c>
      <c r="AC49" s="42" t="s">
        <v>135</v>
      </c>
      <c r="AD49" s="43" t="s">
        <v>135</v>
      </c>
      <c r="AE49" s="41" t="s">
        <v>135</v>
      </c>
      <c r="AF49" s="42" t="s">
        <v>135</v>
      </c>
      <c r="AG49" s="43" t="s">
        <v>135</v>
      </c>
      <c r="AH49" s="41" t="s">
        <v>135</v>
      </c>
      <c r="AI49" s="42" t="s">
        <v>135</v>
      </c>
      <c r="AJ49" s="43" t="s">
        <v>135</v>
      </c>
      <c r="AK49" s="41" t="s">
        <v>135</v>
      </c>
      <c r="AL49" s="42" t="s">
        <v>135</v>
      </c>
      <c r="AM49" s="43" t="s">
        <v>135</v>
      </c>
      <c r="AN49" s="41" t="s">
        <v>135</v>
      </c>
      <c r="AO49" s="42" t="s">
        <v>135</v>
      </c>
      <c r="AP49" s="43" t="s">
        <v>135</v>
      </c>
      <c r="AQ49" s="41" t="s">
        <v>135</v>
      </c>
      <c r="AR49" s="42" t="s">
        <v>135</v>
      </c>
      <c r="AS49" s="43" t="s">
        <v>135</v>
      </c>
      <c r="AT49" s="41" t="s">
        <v>135</v>
      </c>
      <c r="AU49" s="42" t="s">
        <v>135</v>
      </c>
      <c r="AV49" s="43" t="s">
        <v>135</v>
      </c>
      <c r="AW49" s="41" t="s">
        <v>135</v>
      </c>
      <c r="AX49" s="42" t="s">
        <v>135</v>
      </c>
      <c r="AY49" s="43" t="s">
        <v>135</v>
      </c>
      <c r="AZ49" s="41" t="s">
        <v>135</v>
      </c>
      <c r="BA49" s="42" t="s">
        <v>135</v>
      </c>
      <c r="BB49" s="43" t="s">
        <v>135</v>
      </c>
      <c r="BC49" s="41" t="s">
        <v>135</v>
      </c>
      <c r="BD49" s="42" t="s">
        <v>135</v>
      </c>
      <c r="BE49" s="43" t="s">
        <v>135</v>
      </c>
    </row>
    <row r="50" spans="1:57" x14ac:dyDescent="0.25">
      <c r="A50" s="650" t="s">
        <v>522</v>
      </c>
      <c r="B50" s="79" t="s">
        <v>523</v>
      </c>
      <c r="C50" s="80" t="s">
        <v>42</v>
      </c>
      <c r="D50" s="158">
        <f t="shared" si="0"/>
        <v>12641.666666666668</v>
      </c>
      <c r="F50" s="95">
        <f t="shared" si="1"/>
        <v>18</v>
      </c>
      <c r="G50" s="96">
        <f t="shared" si="2"/>
        <v>8500</v>
      </c>
      <c r="H50" s="174">
        <f t="shared" si="3"/>
        <v>11033.333333333334</v>
      </c>
      <c r="I50" s="175">
        <f t="shared" si="4"/>
        <v>14250</v>
      </c>
      <c r="J50" s="96" t="s">
        <v>135</v>
      </c>
      <c r="K50" s="86" t="s">
        <v>135</v>
      </c>
      <c r="L50" s="87" t="s">
        <v>135</v>
      </c>
      <c r="M50" s="96">
        <v>9250</v>
      </c>
      <c r="N50" s="86">
        <v>12000</v>
      </c>
      <c r="O50" s="87">
        <v>15500</v>
      </c>
      <c r="P50" s="96">
        <v>10750</v>
      </c>
      <c r="Q50" s="86">
        <v>14000</v>
      </c>
      <c r="R50" s="87">
        <v>18050</v>
      </c>
      <c r="S50" s="96">
        <v>9250</v>
      </c>
      <c r="T50" s="86">
        <v>12000</v>
      </c>
      <c r="U50" s="87">
        <v>15500</v>
      </c>
      <c r="V50" s="96">
        <v>9250</v>
      </c>
      <c r="W50" s="86">
        <v>12000</v>
      </c>
      <c r="X50" s="87">
        <v>15500</v>
      </c>
      <c r="Y50" s="96">
        <v>9250</v>
      </c>
      <c r="Z50" s="86">
        <v>12000</v>
      </c>
      <c r="AA50" s="87">
        <v>15500</v>
      </c>
      <c r="AB50" s="96" t="s">
        <v>135</v>
      </c>
      <c r="AC50" s="86" t="s">
        <v>135</v>
      </c>
      <c r="AD50" s="87" t="s">
        <v>135</v>
      </c>
      <c r="AE50" s="96" t="s">
        <v>135</v>
      </c>
      <c r="AF50" s="86" t="s">
        <v>135</v>
      </c>
      <c r="AG50" s="87" t="s">
        <v>135</v>
      </c>
      <c r="AH50" s="96" t="s">
        <v>135</v>
      </c>
      <c r="AI50" s="86" t="s">
        <v>135</v>
      </c>
      <c r="AJ50" s="87" t="s">
        <v>135</v>
      </c>
      <c r="AK50" s="96">
        <v>3250</v>
      </c>
      <c r="AL50" s="86">
        <v>4200</v>
      </c>
      <c r="AM50" s="87">
        <v>5450</v>
      </c>
      <c r="AN50" s="96" t="s">
        <v>135</v>
      </c>
      <c r="AO50" s="86" t="s">
        <v>135</v>
      </c>
      <c r="AP50" s="87" t="s">
        <v>135</v>
      </c>
      <c r="AQ50" s="96" t="s">
        <v>135</v>
      </c>
      <c r="AR50" s="86" t="s">
        <v>135</v>
      </c>
      <c r="AS50" s="87" t="s">
        <v>135</v>
      </c>
      <c r="AT50" s="96" t="s">
        <v>135</v>
      </c>
      <c r="AU50" s="86" t="s">
        <v>135</v>
      </c>
      <c r="AV50" s="87" t="s">
        <v>135</v>
      </c>
      <c r="AW50" s="96" t="s">
        <v>135</v>
      </c>
      <c r="AX50" s="86" t="s">
        <v>135</v>
      </c>
      <c r="AY50" s="87" t="s">
        <v>135</v>
      </c>
      <c r="AZ50" s="96" t="s">
        <v>135</v>
      </c>
      <c r="BA50" s="86" t="s">
        <v>135</v>
      </c>
      <c r="BB50" s="87" t="s">
        <v>135</v>
      </c>
      <c r="BC50" s="96" t="s">
        <v>135</v>
      </c>
      <c r="BD50" s="86" t="s">
        <v>135</v>
      </c>
      <c r="BE50" s="87" t="s">
        <v>135</v>
      </c>
    </row>
    <row r="51" spans="1:57" x14ac:dyDescent="0.25">
      <c r="A51" s="651"/>
      <c r="B51" s="69" t="s">
        <v>524</v>
      </c>
      <c r="C51" s="58" t="s">
        <v>42</v>
      </c>
      <c r="D51" s="154">
        <f t="shared" si="0"/>
        <v>12746.875</v>
      </c>
      <c r="F51" s="77">
        <f t="shared" si="1"/>
        <v>24</v>
      </c>
      <c r="G51" s="38">
        <f t="shared" si="2"/>
        <v>8568.75</v>
      </c>
      <c r="H51" s="168">
        <f t="shared" si="3"/>
        <v>11125</v>
      </c>
      <c r="I51" s="169">
        <f t="shared" si="4"/>
        <v>14368.75</v>
      </c>
      <c r="J51" s="38">
        <v>9250</v>
      </c>
      <c r="K51" s="39">
        <v>12000</v>
      </c>
      <c r="L51" s="40">
        <v>15500</v>
      </c>
      <c r="M51" s="38">
        <v>9250</v>
      </c>
      <c r="N51" s="39">
        <v>12000</v>
      </c>
      <c r="O51" s="40">
        <v>15500</v>
      </c>
      <c r="P51" s="38">
        <v>10750</v>
      </c>
      <c r="Q51" s="39">
        <v>14000</v>
      </c>
      <c r="R51" s="40">
        <v>18050</v>
      </c>
      <c r="S51" s="38">
        <v>9250</v>
      </c>
      <c r="T51" s="39">
        <v>12000</v>
      </c>
      <c r="U51" s="40">
        <v>15500</v>
      </c>
      <c r="V51" s="38">
        <v>9250</v>
      </c>
      <c r="W51" s="39">
        <v>12000</v>
      </c>
      <c r="X51" s="40">
        <v>15500</v>
      </c>
      <c r="Y51" s="38">
        <v>9250</v>
      </c>
      <c r="Z51" s="39">
        <v>12000</v>
      </c>
      <c r="AA51" s="40">
        <v>15500</v>
      </c>
      <c r="AB51" s="38">
        <v>8300</v>
      </c>
      <c r="AC51" s="39">
        <v>10800</v>
      </c>
      <c r="AD51" s="40">
        <v>13950</v>
      </c>
      <c r="AE51" s="38" t="s">
        <v>135</v>
      </c>
      <c r="AF51" s="39" t="s">
        <v>135</v>
      </c>
      <c r="AG51" s="40" t="s">
        <v>135</v>
      </c>
      <c r="AH51" s="38" t="s">
        <v>135</v>
      </c>
      <c r="AI51" s="39" t="s">
        <v>135</v>
      </c>
      <c r="AJ51" s="40" t="s">
        <v>135</v>
      </c>
      <c r="AK51" s="38">
        <v>3250</v>
      </c>
      <c r="AL51" s="39">
        <v>4200</v>
      </c>
      <c r="AM51" s="40">
        <v>5450</v>
      </c>
      <c r="AN51" s="38" t="s">
        <v>135</v>
      </c>
      <c r="AO51" s="39" t="s">
        <v>135</v>
      </c>
      <c r="AP51" s="40" t="s">
        <v>135</v>
      </c>
      <c r="AQ51" s="38" t="s">
        <v>135</v>
      </c>
      <c r="AR51" s="39" t="s">
        <v>135</v>
      </c>
      <c r="AS51" s="40" t="s">
        <v>135</v>
      </c>
      <c r="AT51" s="38" t="s">
        <v>135</v>
      </c>
      <c r="AU51" s="39" t="s">
        <v>135</v>
      </c>
      <c r="AV51" s="40" t="s">
        <v>135</v>
      </c>
      <c r="AW51" s="38" t="s">
        <v>135</v>
      </c>
      <c r="AX51" s="39" t="s">
        <v>135</v>
      </c>
      <c r="AY51" s="40" t="s">
        <v>135</v>
      </c>
      <c r="AZ51" s="38" t="s">
        <v>135</v>
      </c>
      <c r="BA51" s="39" t="s">
        <v>135</v>
      </c>
      <c r="BB51" s="40" t="s">
        <v>135</v>
      </c>
      <c r="BC51" s="38" t="s">
        <v>135</v>
      </c>
      <c r="BD51" s="39" t="s">
        <v>135</v>
      </c>
      <c r="BE51" s="40" t="s">
        <v>135</v>
      </c>
    </row>
    <row r="52" spans="1:57" x14ac:dyDescent="0.25">
      <c r="A52" s="651"/>
      <c r="B52" s="68" t="s">
        <v>525</v>
      </c>
      <c r="C52" s="56" t="s">
        <v>42</v>
      </c>
      <c r="D52" s="152">
        <f t="shared" si="0"/>
        <v>10846.875</v>
      </c>
      <c r="F52" s="75">
        <f t="shared" si="1"/>
        <v>24</v>
      </c>
      <c r="G52" s="44">
        <f t="shared" si="2"/>
        <v>7306.25</v>
      </c>
      <c r="H52" s="162">
        <f t="shared" si="3"/>
        <v>9475</v>
      </c>
      <c r="I52" s="163">
        <f t="shared" si="4"/>
        <v>12218.75</v>
      </c>
      <c r="J52" s="44">
        <v>8100</v>
      </c>
      <c r="K52" s="45">
        <v>10500</v>
      </c>
      <c r="L52" s="46">
        <v>13550</v>
      </c>
      <c r="M52" s="44">
        <v>8100</v>
      </c>
      <c r="N52" s="45">
        <v>10500</v>
      </c>
      <c r="O52" s="46">
        <v>13550</v>
      </c>
      <c r="P52" s="44">
        <v>8100</v>
      </c>
      <c r="Q52" s="45">
        <v>10500</v>
      </c>
      <c r="R52" s="46">
        <v>13550</v>
      </c>
      <c r="S52" s="44">
        <v>8100</v>
      </c>
      <c r="T52" s="45">
        <v>10500</v>
      </c>
      <c r="U52" s="46">
        <v>13550</v>
      </c>
      <c r="V52" s="44">
        <v>8100</v>
      </c>
      <c r="W52" s="45">
        <v>10500</v>
      </c>
      <c r="X52" s="46">
        <v>13550</v>
      </c>
      <c r="Y52" s="44">
        <v>8100</v>
      </c>
      <c r="Z52" s="45">
        <v>10500</v>
      </c>
      <c r="AA52" s="46">
        <v>13550</v>
      </c>
      <c r="AB52" s="44">
        <v>7000</v>
      </c>
      <c r="AC52" s="45">
        <v>9100</v>
      </c>
      <c r="AD52" s="46">
        <v>11700</v>
      </c>
      <c r="AE52" s="44" t="s">
        <v>135</v>
      </c>
      <c r="AF52" s="45" t="s">
        <v>135</v>
      </c>
      <c r="AG52" s="46" t="s">
        <v>135</v>
      </c>
      <c r="AH52" s="44" t="s">
        <v>135</v>
      </c>
      <c r="AI52" s="45" t="s">
        <v>135</v>
      </c>
      <c r="AJ52" s="46" t="s">
        <v>135</v>
      </c>
      <c r="AK52" s="44">
        <v>2850</v>
      </c>
      <c r="AL52" s="45">
        <v>3700</v>
      </c>
      <c r="AM52" s="46">
        <v>4750</v>
      </c>
      <c r="AN52" s="44" t="s">
        <v>135</v>
      </c>
      <c r="AO52" s="45" t="s">
        <v>135</v>
      </c>
      <c r="AP52" s="46" t="s">
        <v>135</v>
      </c>
      <c r="AQ52" s="44" t="s">
        <v>135</v>
      </c>
      <c r="AR52" s="45" t="s">
        <v>135</v>
      </c>
      <c r="AS52" s="46" t="s">
        <v>135</v>
      </c>
      <c r="AT52" s="44" t="s">
        <v>135</v>
      </c>
      <c r="AU52" s="45" t="s">
        <v>135</v>
      </c>
      <c r="AV52" s="46" t="s">
        <v>135</v>
      </c>
      <c r="AW52" s="44" t="s">
        <v>135</v>
      </c>
      <c r="AX52" s="45" t="s">
        <v>135</v>
      </c>
      <c r="AY52" s="46" t="s">
        <v>135</v>
      </c>
      <c r="AZ52" s="44" t="s">
        <v>135</v>
      </c>
      <c r="BA52" s="45" t="s">
        <v>135</v>
      </c>
      <c r="BB52" s="46" t="s">
        <v>135</v>
      </c>
      <c r="BC52" s="44" t="s">
        <v>135</v>
      </c>
      <c r="BD52" s="45" t="s">
        <v>135</v>
      </c>
      <c r="BE52" s="46" t="s">
        <v>135</v>
      </c>
    </row>
    <row r="53" spans="1:57" x14ac:dyDescent="0.25">
      <c r="A53" s="651"/>
      <c r="B53" s="61" t="s">
        <v>526</v>
      </c>
      <c r="C53" s="57" t="s">
        <v>42</v>
      </c>
      <c r="D53" s="153">
        <f t="shared" si="0"/>
        <v>7300</v>
      </c>
      <c r="F53" s="76">
        <f t="shared" si="1"/>
        <v>24</v>
      </c>
      <c r="G53" s="27">
        <f t="shared" si="2"/>
        <v>4912.5</v>
      </c>
      <c r="H53" s="164">
        <f t="shared" si="3"/>
        <v>6368.75</v>
      </c>
      <c r="I53" s="165">
        <f t="shared" si="4"/>
        <v>8231.25</v>
      </c>
      <c r="J53" s="27">
        <v>5400</v>
      </c>
      <c r="K53" s="31">
        <v>7000</v>
      </c>
      <c r="L53" s="32">
        <v>9050</v>
      </c>
      <c r="M53" s="27">
        <v>5400</v>
      </c>
      <c r="N53" s="31">
        <v>7000</v>
      </c>
      <c r="O53" s="32">
        <v>9050</v>
      </c>
      <c r="P53" s="27">
        <v>5400</v>
      </c>
      <c r="Q53" s="31">
        <v>7000</v>
      </c>
      <c r="R53" s="32">
        <v>9050</v>
      </c>
      <c r="S53" s="27">
        <v>5400</v>
      </c>
      <c r="T53" s="31">
        <v>7000</v>
      </c>
      <c r="U53" s="32">
        <v>9050</v>
      </c>
      <c r="V53" s="27">
        <v>5400</v>
      </c>
      <c r="W53" s="31">
        <v>7000</v>
      </c>
      <c r="X53" s="32">
        <v>9050</v>
      </c>
      <c r="Y53" s="27">
        <v>5400</v>
      </c>
      <c r="Z53" s="31">
        <v>7000</v>
      </c>
      <c r="AA53" s="32">
        <v>9050</v>
      </c>
      <c r="AB53" s="27">
        <v>5000</v>
      </c>
      <c r="AC53" s="31">
        <v>6500</v>
      </c>
      <c r="AD53" s="32">
        <v>8400</v>
      </c>
      <c r="AE53" s="27" t="s">
        <v>135</v>
      </c>
      <c r="AF53" s="31" t="s">
        <v>135</v>
      </c>
      <c r="AG53" s="32" t="s">
        <v>135</v>
      </c>
      <c r="AH53" s="27" t="s">
        <v>135</v>
      </c>
      <c r="AI53" s="31" t="s">
        <v>135</v>
      </c>
      <c r="AJ53" s="32" t="s">
        <v>135</v>
      </c>
      <c r="AK53" s="27">
        <v>1900</v>
      </c>
      <c r="AL53" s="31">
        <v>2450</v>
      </c>
      <c r="AM53" s="32">
        <v>3150</v>
      </c>
      <c r="AN53" s="27" t="s">
        <v>135</v>
      </c>
      <c r="AO53" s="31" t="s">
        <v>135</v>
      </c>
      <c r="AP53" s="32" t="s">
        <v>135</v>
      </c>
      <c r="AQ53" s="27" t="s">
        <v>135</v>
      </c>
      <c r="AR53" s="31" t="s">
        <v>135</v>
      </c>
      <c r="AS53" s="32" t="s">
        <v>135</v>
      </c>
      <c r="AT53" s="27" t="s">
        <v>135</v>
      </c>
      <c r="AU53" s="31" t="s">
        <v>135</v>
      </c>
      <c r="AV53" s="32" t="s">
        <v>135</v>
      </c>
      <c r="AW53" s="27" t="s">
        <v>135</v>
      </c>
      <c r="AX53" s="31" t="s">
        <v>135</v>
      </c>
      <c r="AY53" s="32" t="s">
        <v>135</v>
      </c>
      <c r="AZ53" s="27" t="s">
        <v>135</v>
      </c>
      <c r="BA53" s="31" t="s">
        <v>135</v>
      </c>
      <c r="BB53" s="32" t="s">
        <v>135</v>
      </c>
      <c r="BC53" s="27" t="s">
        <v>135</v>
      </c>
      <c r="BD53" s="31" t="s">
        <v>135</v>
      </c>
      <c r="BE53" s="32" t="s">
        <v>135</v>
      </c>
    </row>
    <row r="54" spans="1:57" x14ac:dyDescent="0.25">
      <c r="A54" s="651"/>
      <c r="B54" s="68" t="s">
        <v>527</v>
      </c>
      <c r="C54" s="56" t="s">
        <v>42</v>
      </c>
      <c r="D54" s="152">
        <f t="shared" si="0"/>
        <v>5187.5</v>
      </c>
      <c r="F54" s="75">
        <f t="shared" si="1"/>
        <v>24</v>
      </c>
      <c r="G54" s="44">
        <f t="shared" si="2"/>
        <v>3487.5</v>
      </c>
      <c r="H54" s="162">
        <f t="shared" si="3"/>
        <v>4531.25</v>
      </c>
      <c r="I54" s="163">
        <f t="shared" si="4"/>
        <v>5843.75</v>
      </c>
      <c r="J54" s="44">
        <v>3850</v>
      </c>
      <c r="K54" s="45">
        <v>5000</v>
      </c>
      <c r="L54" s="46">
        <v>6450</v>
      </c>
      <c r="M54" s="44">
        <v>3850</v>
      </c>
      <c r="N54" s="45">
        <v>5000</v>
      </c>
      <c r="O54" s="46">
        <v>6450</v>
      </c>
      <c r="P54" s="44">
        <v>3850</v>
      </c>
      <c r="Q54" s="45">
        <v>5000</v>
      </c>
      <c r="R54" s="46">
        <v>6450</v>
      </c>
      <c r="S54" s="44">
        <v>3850</v>
      </c>
      <c r="T54" s="45">
        <v>5000</v>
      </c>
      <c r="U54" s="46">
        <v>6450</v>
      </c>
      <c r="V54" s="44">
        <v>3850</v>
      </c>
      <c r="W54" s="45">
        <v>5000</v>
      </c>
      <c r="X54" s="46">
        <v>6450</v>
      </c>
      <c r="Y54" s="44">
        <v>3850</v>
      </c>
      <c r="Z54" s="45">
        <v>5000</v>
      </c>
      <c r="AA54" s="46">
        <v>6450</v>
      </c>
      <c r="AB54" s="44">
        <v>3450</v>
      </c>
      <c r="AC54" s="45">
        <v>4500</v>
      </c>
      <c r="AD54" s="46">
        <v>5800</v>
      </c>
      <c r="AE54" s="44" t="s">
        <v>135</v>
      </c>
      <c r="AF54" s="45" t="s">
        <v>135</v>
      </c>
      <c r="AG54" s="46" t="s">
        <v>135</v>
      </c>
      <c r="AH54" s="44" t="s">
        <v>135</v>
      </c>
      <c r="AI54" s="45" t="s">
        <v>135</v>
      </c>
      <c r="AJ54" s="46" t="s">
        <v>135</v>
      </c>
      <c r="AK54" s="44">
        <v>1350</v>
      </c>
      <c r="AL54" s="45">
        <v>1750</v>
      </c>
      <c r="AM54" s="46">
        <v>2250</v>
      </c>
      <c r="AN54" s="44" t="s">
        <v>135</v>
      </c>
      <c r="AO54" s="45" t="s">
        <v>135</v>
      </c>
      <c r="AP54" s="46" t="s">
        <v>135</v>
      </c>
      <c r="AQ54" s="44" t="s">
        <v>135</v>
      </c>
      <c r="AR54" s="45" t="s">
        <v>135</v>
      </c>
      <c r="AS54" s="46" t="s">
        <v>135</v>
      </c>
      <c r="AT54" s="44" t="s">
        <v>135</v>
      </c>
      <c r="AU54" s="45" t="s">
        <v>135</v>
      </c>
      <c r="AV54" s="46" t="s">
        <v>135</v>
      </c>
      <c r="AW54" s="44" t="s">
        <v>135</v>
      </c>
      <c r="AX54" s="45" t="s">
        <v>135</v>
      </c>
      <c r="AY54" s="46" t="s">
        <v>135</v>
      </c>
      <c r="AZ54" s="44" t="s">
        <v>135</v>
      </c>
      <c r="BA54" s="45" t="s">
        <v>135</v>
      </c>
      <c r="BB54" s="46" t="s">
        <v>135</v>
      </c>
      <c r="BC54" s="44" t="s">
        <v>135</v>
      </c>
      <c r="BD54" s="45" t="s">
        <v>135</v>
      </c>
      <c r="BE54" s="46" t="s">
        <v>135</v>
      </c>
    </row>
    <row r="55" spans="1:57" x14ac:dyDescent="0.25">
      <c r="A55" s="651"/>
      <c r="B55" s="61" t="s">
        <v>528</v>
      </c>
      <c r="C55" s="57" t="s">
        <v>42</v>
      </c>
      <c r="D55" s="153">
        <f t="shared" si="0"/>
        <v>7851.5625</v>
      </c>
      <c r="F55" s="76">
        <f t="shared" si="1"/>
        <v>48</v>
      </c>
      <c r="G55" s="27">
        <f t="shared" si="2"/>
        <v>5265.625</v>
      </c>
      <c r="H55" s="164">
        <f t="shared" si="3"/>
        <v>6862.5</v>
      </c>
      <c r="I55" s="165">
        <f t="shared" si="4"/>
        <v>8840.625</v>
      </c>
      <c r="J55" s="27">
        <v>6150</v>
      </c>
      <c r="K55" s="31">
        <v>8000</v>
      </c>
      <c r="L55" s="32">
        <v>10300</v>
      </c>
      <c r="M55" s="27">
        <v>6150</v>
      </c>
      <c r="N55" s="31">
        <v>8000</v>
      </c>
      <c r="O55" s="32">
        <v>10300</v>
      </c>
      <c r="P55" s="27">
        <v>6150</v>
      </c>
      <c r="Q55" s="31">
        <v>8000</v>
      </c>
      <c r="R55" s="32">
        <v>10300</v>
      </c>
      <c r="S55" s="27">
        <v>6150</v>
      </c>
      <c r="T55" s="31">
        <v>8000</v>
      </c>
      <c r="U55" s="32">
        <v>10300</v>
      </c>
      <c r="V55" s="27">
        <v>6150</v>
      </c>
      <c r="W55" s="31">
        <v>8000</v>
      </c>
      <c r="X55" s="32">
        <v>10300</v>
      </c>
      <c r="Y55" s="27">
        <v>6150</v>
      </c>
      <c r="Z55" s="31">
        <v>8000</v>
      </c>
      <c r="AA55" s="32">
        <v>10300</v>
      </c>
      <c r="AB55" s="27">
        <v>5750</v>
      </c>
      <c r="AC55" s="31">
        <v>7500</v>
      </c>
      <c r="AD55" s="32">
        <v>9650</v>
      </c>
      <c r="AE55" s="27">
        <v>5200</v>
      </c>
      <c r="AF55" s="31">
        <v>6800</v>
      </c>
      <c r="AG55" s="32">
        <v>8750</v>
      </c>
      <c r="AH55" s="27">
        <v>2500</v>
      </c>
      <c r="AI55" s="31">
        <v>3250</v>
      </c>
      <c r="AJ55" s="32">
        <v>4200</v>
      </c>
      <c r="AK55" s="27">
        <v>7000</v>
      </c>
      <c r="AL55" s="31">
        <v>9100</v>
      </c>
      <c r="AM55" s="32">
        <v>11750</v>
      </c>
      <c r="AN55" s="27">
        <v>4350</v>
      </c>
      <c r="AO55" s="31">
        <v>5700</v>
      </c>
      <c r="AP55" s="32">
        <v>7350</v>
      </c>
      <c r="AQ55" s="27">
        <v>5300</v>
      </c>
      <c r="AR55" s="31">
        <v>6950</v>
      </c>
      <c r="AS55" s="32">
        <v>8950</v>
      </c>
      <c r="AT55" s="27">
        <v>4950</v>
      </c>
      <c r="AU55" s="31">
        <v>6450</v>
      </c>
      <c r="AV55" s="32">
        <v>8350</v>
      </c>
      <c r="AW55" s="27">
        <v>3500</v>
      </c>
      <c r="AX55" s="31">
        <v>4550</v>
      </c>
      <c r="AY55" s="32">
        <v>5850</v>
      </c>
      <c r="AZ55" s="27">
        <v>4400</v>
      </c>
      <c r="BA55" s="31">
        <v>5750</v>
      </c>
      <c r="BB55" s="32">
        <v>7400</v>
      </c>
      <c r="BC55" s="27">
        <v>4400</v>
      </c>
      <c r="BD55" s="31">
        <v>5750</v>
      </c>
      <c r="BE55" s="32">
        <v>7400</v>
      </c>
    </row>
    <row r="56" spans="1:57" x14ac:dyDescent="0.25">
      <c r="A56" s="651"/>
      <c r="B56" s="68" t="s">
        <v>529</v>
      </c>
      <c r="C56" s="56" t="s">
        <v>42</v>
      </c>
      <c r="D56" s="152">
        <f t="shared" si="0"/>
        <v>5885.9375</v>
      </c>
      <c r="F56" s="75">
        <f t="shared" si="1"/>
        <v>48</v>
      </c>
      <c r="G56" s="44">
        <f t="shared" si="2"/>
        <v>3931.25</v>
      </c>
      <c r="H56" s="162">
        <f t="shared" si="3"/>
        <v>5134.375</v>
      </c>
      <c r="I56" s="163">
        <f t="shared" si="4"/>
        <v>6637.5</v>
      </c>
      <c r="J56" s="44">
        <v>4600</v>
      </c>
      <c r="K56" s="45">
        <v>6000</v>
      </c>
      <c r="L56" s="46">
        <v>7750</v>
      </c>
      <c r="M56" s="44">
        <v>4600</v>
      </c>
      <c r="N56" s="45">
        <v>6000</v>
      </c>
      <c r="O56" s="46">
        <v>7750</v>
      </c>
      <c r="P56" s="44">
        <v>4600</v>
      </c>
      <c r="Q56" s="45">
        <v>6000</v>
      </c>
      <c r="R56" s="46">
        <v>7750</v>
      </c>
      <c r="S56" s="44">
        <v>4600</v>
      </c>
      <c r="T56" s="45">
        <v>6000</v>
      </c>
      <c r="U56" s="46">
        <v>7750</v>
      </c>
      <c r="V56" s="44">
        <v>4600</v>
      </c>
      <c r="W56" s="45">
        <v>6000</v>
      </c>
      <c r="X56" s="46">
        <v>7750</v>
      </c>
      <c r="Y56" s="44">
        <v>4600</v>
      </c>
      <c r="Z56" s="45">
        <v>6000</v>
      </c>
      <c r="AA56" s="46">
        <v>7750</v>
      </c>
      <c r="AB56" s="44">
        <v>4200</v>
      </c>
      <c r="AC56" s="45">
        <v>5500</v>
      </c>
      <c r="AD56" s="46">
        <v>7100</v>
      </c>
      <c r="AE56" s="44">
        <v>3900</v>
      </c>
      <c r="AF56" s="45">
        <v>5100</v>
      </c>
      <c r="AG56" s="46">
        <v>6550</v>
      </c>
      <c r="AH56" s="44">
        <v>1850</v>
      </c>
      <c r="AI56" s="45">
        <v>2400</v>
      </c>
      <c r="AJ56" s="46">
        <v>3150</v>
      </c>
      <c r="AK56" s="44">
        <v>5250</v>
      </c>
      <c r="AL56" s="45">
        <v>6850</v>
      </c>
      <c r="AM56" s="46">
        <v>8850</v>
      </c>
      <c r="AN56" s="44">
        <v>3250</v>
      </c>
      <c r="AO56" s="45">
        <v>4250</v>
      </c>
      <c r="AP56" s="46">
        <v>5500</v>
      </c>
      <c r="AQ56" s="44">
        <v>3950</v>
      </c>
      <c r="AR56" s="45">
        <v>5200</v>
      </c>
      <c r="AS56" s="46">
        <v>6700</v>
      </c>
      <c r="AT56" s="44">
        <v>3700</v>
      </c>
      <c r="AU56" s="45">
        <v>4850</v>
      </c>
      <c r="AV56" s="46">
        <v>6250</v>
      </c>
      <c r="AW56" s="44">
        <v>2600</v>
      </c>
      <c r="AX56" s="45">
        <v>3400</v>
      </c>
      <c r="AY56" s="46">
        <v>4400</v>
      </c>
      <c r="AZ56" s="44">
        <v>3300</v>
      </c>
      <c r="BA56" s="45">
        <v>4300</v>
      </c>
      <c r="BB56" s="46">
        <v>5600</v>
      </c>
      <c r="BC56" s="44">
        <v>3300</v>
      </c>
      <c r="BD56" s="45">
        <v>4300</v>
      </c>
      <c r="BE56" s="46">
        <v>5600</v>
      </c>
    </row>
    <row r="57" spans="1:57" ht="15.75" thickBot="1" x14ac:dyDescent="0.3">
      <c r="A57" s="652"/>
      <c r="B57" s="62" t="s">
        <v>530</v>
      </c>
      <c r="C57" s="59" t="s">
        <v>42</v>
      </c>
      <c r="D57" s="159">
        <f t="shared" si="0"/>
        <v>3898.4375</v>
      </c>
      <c r="F57" s="78">
        <f t="shared" si="1"/>
        <v>48</v>
      </c>
      <c r="G57" s="28">
        <f t="shared" si="2"/>
        <v>2593.75</v>
      </c>
      <c r="H57" s="176">
        <f t="shared" si="3"/>
        <v>3406.25</v>
      </c>
      <c r="I57" s="177">
        <f t="shared" si="4"/>
        <v>4390.625</v>
      </c>
      <c r="J57" s="28">
        <v>3050</v>
      </c>
      <c r="K57" s="33">
        <v>4000</v>
      </c>
      <c r="L57" s="34">
        <v>5150</v>
      </c>
      <c r="M57" s="28">
        <v>3050</v>
      </c>
      <c r="N57" s="33">
        <v>4000</v>
      </c>
      <c r="O57" s="34">
        <v>5150</v>
      </c>
      <c r="P57" s="28">
        <v>3050</v>
      </c>
      <c r="Q57" s="33">
        <v>4000</v>
      </c>
      <c r="R57" s="34">
        <v>5150</v>
      </c>
      <c r="S57" s="28">
        <v>3050</v>
      </c>
      <c r="T57" s="33">
        <v>4000</v>
      </c>
      <c r="U57" s="34">
        <v>5150</v>
      </c>
      <c r="V57" s="28">
        <v>3050</v>
      </c>
      <c r="W57" s="33">
        <v>4000</v>
      </c>
      <c r="X57" s="34">
        <v>5150</v>
      </c>
      <c r="Y57" s="28">
        <v>3050</v>
      </c>
      <c r="Z57" s="33">
        <v>4000</v>
      </c>
      <c r="AA57" s="34">
        <v>5150</v>
      </c>
      <c r="AB57" s="28">
        <v>2650</v>
      </c>
      <c r="AC57" s="33">
        <v>3500</v>
      </c>
      <c r="AD57" s="34">
        <v>4500</v>
      </c>
      <c r="AE57" s="28">
        <v>2550</v>
      </c>
      <c r="AF57" s="33">
        <v>3400</v>
      </c>
      <c r="AG57" s="34">
        <v>4350</v>
      </c>
      <c r="AH57" s="28">
        <v>1200</v>
      </c>
      <c r="AI57" s="33">
        <v>1600</v>
      </c>
      <c r="AJ57" s="34">
        <v>2100</v>
      </c>
      <c r="AK57" s="28">
        <v>3450</v>
      </c>
      <c r="AL57" s="33">
        <v>4550</v>
      </c>
      <c r="AM57" s="34">
        <v>5850</v>
      </c>
      <c r="AN57" s="28">
        <v>2150</v>
      </c>
      <c r="AO57" s="33">
        <v>2850</v>
      </c>
      <c r="AP57" s="34">
        <v>3650</v>
      </c>
      <c r="AQ57" s="28">
        <v>2650</v>
      </c>
      <c r="AR57" s="33">
        <v>3450</v>
      </c>
      <c r="AS57" s="34">
        <v>4450</v>
      </c>
      <c r="AT57" s="28">
        <v>2450</v>
      </c>
      <c r="AU57" s="33">
        <v>3200</v>
      </c>
      <c r="AV57" s="34">
        <v>4150</v>
      </c>
      <c r="AW57" s="28">
        <v>1700</v>
      </c>
      <c r="AX57" s="33">
        <v>2250</v>
      </c>
      <c r="AY57" s="34">
        <v>2900</v>
      </c>
      <c r="AZ57" s="28">
        <v>2200</v>
      </c>
      <c r="BA57" s="33">
        <v>2850</v>
      </c>
      <c r="BB57" s="34">
        <v>3700</v>
      </c>
      <c r="BC57" s="28">
        <v>2200</v>
      </c>
      <c r="BD57" s="33">
        <v>2850</v>
      </c>
      <c r="BE57" s="34">
        <v>3700</v>
      </c>
    </row>
    <row r="58" spans="1:57" x14ac:dyDescent="0.25">
      <c r="A58" s="650" t="s">
        <v>531</v>
      </c>
      <c r="B58" s="79" t="s">
        <v>378</v>
      </c>
      <c r="C58" s="80" t="s">
        <v>39</v>
      </c>
      <c r="D58" s="158">
        <f t="shared" si="0"/>
        <v>15882.692307692309</v>
      </c>
      <c r="F58" s="75">
        <f t="shared" si="1"/>
        <v>39</v>
      </c>
      <c r="G58" s="44">
        <f t="shared" si="2"/>
        <v>10661.538461538461</v>
      </c>
      <c r="H58" s="162">
        <f t="shared" si="3"/>
        <v>13865.384615384615</v>
      </c>
      <c r="I58" s="163">
        <f t="shared" si="4"/>
        <v>17900</v>
      </c>
      <c r="J58" s="44">
        <v>12300</v>
      </c>
      <c r="K58" s="45">
        <v>16000</v>
      </c>
      <c r="L58" s="46">
        <v>20650</v>
      </c>
      <c r="M58" s="44">
        <v>12300</v>
      </c>
      <c r="N58" s="45">
        <v>16000</v>
      </c>
      <c r="O58" s="46">
        <v>20650</v>
      </c>
      <c r="P58" s="44">
        <v>11550</v>
      </c>
      <c r="Q58" s="45">
        <v>15000</v>
      </c>
      <c r="R58" s="46">
        <v>19350</v>
      </c>
      <c r="S58" s="44">
        <v>12300</v>
      </c>
      <c r="T58" s="45">
        <v>16000</v>
      </c>
      <c r="U58" s="46">
        <v>20650</v>
      </c>
      <c r="V58" s="44">
        <v>12300</v>
      </c>
      <c r="W58" s="45">
        <v>16000</v>
      </c>
      <c r="X58" s="46">
        <v>20650</v>
      </c>
      <c r="Y58" s="44">
        <v>12300</v>
      </c>
      <c r="Z58" s="45">
        <v>16000</v>
      </c>
      <c r="AA58" s="46">
        <v>20650</v>
      </c>
      <c r="AB58" s="44">
        <v>10400</v>
      </c>
      <c r="AC58" s="45">
        <v>13500</v>
      </c>
      <c r="AD58" s="46">
        <v>17400</v>
      </c>
      <c r="AE58" s="44">
        <v>9600</v>
      </c>
      <c r="AF58" s="45">
        <v>12500</v>
      </c>
      <c r="AG58" s="46">
        <v>16150</v>
      </c>
      <c r="AH58" s="44">
        <v>6600</v>
      </c>
      <c r="AI58" s="45">
        <v>8600</v>
      </c>
      <c r="AJ58" s="46">
        <v>11100</v>
      </c>
      <c r="AK58" s="44">
        <v>9050</v>
      </c>
      <c r="AL58" s="45">
        <v>11800</v>
      </c>
      <c r="AM58" s="46">
        <v>15250</v>
      </c>
      <c r="AN58" s="44">
        <v>9600</v>
      </c>
      <c r="AO58" s="45">
        <v>12500</v>
      </c>
      <c r="AP58" s="46">
        <v>16150</v>
      </c>
      <c r="AQ58" s="44" t="s">
        <v>135</v>
      </c>
      <c r="AR58" s="45" t="s">
        <v>135</v>
      </c>
      <c r="AS58" s="46" t="s">
        <v>135</v>
      </c>
      <c r="AT58" s="44">
        <v>12250</v>
      </c>
      <c r="AU58" s="45">
        <v>15900</v>
      </c>
      <c r="AV58" s="46">
        <v>20550</v>
      </c>
      <c r="AW58" s="44">
        <v>8050</v>
      </c>
      <c r="AX58" s="45">
        <v>10450</v>
      </c>
      <c r="AY58" s="46">
        <v>13500</v>
      </c>
      <c r="AZ58" s="44" t="s">
        <v>135</v>
      </c>
      <c r="BA58" s="45" t="s">
        <v>135</v>
      </c>
      <c r="BB58" s="46" t="s">
        <v>135</v>
      </c>
      <c r="BC58" s="44" t="s">
        <v>135</v>
      </c>
      <c r="BD58" s="45" t="s">
        <v>135</v>
      </c>
      <c r="BE58" s="46" t="s">
        <v>135</v>
      </c>
    </row>
    <row r="59" spans="1:57" ht="15.75" thickBot="1" x14ac:dyDescent="0.3">
      <c r="A59" s="652"/>
      <c r="B59" s="62" t="s">
        <v>532</v>
      </c>
      <c r="C59" s="59" t="s">
        <v>42</v>
      </c>
      <c r="D59" s="159">
        <f t="shared" si="0"/>
        <v>13922.604166666668</v>
      </c>
      <c r="F59" s="78">
        <f t="shared" si="1"/>
        <v>47</v>
      </c>
      <c r="G59" s="28">
        <f t="shared" si="2"/>
        <v>9737.5</v>
      </c>
      <c r="H59" s="176">
        <f t="shared" si="3"/>
        <v>12621.875</v>
      </c>
      <c r="I59" s="177">
        <f t="shared" si="4"/>
        <v>15223.333333333334</v>
      </c>
      <c r="J59" s="28">
        <v>11950</v>
      </c>
      <c r="K59" s="33">
        <v>15500</v>
      </c>
      <c r="L59" s="34">
        <v>20000</v>
      </c>
      <c r="M59" s="28">
        <v>11950</v>
      </c>
      <c r="N59" s="33">
        <v>15500</v>
      </c>
      <c r="O59" s="34">
        <v>20000</v>
      </c>
      <c r="P59" s="28">
        <v>12300</v>
      </c>
      <c r="Q59" s="33">
        <v>16000</v>
      </c>
      <c r="R59" s="34">
        <v>20600</v>
      </c>
      <c r="S59" s="28">
        <v>11950</v>
      </c>
      <c r="T59" s="33">
        <v>15500</v>
      </c>
      <c r="U59" s="34">
        <v>20000</v>
      </c>
      <c r="V59" s="28">
        <v>11950</v>
      </c>
      <c r="W59" s="33">
        <v>15500</v>
      </c>
      <c r="X59" s="34">
        <v>20000</v>
      </c>
      <c r="Y59" s="28">
        <v>11950</v>
      </c>
      <c r="Z59" s="33">
        <v>15500</v>
      </c>
      <c r="AA59" s="34">
        <v>20000</v>
      </c>
      <c r="AB59" s="28">
        <v>9850</v>
      </c>
      <c r="AC59" s="33">
        <v>12800</v>
      </c>
      <c r="AD59" s="34">
        <v>16500</v>
      </c>
      <c r="AE59" s="28">
        <v>10350</v>
      </c>
      <c r="AF59" s="33">
        <v>13400</v>
      </c>
      <c r="AG59" s="34">
        <v>17300</v>
      </c>
      <c r="AH59" s="28">
        <v>7950</v>
      </c>
      <c r="AI59" s="33">
        <v>10300</v>
      </c>
      <c r="AJ59" s="34">
        <v>13300</v>
      </c>
      <c r="AK59" s="28">
        <v>10200</v>
      </c>
      <c r="AL59" s="33">
        <v>13250</v>
      </c>
      <c r="AM59" s="34">
        <v>7950</v>
      </c>
      <c r="AN59" s="28">
        <v>10300</v>
      </c>
      <c r="AO59" s="33">
        <v>13300</v>
      </c>
      <c r="AP59" s="34">
        <v>5200</v>
      </c>
      <c r="AQ59" s="28">
        <v>6750</v>
      </c>
      <c r="AR59" s="33">
        <v>8700</v>
      </c>
      <c r="AS59" s="34" t="s">
        <v>135</v>
      </c>
      <c r="AT59" s="28">
        <v>7950</v>
      </c>
      <c r="AU59" s="33">
        <v>10300</v>
      </c>
      <c r="AV59" s="34">
        <v>13300</v>
      </c>
      <c r="AW59" s="28">
        <v>8700</v>
      </c>
      <c r="AX59" s="33">
        <v>11300</v>
      </c>
      <c r="AY59" s="34">
        <v>14600</v>
      </c>
      <c r="AZ59" s="28">
        <v>5850</v>
      </c>
      <c r="BA59" s="33">
        <v>7550</v>
      </c>
      <c r="BB59" s="34">
        <v>9800</v>
      </c>
      <c r="BC59" s="28">
        <v>5850</v>
      </c>
      <c r="BD59" s="33">
        <v>7550</v>
      </c>
      <c r="BE59" s="34">
        <v>9800</v>
      </c>
    </row>
    <row r="60" spans="1:57" ht="15.75" thickBot="1" x14ac:dyDescent="0.3"/>
    <row r="61" spans="1:57" ht="15.75" thickBot="1" x14ac:dyDescent="0.3">
      <c r="A61" s="48"/>
      <c r="B61" s="629" t="s">
        <v>533</v>
      </c>
      <c r="C61" s="630"/>
      <c r="D61" s="631"/>
      <c r="F61" s="591" t="s">
        <v>118</v>
      </c>
      <c r="G61" s="573" t="s">
        <v>534</v>
      </c>
      <c r="H61" s="574"/>
      <c r="I61" s="575"/>
      <c r="J61" s="676" t="s">
        <v>535</v>
      </c>
      <c r="K61" s="677"/>
      <c r="L61" s="677"/>
      <c r="M61" s="677"/>
      <c r="N61" s="677"/>
      <c r="O61" s="678"/>
    </row>
    <row r="62" spans="1:57" ht="15.75" customHeight="1" thickBot="1" x14ac:dyDescent="0.3">
      <c r="B62" s="582" t="s">
        <v>536</v>
      </c>
      <c r="C62" s="582" t="s">
        <v>115</v>
      </c>
      <c r="D62" s="660" t="s">
        <v>456</v>
      </c>
      <c r="F62" s="592"/>
      <c r="G62" s="576"/>
      <c r="H62" s="577"/>
      <c r="I62" s="578"/>
      <c r="J62" s="679" t="s">
        <v>537</v>
      </c>
      <c r="K62" s="680"/>
      <c r="L62" s="637" t="s">
        <v>538</v>
      </c>
      <c r="M62" s="638"/>
      <c r="N62" s="681" t="s">
        <v>539</v>
      </c>
      <c r="O62" s="682"/>
      <c r="Q62" s="653"/>
      <c r="R62" s="653"/>
    </row>
    <row r="63" spans="1:57" ht="15.75" thickBot="1" x14ac:dyDescent="0.3">
      <c r="B63" s="583"/>
      <c r="C63" s="583"/>
      <c r="D63" s="674"/>
      <c r="F63" s="593"/>
      <c r="G63" s="375" t="s">
        <v>537</v>
      </c>
      <c r="H63" s="22" t="s">
        <v>538</v>
      </c>
      <c r="I63" s="419" t="s">
        <v>539</v>
      </c>
      <c r="J63" s="413" t="s">
        <v>540</v>
      </c>
      <c r="K63" s="414" t="s">
        <v>541</v>
      </c>
      <c r="L63" s="415" t="s">
        <v>540</v>
      </c>
      <c r="M63" s="416" t="s">
        <v>541</v>
      </c>
      <c r="N63" s="417" t="s">
        <v>540</v>
      </c>
      <c r="O63" s="418" t="s">
        <v>541</v>
      </c>
      <c r="Q63" s="194"/>
      <c r="R63" s="194"/>
    </row>
    <row r="64" spans="1:57" x14ac:dyDescent="0.25">
      <c r="B64" s="60" t="s">
        <v>542</v>
      </c>
      <c r="C64" s="65" t="s">
        <v>42</v>
      </c>
      <c r="D64" s="180">
        <f>I64</f>
        <v>16000</v>
      </c>
      <c r="F64" s="55">
        <f>COUNT(J64:O64)</f>
        <v>6</v>
      </c>
      <c r="G64" s="27">
        <f>AVERAGE(J64:K64)</f>
        <v>13500</v>
      </c>
      <c r="H64" s="31">
        <f>AVERAGE(L64:M64)</f>
        <v>13500</v>
      </c>
      <c r="I64" s="164">
        <f>AVERAGE(N64:O64)</f>
        <v>16000</v>
      </c>
      <c r="J64" s="27">
        <v>12000</v>
      </c>
      <c r="K64" s="31">
        <v>15000</v>
      </c>
      <c r="L64" s="27">
        <v>12000</v>
      </c>
      <c r="M64" s="32">
        <v>15000</v>
      </c>
      <c r="N64" s="31">
        <v>14000</v>
      </c>
      <c r="O64" s="32">
        <v>18000</v>
      </c>
      <c r="Q64" s="195"/>
      <c r="R64" s="195"/>
    </row>
    <row r="65" spans="2:15" x14ac:dyDescent="0.25">
      <c r="B65" s="130" t="s">
        <v>543</v>
      </c>
      <c r="C65" s="131" t="s">
        <v>5</v>
      </c>
      <c r="D65" s="181">
        <f t="shared" ref="D65:D128" si="5">I65</f>
        <v>17000</v>
      </c>
      <c r="F65" s="133">
        <f t="shared" ref="F65:F128" si="6">COUNT(J65:O65)</f>
        <v>6</v>
      </c>
      <c r="G65" s="134">
        <f>AVERAGE(J65:K65)</f>
        <v>16000</v>
      </c>
      <c r="H65" s="135">
        <f>AVERAGE(L65:M65)</f>
        <v>16000</v>
      </c>
      <c r="I65" s="178">
        <f t="shared" ref="I65:I77" si="7">AVERAGE(N65:O65)</f>
        <v>17000</v>
      </c>
      <c r="J65" s="134">
        <v>15000</v>
      </c>
      <c r="K65" s="135">
        <v>17000</v>
      </c>
      <c r="L65" s="134">
        <v>15000</v>
      </c>
      <c r="M65" s="136">
        <v>17000</v>
      </c>
      <c r="N65" s="135">
        <v>15000</v>
      </c>
      <c r="O65" s="136">
        <v>19000</v>
      </c>
    </row>
    <row r="66" spans="2:15" x14ac:dyDescent="0.25">
      <c r="B66" s="61" t="s">
        <v>544</v>
      </c>
      <c r="C66" s="66" t="s">
        <v>42</v>
      </c>
      <c r="D66" s="182">
        <f t="shared" si="5"/>
        <v>30000</v>
      </c>
      <c r="F66" s="57">
        <f t="shared" si="6"/>
        <v>6</v>
      </c>
      <c r="G66" s="27">
        <f t="shared" ref="G66:G77" si="8">AVERAGE(J66:K66)</f>
        <v>26000</v>
      </c>
      <c r="H66" s="31">
        <f>AVERAGE(L66:M66)</f>
        <v>26000</v>
      </c>
      <c r="I66" s="164">
        <f t="shared" si="7"/>
        <v>30000</v>
      </c>
      <c r="J66" s="27">
        <v>24000</v>
      </c>
      <c r="K66" s="31">
        <v>28000</v>
      </c>
      <c r="L66" s="27">
        <v>24000</v>
      </c>
      <c r="M66" s="32">
        <v>28000</v>
      </c>
      <c r="N66" s="31">
        <v>25000</v>
      </c>
      <c r="O66" s="32">
        <v>35000</v>
      </c>
    </row>
    <row r="67" spans="2:15" x14ac:dyDescent="0.25">
      <c r="B67" s="130" t="s">
        <v>545</v>
      </c>
      <c r="C67" s="131" t="s">
        <v>42</v>
      </c>
      <c r="D67" s="181">
        <f t="shared" si="5"/>
        <v>30000</v>
      </c>
      <c r="E67" s="675"/>
      <c r="F67" s="133">
        <f t="shared" si="6"/>
        <v>6</v>
      </c>
      <c r="G67" s="134">
        <f>AVERAGE(J67:K67)</f>
        <v>30000</v>
      </c>
      <c r="H67" s="135">
        <f>AVERAGE(L67:M67)</f>
        <v>30000</v>
      </c>
      <c r="I67" s="178">
        <f t="shared" si="7"/>
        <v>30000</v>
      </c>
      <c r="J67" s="134">
        <v>25000</v>
      </c>
      <c r="K67" s="135">
        <v>35000</v>
      </c>
      <c r="L67" s="134">
        <v>25000</v>
      </c>
      <c r="M67" s="136">
        <v>35000</v>
      </c>
      <c r="N67" s="135">
        <v>25000</v>
      </c>
      <c r="O67" s="136">
        <v>35000</v>
      </c>
    </row>
    <row r="68" spans="2:15" x14ac:dyDescent="0.25">
      <c r="B68" s="184" t="s">
        <v>546</v>
      </c>
      <c r="C68" s="66" t="s">
        <v>42</v>
      </c>
      <c r="D68" s="182">
        <f t="shared" si="5"/>
        <v>28500</v>
      </c>
      <c r="E68" s="675"/>
      <c r="F68" s="57">
        <f t="shared" si="6"/>
        <v>6</v>
      </c>
      <c r="G68" s="27">
        <f t="shared" si="8"/>
        <v>25000</v>
      </c>
      <c r="H68" s="31">
        <f t="shared" ref="H68:H77" si="9">AVERAGE(L68:M68)</f>
        <v>25000</v>
      </c>
      <c r="I68" s="164">
        <f t="shared" si="7"/>
        <v>28500</v>
      </c>
      <c r="J68" s="27">
        <v>20000</v>
      </c>
      <c r="K68" s="31">
        <v>30000</v>
      </c>
      <c r="L68" s="27">
        <v>20000</v>
      </c>
      <c r="M68" s="32">
        <v>30000</v>
      </c>
      <c r="N68" s="31">
        <v>25000</v>
      </c>
      <c r="O68" s="32">
        <v>32000</v>
      </c>
    </row>
    <row r="69" spans="2:15" x14ac:dyDescent="0.25">
      <c r="B69" s="185" t="s">
        <v>547</v>
      </c>
      <c r="C69" s="131" t="s">
        <v>42</v>
      </c>
      <c r="D69" s="181">
        <f t="shared" si="5"/>
        <v>35000</v>
      </c>
      <c r="F69" s="133">
        <f t="shared" si="6"/>
        <v>6</v>
      </c>
      <c r="G69" s="134">
        <f t="shared" si="8"/>
        <v>30000</v>
      </c>
      <c r="H69" s="135">
        <f t="shared" si="9"/>
        <v>30000</v>
      </c>
      <c r="I69" s="178">
        <f t="shared" si="7"/>
        <v>35000</v>
      </c>
      <c r="J69" s="134">
        <v>25000</v>
      </c>
      <c r="K69" s="135">
        <v>35000</v>
      </c>
      <c r="L69" s="134">
        <v>25000</v>
      </c>
      <c r="M69" s="136">
        <v>35000</v>
      </c>
      <c r="N69" s="135">
        <v>30000</v>
      </c>
      <c r="O69" s="136">
        <v>40000</v>
      </c>
    </row>
    <row r="70" spans="2:15" x14ac:dyDescent="0.25">
      <c r="B70" s="184" t="s">
        <v>548</v>
      </c>
      <c r="C70" s="66" t="s">
        <v>42</v>
      </c>
      <c r="D70" s="182">
        <f t="shared" si="5"/>
        <v>47500</v>
      </c>
      <c r="F70" s="57">
        <f t="shared" si="6"/>
        <v>6</v>
      </c>
      <c r="G70" s="27">
        <f t="shared" si="8"/>
        <v>35000</v>
      </c>
      <c r="H70" s="31">
        <f t="shared" si="9"/>
        <v>35000</v>
      </c>
      <c r="I70" s="164">
        <f t="shared" si="7"/>
        <v>47500</v>
      </c>
      <c r="J70" s="27">
        <v>30000</v>
      </c>
      <c r="K70" s="31">
        <v>40000</v>
      </c>
      <c r="L70" s="27">
        <v>30000</v>
      </c>
      <c r="M70" s="32">
        <v>40000</v>
      </c>
      <c r="N70" s="31">
        <v>40000</v>
      </c>
      <c r="O70" s="32">
        <v>55000</v>
      </c>
    </row>
    <row r="71" spans="2:15" x14ac:dyDescent="0.25">
      <c r="B71" s="130" t="s">
        <v>549</v>
      </c>
      <c r="C71" s="131" t="s">
        <v>42</v>
      </c>
      <c r="D71" s="181">
        <f t="shared" si="5"/>
        <v>50000</v>
      </c>
      <c r="F71" s="133">
        <f t="shared" si="6"/>
        <v>6</v>
      </c>
      <c r="G71" s="134">
        <f t="shared" si="8"/>
        <v>40000</v>
      </c>
      <c r="H71" s="135">
        <f t="shared" si="9"/>
        <v>40000</v>
      </c>
      <c r="I71" s="178">
        <f t="shared" si="7"/>
        <v>50000</v>
      </c>
      <c r="J71" s="134">
        <v>35000</v>
      </c>
      <c r="K71" s="135">
        <v>45000</v>
      </c>
      <c r="L71" s="134">
        <v>35000</v>
      </c>
      <c r="M71" s="136">
        <v>45000</v>
      </c>
      <c r="N71" s="135">
        <v>40000</v>
      </c>
      <c r="O71" s="136">
        <v>60000</v>
      </c>
    </row>
    <row r="72" spans="2:15" x14ac:dyDescent="0.25">
      <c r="B72" s="61" t="s">
        <v>550</v>
      </c>
      <c r="C72" s="66" t="s">
        <v>42</v>
      </c>
      <c r="D72" s="182">
        <f t="shared" si="5"/>
        <v>40000</v>
      </c>
      <c r="F72" s="57">
        <f t="shared" si="6"/>
        <v>6</v>
      </c>
      <c r="G72" s="27">
        <f t="shared" si="8"/>
        <v>35000</v>
      </c>
      <c r="H72" s="31">
        <f t="shared" si="9"/>
        <v>35000</v>
      </c>
      <c r="I72" s="164">
        <f t="shared" si="7"/>
        <v>40000</v>
      </c>
      <c r="J72" s="27">
        <v>30000</v>
      </c>
      <c r="K72" s="31">
        <v>40000</v>
      </c>
      <c r="L72" s="27">
        <v>30000</v>
      </c>
      <c r="M72" s="32">
        <v>40000</v>
      </c>
      <c r="N72" s="31">
        <v>35000</v>
      </c>
      <c r="O72" s="32">
        <v>45000</v>
      </c>
    </row>
    <row r="73" spans="2:15" x14ac:dyDescent="0.25">
      <c r="B73" s="130" t="s">
        <v>551</v>
      </c>
      <c r="C73" s="131" t="s">
        <v>42</v>
      </c>
      <c r="D73" s="181">
        <f t="shared" si="5"/>
        <v>40000</v>
      </c>
      <c r="F73" s="133">
        <f t="shared" si="6"/>
        <v>6</v>
      </c>
      <c r="G73" s="134">
        <f t="shared" si="8"/>
        <v>35000</v>
      </c>
      <c r="H73" s="135">
        <f t="shared" si="9"/>
        <v>35000</v>
      </c>
      <c r="I73" s="178">
        <f t="shared" si="7"/>
        <v>40000</v>
      </c>
      <c r="J73" s="134">
        <v>30000</v>
      </c>
      <c r="K73" s="135">
        <v>40000</v>
      </c>
      <c r="L73" s="134">
        <v>30000</v>
      </c>
      <c r="M73" s="136">
        <v>40000</v>
      </c>
      <c r="N73" s="135">
        <v>35000</v>
      </c>
      <c r="O73" s="136">
        <v>45000</v>
      </c>
    </row>
    <row r="74" spans="2:15" x14ac:dyDescent="0.25">
      <c r="B74" s="61" t="s">
        <v>552</v>
      </c>
      <c r="C74" s="66" t="s">
        <v>42</v>
      </c>
      <c r="D74" s="182">
        <f t="shared" si="5"/>
        <v>40000</v>
      </c>
      <c r="F74" s="57">
        <f t="shared" si="6"/>
        <v>6</v>
      </c>
      <c r="G74" s="27">
        <f t="shared" si="8"/>
        <v>35000</v>
      </c>
      <c r="H74" s="31">
        <f t="shared" si="9"/>
        <v>35000</v>
      </c>
      <c r="I74" s="164">
        <f t="shared" si="7"/>
        <v>40000</v>
      </c>
      <c r="J74" s="27">
        <v>30000</v>
      </c>
      <c r="K74" s="31">
        <v>40000</v>
      </c>
      <c r="L74" s="27">
        <v>30000</v>
      </c>
      <c r="M74" s="32">
        <v>40000</v>
      </c>
      <c r="N74" s="31">
        <v>35000</v>
      </c>
      <c r="O74" s="32">
        <v>45000</v>
      </c>
    </row>
    <row r="75" spans="2:15" x14ac:dyDescent="0.25">
      <c r="B75" s="130" t="s">
        <v>553</v>
      </c>
      <c r="C75" s="131" t="s">
        <v>29</v>
      </c>
      <c r="D75" s="181">
        <f t="shared" si="5"/>
        <v>15500</v>
      </c>
      <c r="F75" s="133">
        <f t="shared" si="6"/>
        <v>6</v>
      </c>
      <c r="G75" s="134">
        <f t="shared" si="8"/>
        <v>13500</v>
      </c>
      <c r="H75" s="135">
        <f t="shared" si="9"/>
        <v>13500</v>
      </c>
      <c r="I75" s="178">
        <f t="shared" si="7"/>
        <v>15500</v>
      </c>
      <c r="J75" s="134">
        <v>12000</v>
      </c>
      <c r="K75" s="135">
        <v>15000</v>
      </c>
      <c r="L75" s="134">
        <v>12000</v>
      </c>
      <c r="M75" s="136">
        <v>15000</v>
      </c>
      <c r="N75" s="135">
        <v>14000</v>
      </c>
      <c r="O75" s="136">
        <v>17000</v>
      </c>
    </row>
    <row r="76" spans="2:15" x14ac:dyDescent="0.25">
      <c r="B76" s="61" t="s">
        <v>554</v>
      </c>
      <c r="C76" s="66" t="s">
        <v>42</v>
      </c>
      <c r="D76" s="182">
        <f t="shared" si="5"/>
        <v>14500</v>
      </c>
      <c r="F76" s="57">
        <f t="shared" si="6"/>
        <v>6</v>
      </c>
      <c r="G76" s="27">
        <f t="shared" si="8"/>
        <v>11500</v>
      </c>
      <c r="H76" s="31">
        <f t="shared" si="9"/>
        <v>11500</v>
      </c>
      <c r="I76" s="164">
        <f t="shared" si="7"/>
        <v>14500</v>
      </c>
      <c r="J76" s="27">
        <v>10000</v>
      </c>
      <c r="K76" s="31">
        <v>13000</v>
      </c>
      <c r="L76" s="27">
        <v>10000</v>
      </c>
      <c r="M76" s="32">
        <v>13000</v>
      </c>
      <c r="N76" s="31">
        <v>13000</v>
      </c>
      <c r="O76" s="32">
        <v>16000</v>
      </c>
    </row>
    <row r="77" spans="2:15" x14ac:dyDescent="0.25">
      <c r="B77" s="130" t="s">
        <v>555</v>
      </c>
      <c r="C77" s="131" t="s">
        <v>42</v>
      </c>
      <c r="D77" s="181">
        <f t="shared" si="5"/>
        <v>17500</v>
      </c>
      <c r="F77" s="133">
        <f t="shared" si="6"/>
        <v>6</v>
      </c>
      <c r="G77" s="134">
        <f t="shared" si="8"/>
        <v>15000</v>
      </c>
      <c r="H77" s="135">
        <f t="shared" si="9"/>
        <v>15000</v>
      </c>
      <c r="I77" s="178">
        <f t="shared" si="7"/>
        <v>17500</v>
      </c>
      <c r="J77" s="134">
        <v>12000</v>
      </c>
      <c r="K77" s="135">
        <v>18000</v>
      </c>
      <c r="L77" s="134">
        <v>12000</v>
      </c>
      <c r="M77" s="136">
        <v>18000</v>
      </c>
      <c r="N77" s="135">
        <v>15000</v>
      </c>
      <c r="O77" s="136">
        <v>20000</v>
      </c>
    </row>
    <row r="78" spans="2:15" x14ac:dyDescent="0.25">
      <c r="B78" s="184" t="s">
        <v>556</v>
      </c>
      <c r="C78" s="66" t="s">
        <v>42</v>
      </c>
      <c r="D78" s="182">
        <f t="shared" si="5"/>
        <v>21000</v>
      </c>
      <c r="F78" s="57">
        <f t="shared" si="6"/>
        <v>6</v>
      </c>
      <c r="G78" s="27">
        <f>AVERAGE(J78:K78)</f>
        <v>17500</v>
      </c>
      <c r="H78" s="31">
        <f t="shared" ref="H78:H96" si="10">AVERAGE(L78:M78)</f>
        <v>17500</v>
      </c>
      <c r="I78" s="164">
        <f t="shared" ref="I78:I96" si="11">AVERAGE(N78:O78)</f>
        <v>21000</v>
      </c>
      <c r="J78" s="27">
        <v>16000</v>
      </c>
      <c r="K78" s="31">
        <v>19000</v>
      </c>
      <c r="L78" s="27">
        <v>16000</v>
      </c>
      <c r="M78" s="32">
        <v>19000</v>
      </c>
      <c r="N78" s="31">
        <v>18000</v>
      </c>
      <c r="O78" s="32">
        <v>24000</v>
      </c>
    </row>
    <row r="79" spans="2:15" x14ac:dyDescent="0.25">
      <c r="B79" s="130" t="s">
        <v>557</v>
      </c>
      <c r="C79" s="131" t="s">
        <v>42</v>
      </c>
      <c r="D79" s="181">
        <f t="shared" si="5"/>
        <v>29000</v>
      </c>
      <c r="F79" s="133">
        <f t="shared" si="6"/>
        <v>6</v>
      </c>
      <c r="G79" s="134">
        <f t="shared" ref="G79:G96" si="12">AVERAGE(J79:K79)</f>
        <v>27000</v>
      </c>
      <c r="H79" s="135">
        <f t="shared" si="10"/>
        <v>27000</v>
      </c>
      <c r="I79" s="178">
        <f t="shared" si="11"/>
        <v>29000</v>
      </c>
      <c r="J79" s="134">
        <v>25000</v>
      </c>
      <c r="K79" s="135">
        <v>29000</v>
      </c>
      <c r="L79" s="134">
        <v>25000</v>
      </c>
      <c r="M79" s="136">
        <v>29000</v>
      </c>
      <c r="N79" s="135">
        <v>25000</v>
      </c>
      <c r="O79" s="136">
        <v>33000</v>
      </c>
    </row>
    <row r="80" spans="2:15" x14ac:dyDescent="0.25">
      <c r="B80" s="61" t="s">
        <v>487</v>
      </c>
      <c r="C80" s="66" t="s">
        <v>42</v>
      </c>
      <c r="D80" s="182">
        <f t="shared" si="5"/>
        <v>23000</v>
      </c>
      <c r="F80" s="57">
        <f t="shared" si="6"/>
        <v>6</v>
      </c>
      <c r="G80" s="27">
        <f t="shared" si="12"/>
        <v>19500</v>
      </c>
      <c r="H80" s="31">
        <f t="shared" si="10"/>
        <v>19500</v>
      </c>
      <c r="I80" s="164">
        <f t="shared" si="11"/>
        <v>23000</v>
      </c>
      <c r="J80" s="27">
        <v>18000</v>
      </c>
      <c r="K80" s="31">
        <v>21000</v>
      </c>
      <c r="L80" s="27">
        <v>18000</v>
      </c>
      <c r="M80" s="32">
        <v>21000</v>
      </c>
      <c r="N80" s="31">
        <v>20000</v>
      </c>
      <c r="O80" s="32">
        <v>26000</v>
      </c>
    </row>
    <row r="81" spans="2:15" x14ac:dyDescent="0.25">
      <c r="B81" s="185" t="s">
        <v>558</v>
      </c>
      <c r="C81" s="131"/>
      <c r="D81" s="181">
        <f t="shared" si="5"/>
        <v>26500</v>
      </c>
      <c r="F81" s="133">
        <f t="shared" si="6"/>
        <v>6</v>
      </c>
      <c r="G81" s="134">
        <f t="shared" si="12"/>
        <v>22500</v>
      </c>
      <c r="H81" s="135">
        <f t="shared" si="10"/>
        <v>22500</v>
      </c>
      <c r="I81" s="178">
        <f t="shared" si="11"/>
        <v>26500</v>
      </c>
      <c r="J81" s="134">
        <v>20000</v>
      </c>
      <c r="K81" s="135">
        <v>25000</v>
      </c>
      <c r="L81" s="134">
        <v>20000</v>
      </c>
      <c r="M81" s="136">
        <v>25000</v>
      </c>
      <c r="N81" s="135">
        <v>25000</v>
      </c>
      <c r="O81" s="136">
        <v>28000</v>
      </c>
    </row>
    <row r="82" spans="2:15" x14ac:dyDescent="0.25">
      <c r="B82" s="61" t="s">
        <v>559</v>
      </c>
      <c r="C82" s="66" t="s">
        <v>42</v>
      </c>
      <c r="D82" s="182">
        <f t="shared" si="5"/>
        <v>22000</v>
      </c>
      <c r="F82" s="57">
        <f t="shared" si="6"/>
        <v>6</v>
      </c>
      <c r="G82" s="27">
        <f t="shared" si="12"/>
        <v>18000</v>
      </c>
      <c r="H82" s="31">
        <f t="shared" si="10"/>
        <v>18000</v>
      </c>
      <c r="I82" s="164">
        <f t="shared" si="11"/>
        <v>22000</v>
      </c>
      <c r="J82" s="27">
        <v>16000</v>
      </c>
      <c r="K82" s="31">
        <v>20000</v>
      </c>
      <c r="L82" s="27">
        <v>16000</v>
      </c>
      <c r="M82" s="32">
        <v>20000</v>
      </c>
      <c r="N82" s="31">
        <v>18000</v>
      </c>
      <c r="O82" s="32">
        <v>26000</v>
      </c>
    </row>
    <row r="83" spans="2:15" x14ac:dyDescent="0.25">
      <c r="B83" s="185" t="s">
        <v>560</v>
      </c>
      <c r="C83" s="131" t="s">
        <v>39</v>
      </c>
      <c r="D83" s="181">
        <f t="shared" si="5"/>
        <v>20500</v>
      </c>
      <c r="F83" s="133">
        <f t="shared" si="6"/>
        <v>6</v>
      </c>
      <c r="G83" s="134">
        <f t="shared" si="12"/>
        <v>16500</v>
      </c>
      <c r="H83" s="135">
        <f t="shared" si="10"/>
        <v>16500</v>
      </c>
      <c r="I83" s="178">
        <f t="shared" si="11"/>
        <v>20500</v>
      </c>
      <c r="J83" s="134">
        <v>15000</v>
      </c>
      <c r="K83" s="135">
        <v>18000</v>
      </c>
      <c r="L83" s="134">
        <v>15000</v>
      </c>
      <c r="M83" s="136">
        <v>18000</v>
      </c>
      <c r="N83" s="135">
        <v>18000</v>
      </c>
      <c r="O83" s="136">
        <v>23000</v>
      </c>
    </row>
    <row r="84" spans="2:15" x14ac:dyDescent="0.25">
      <c r="B84" s="184" t="s">
        <v>561</v>
      </c>
      <c r="C84" s="66" t="s">
        <v>42</v>
      </c>
      <c r="D84" s="182">
        <f t="shared" si="5"/>
        <v>21000</v>
      </c>
      <c r="F84" s="57">
        <f t="shared" si="6"/>
        <v>6</v>
      </c>
      <c r="G84" s="27">
        <f t="shared" si="12"/>
        <v>19000</v>
      </c>
      <c r="H84" s="31">
        <f t="shared" si="10"/>
        <v>19000</v>
      </c>
      <c r="I84" s="164">
        <f t="shared" si="11"/>
        <v>21000</v>
      </c>
      <c r="J84" s="27">
        <v>17000</v>
      </c>
      <c r="K84" s="31">
        <v>21000</v>
      </c>
      <c r="L84" s="27">
        <v>17000</v>
      </c>
      <c r="M84" s="32">
        <v>21000</v>
      </c>
      <c r="N84" s="31">
        <v>18000</v>
      </c>
      <c r="O84" s="32">
        <v>24000</v>
      </c>
    </row>
    <row r="85" spans="2:15" x14ac:dyDescent="0.25">
      <c r="B85" s="130" t="s">
        <v>562</v>
      </c>
      <c r="C85" s="131" t="s">
        <v>42</v>
      </c>
      <c r="D85" s="181">
        <f t="shared" si="5"/>
        <v>23750</v>
      </c>
      <c r="F85" s="133">
        <f t="shared" si="6"/>
        <v>6</v>
      </c>
      <c r="G85" s="134">
        <f t="shared" si="12"/>
        <v>19500</v>
      </c>
      <c r="H85" s="135">
        <f t="shared" si="10"/>
        <v>19500</v>
      </c>
      <c r="I85" s="178">
        <f t="shared" si="11"/>
        <v>23750</v>
      </c>
      <c r="J85" s="134">
        <v>18000</v>
      </c>
      <c r="K85" s="135">
        <v>21000</v>
      </c>
      <c r="L85" s="134">
        <v>18000</v>
      </c>
      <c r="M85" s="136">
        <v>21000</v>
      </c>
      <c r="N85" s="135">
        <v>20000</v>
      </c>
      <c r="O85" s="136">
        <v>27500</v>
      </c>
    </row>
    <row r="86" spans="2:15" x14ac:dyDescent="0.25">
      <c r="B86" s="184" t="s">
        <v>483</v>
      </c>
      <c r="C86" s="66" t="s">
        <v>42</v>
      </c>
      <c r="D86" s="182">
        <f t="shared" si="5"/>
        <v>23000</v>
      </c>
      <c r="F86" s="57">
        <f t="shared" si="6"/>
        <v>6</v>
      </c>
      <c r="G86" s="27">
        <f t="shared" si="12"/>
        <v>19500</v>
      </c>
      <c r="H86" s="31">
        <f t="shared" si="10"/>
        <v>19500</v>
      </c>
      <c r="I86" s="164">
        <f t="shared" si="11"/>
        <v>23000</v>
      </c>
      <c r="J86" s="27">
        <v>18000</v>
      </c>
      <c r="K86" s="31">
        <v>21000</v>
      </c>
      <c r="L86" s="27">
        <v>18000</v>
      </c>
      <c r="M86" s="32">
        <v>21000</v>
      </c>
      <c r="N86" s="31">
        <v>20000</v>
      </c>
      <c r="O86" s="32">
        <v>26000</v>
      </c>
    </row>
    <row r="87" spans="2:15" x14ac:dyDescent="0.25">
      <c r="B87" s="130" t="s">
        <v>563</v>
      </c>
      <c r="C87" s="131" t="s">
        <v>42</v>
      </c>
      <c r="D87" s="181">
        <f t="shared" si="5"/>
        <v>23500</v>
      </c>
      <c r="F87" s="133">
        <f t="shared" si="6"/>
        <v>6</v>
      </c>
      <c r="G87" s="134">
        <f t="shared" si="12"/>
        <v>20000</v>
      </c>
      <c r="H87" s="135">
        <f t="shared" si="10"/>
        <v>20000</v>
      </c>
      <c r="I87" s="178">
        <f t="shared" si="11"/>
        <v>23500</v>
      </c>
      <c r="J87" s="134">
        <v>18000</v>
      </c>
      <c r="K87" s="135">
        <v>22000</v>
      </c>
      <c r="L87" s="134">
        <v>18000</v>
      </c>
      <c r="M87" s="136">
        <v>22000</v>
      </c>
      <c r="N87" s="135">
        <v>20000</v>
      </c>
      <c r="O87" s="136">
        <v>27000</v>
      </c>
    </row>
    <row r="88" spans="2:15" x14ac:dyDescent="0.25">
      <c r="B88" s="61" t="s">
        <v>564</v>
      </c>
      <c r="C88" s="66" t="s">
        <v>42</v>
      </c>
      <c r="D88" s="182">
        <f t="shared" si="5"/>
        <v>30000</v>
      </c>
      <c r="F88" s="57">
        <f t="shared" si="6"/>
        <v>6</v>
      </c>
      <c r="G88" s="27">
        <f t="shared" si="12"/>
        <v>24500</v>
      </c>
      <c r="H88" s="31">
        <f t="shared" si="10"/>
        <v>24500</v>
      </c>
      <c r="I88" s="164">
        <f t="shared" si="11"/>
        <v>30000</v>
      </c>
      <c r="J88" s="27">
        <v>22000</v>
      </c>
      <c r="K88" s="31">
        <v>27000</v>
      </c>
      <c r="L88" s="27">
        <v>22000</v>
      </c>
      <c r="M88" s="32">
        <v>27000</v>
      </c>
      <c r="N88" s="31">
        <v>25000</v>
      </c>
      <c r="O88" s="32">
        <v>35000</v>
      </c>
    </row>
    <row r="89" spans="2:15" x14ac:dyDescent="0.25">
      <c r="B89" s="185" t="s">
        <v>565</v>
      </c>
      <c r="C89" s="131" t="s">
        <v>42</v>
      </c>
      <c r="D89" s="181">
        <f t="shared" si="5"/>
        <v>17500</v>
      </c>
      <c r="F89" s="133">
        <f t="shared" si="6"/>
        <v>6</v>
      </c>
      <c r="G89" s="134">
        <f t="shared" si="12"/>
        <v>14500</v>
      </c>
      <c r="H89" s="135">
        <f>AVERAGE(N89:O89)</f>
        <v>17500</v>
      </c>
      <c r="I89" s="178">
        <f>AVERAGE(N89:O89)</f>
        <v>17500</v>
      </c>
      <c r="J89" s="134">
        <v>12000</v>
      </c>
      <c r="K89" s="135">
        <v>17000</v>
      </c>
      <c r="L89" s="134">
        <v>12000</v>
      </c>
      <c r="M89" s="136">
        <v>17000</v>
      </c>
      <c r="N89" s="135">
        <v>16000</v>
      </c>
      <c r="O89" s="136">
        <v>19000</v>
      </c>
    </row>
    <row r="90" spans="2:15" x14ac:dyDescent="0.25">
      <c r="B90" s="184" t="s">
        <v>566</v>
      </c>
      <c r="C90" s="66" t="s">
        <v>42</v>
      </c>
      <c r="D90" s="182">
        <f t="shared" si="5"/>
        <v>30000</v>
      </c>
      <c r="F90" s="57">
        <f t="shared" si="6"/>
        <v>6</v>
      </c>
      <c r="G90" s="27">
        <f t="shared" si="12"/>
        <v>22500</v>
      </c>
      <c r="H90" s="31">
        <f t="shared" si="10"/>
        <v>22500</v>
      </c>
      <c r="I90" s="164">
        <f t="shared" si="11"/>
        <v>30000</v>
      </c>
      <c r="J90" s="27">
        <v>19000</v>
      </c>
      <c r="K90" s="31">
        <v>26000</v>
      </c>
      <c r="L90" s="27">
        <v>19000</v>
      </c>
      <c r="M90" s="32">
        <v>26000</v>
      </c>
      <c r="N90" s="31">
        <v>25000</v>
      </c>
      <c r="O90" s="32">
        <v>35000</v>
      </c>
    </row>
    <row r="91" spans="2:15" x14ac:dyDescent="0.25">
      <c r="B91" s="130" t="s">
        <v>567</v>
      </c>
      <c r="C91" s="131" t="s">
        <v>42</v>
      </c>
      <c r="D91" s="181">
        <f t="shared" si="5"/>
        <v>30000</v>
      </c>
      <c r="F91" s="133">
        <f t="shared" si="6"/>
        <v>6</v>
      </c>
      <c r="G91" s="134">
        <f t="shared" si="12"/>
        <v>22500</v>
      </c>
      <c r="H91" s="135">
        <f t="shared" si="10"/>
        <v>22500</v>
      </c>
      <c r="I91" s="178">
        <f t="shared" si="11"/>
        <v>30000</v>
      </c>
      <c r="J91" s="134">
        <v>19000</v>
      </c>
      <c r="K91" s="135">
        <v>26000</v>
      </c>
      <c r="L91" s="134">
        <v>19000</v>
      </c>
      <c r="M91" s="136">
        <v>26000</v>
      </c>
      <c r="N91" s="135">
        <v>25000</v>
      </c>
      <c r="O91" s="136">
        <v>35000</v>
      </c>
    </row>
    <row r="92" spans="2:15" x14ac:dyDescent="0.25">
      <c r="B92" s="61" t="s">
        <v>568</v>
      </c>
      <c r="C92" s="66" t="s">
        <v>42</v>
      </c>
      <c r="D92" s="182">
        <f t="shared" si="5"/>
        <v>19000</v>
      </c>
      <c r="F92" s="57">
        <f t="shared" si="6"/>
        <v>6</v>
      </c>
      <c r="G92" s="27">
        <f t="shared" si="12"/>
        <v>16000</v>
      </c>
      <c r="H92" s="31">
        <f t="shared" si="10"/>
        <v>16000</v>
      </c>
      <c r="I92" s="164">
        <f t="shared" si="11"/>
        <v>19000</v>
      </c>
      <c r="J92" s="27">
        <v>14000</v>
      </c>
      <c r="K92" s="31">
        <v>18000</v>
      </c>
      <c r="L92" s="27">
        <v>14000</v>
      </c>
      <c r="M92" s="32">
        <v>18000</v>
      </c>
      <c r="N92" s="31">
        <v>18000</v>
      </c>
      <c r="O92" s="32">
        <v>20000</v>
      </c>
    </row>
    <row r="93" spans="2:15" x14ac:dyDescent="0.25">
      <c r="B93" s="130" t="s">
        <v>569</v>
      </c>
      <c r="C93" s="131" t="s">
        <v>42</v>
      </c>
      <c r="D93" s="181">
        <f t="shared" si="5"/>
        <v>21500</v>
      </c>
      <c r="F93" s="133">
        <f t="shared" si="6"/>
        <v>6</v>
      </c>
      <c r="G93" s="134">
        <f t="shared" si="12"/>
        <v>17000</v>
      </c>
      <c r="H93" s="135">
        <f t="shared" si="10"/>
        <v>17000</v>
      </c>
      <c r="I93" s="178">
        <f t="shared" si="11"/>
        <v>21500</v>
      </c>
      <c r="J93" s="134">
        <v>16000</v>
      </c>
      <c r="K93" s="135">
        <v>18000</v>
      </c>
      <c r="L93" s="134">
        <v>16000</v>
      </c>
      <c r="M93" s="136">
        <v>18000</v>
      </c>
      <c r="N93" s="135">
        <v>18000</v>
      </c>
      <c r="O93" s="136">
        <v>25000</v>
      </c>
    </row>
    <row r="94" spans="2:15" x14ac:dyDescent="0.25">
      <c r="B94" s="61" t="s">
        <v>570</v>
      </c>
      <c r="C94" s="66" t="s">
        <v>42</v>
      </c>
      <c r="D94" s="182">
        <f t="shared" si="5"/>
        <v>31500</v>
      </c>
      <c r="F94" s="57">
        <f t="shared" si="6"/>
        <v>6</v>
      </c>
      <c r="G94" s="27">
        <f t="shared" si="12"/>
        <v>24000</v>
      </c>
      <c r="H94" s="31">
        <f t="shared" si="10"/>
        <v>24000</v>
      </c>
      <c r="I94" s="164">
        <f t="shared" si="11"/>
        <v>31500</v>
      </c>
      <c r="J94" s="27">
        <v>22000</v>
      </c>
      <c r="K94" s="31">
        <v>26000</v>
      </c>
      <c r="L94" s="27">
        <v>22000</v>
      </c>
      <c r="M94" s="32">
        <v>26000</v>
      </c>
      <c r="N94" s="31">
        <v>26000</v>
      </c>
      <c r="O94" s="32">
        <v>37000</v>
      </c>
    </row>
    <row r="95" spans="2:15" x14ac:dyDescent="0.25">
      <c r="B95" s="130" t="s">
        <v>571</v>
      </c>
      <c r="C95" s="131" t="s">
        <v>42</v>
      </c>
      <c r="D95" s="181">
        <f t="shared" si="5"/>
        <v>30500</v>
      </c>
      <c r="F95" s="133">
        <f t="shared" si="6"/>
        <v>6</v>
      </c>
      <c r="G95" s="134">
        <f t="shared" si="12"/>
        <v>25000</v>
      </c>
      <c r="H95" s="135">
        <f t="shared" si="10"/>
        <v>25000</v>
      </c>
      <c r="I95" s="178">
        <f t="shared" si="11"/>
        <v>30500</v>
      </c>
      <c r="J95" s="134">
        <v>23000</v>
      </c>
      <c r="K95" s="135">
        <v>27000</v>
      </c>
      <c r="L95" s="134">
        <v>23000</v>
      </c>
      <c r="M95" s="136">
        <v>27000</v>
      </c>
      <c r="N95" s="135">
        <v>25000</v>
      </c>
      <c r="O95" s="136">
        <v>36000</v>
      </c>
    </row>
    <row r="96" spans="2:15" x14ac:dyDescent="0.25">
      <c r="B96" s="61" t="s">
        <v>572</v>
      </c>
      <c r="C96" s="66" t="s">
        <v>42</v>
      </c>
      <c r="D96" s="182">
        <f t="shared" si="5"/>
        <v>22000</v>
      </c>
      <c r="F96" s="57">
        <f t="shared" si="6"/>
        <v>6</v>
      </c>
      <c r="G96" s="27">
        <f t="shared" si="12"/>
        <v>16500</v>
      </c>
      <c r="H96" s="31">
        <f t="shared" si="10"/>
        <v>16500</v>
      </c>
      <c r="I96" s="164">
        <f t="shared" si="11"/>
        <v>22000</v>
      </c>
      <c r="J96" s="27">
        <v>15000</v>
      </c>
      <c r="K96" s="31">
        <v>18000</v>
      </c>
      <c r="L96" s="27">
        <v>15000</v>
      </c>
      <c r="M96" s="32">
        <v>18000</v>
      </c>
      <c r="N96" s="31">
        <v>18000</v>
      </c>
      <c r="O96" s="32">
        <v>26000</v>
      </c>
    </row>
    <row r="97" spans="2:15" x14ac:dyDescent="0.25">
      <c r="B97" s="130" t="s">
        <v>573</v>
      </c>
      <c r="C97" s="131" t="s">
        <v>13</v>
      </c>
      <c r="D97" s="181">
        <f t="shared" si="5"/>
        <v>7000</v>
      </c>
      <c r="F97" s="133">
        <f t="shared" si="6"/>
        <v>6</v>
      </c>
      <c r="G97" s="134">
        <f t="shared" ref="G97:G99" si="13">AVERAGE(J97:K97)</f>
        <v>6250</v>
      </c>
      <c r="H97" s="135">
        <f t="shared" ref="H97:H99" si="14">AVERAGE(L97:M97)</f>
        <v>6250</v>
      </c>
      <c r="I97" s="178">
        <f t="shared" ref="I97:I98" si="15">AVERAGE(N97:O97)</f>
        <v>7000</v>
      </c>
      <c r="J97" s="134">
        <v>5500</v>
      </c>
      <c r="K97" s="135">
        <v>7000</v>
      </c>
      <c r="L97" s="134">
        <v>5500</v>
      </c>
      <c r="M97" s="136">
        <v>7000</v>
      </c>
      <c r="N97" s="135">
        <v>6000</v>
      </c>
      <c r="O97" s="136">
        <v>8000</v>
      </c>
    </row>
    <row r="98" spans="2:15" x14ac:dyDescent="0.25">
      <c r="B98" s="61" t="s">
        <v>574</v>
      </c>
      <c r="C98" s="66" t="s">
        <v>15</v>
      </c>
      <c r="D98" s="182">
        <f t="shared" si="5"/>
        <v>10250</v>
      </c>
      <c r="F98" s="57">
        <f t="shared" si="6"/>
        <v>6</v>
      </c>
      <c r="G98" s="27">
        <f t="shared" si="13"/>
        <v>8500</v>
      </c>
      <c r="H98" s="31">
        <f t="shared" si="14"/>
        <v>10250</v>
      </c>
      <c r="I98" s="164">
        <f t="shared" si="15"/>
        <v>10250</v>
      </c>
      <c r="J98" s="27">
        <v>7500</v>
      </c>
      <c r="K98" s="31">
        <v>9500</v>
      </c>
      <c r="L98" s="27">
        <v>8500</v>
      </c>
      <c r="M98" s="32">
        <v>12000</v>
      </c>
      <c r="N98" s="31">
        <v>8500</v>
      </c>
      <c r="O98" s="32">
        <v>12000</v>
      </c>
    </row>
    <row r="99" spans="2:15" x14ac:dyDescent="0.25">
      <c r="B99" s="130" t="s">
        <v>575</v>
      </c>
      <c r="C99" s="131" t="s">
        <v>17</v>
      </c>
      <c r="D99" s="181">
        <f t="shared" si="5"/>
        <v>14500</v>
      </c>
      <c r="F99" s="133">
        <f t="shared" si="6"/>
        <v>6</v>
      </c>
      <c r="G99" s="134">
        <f t="shared" si="13"/>
        <v>12500</v>
      </c>
      <c r="H99" s="135">
        <f t="shared" si="14"/>
        <v>12500</v>
      </c>
      <c r="I99" s="178">
        <f>AVERAGE(N99:O99)</f>
        <v>14500</v>
      </c>
      <c r="J99" s="134">
        <v>12000</v>
      </c>
      <c r="K99" s="135">
        <v>13000</v>
      </c>
      <c r="L99" s="134">
        <v>12000</v>
      </c>
      <c r="M99" s="136">
        <v>13000</v>
      </c>
      <c r="N99" s="135">
        <v>13000</v>
      </c>
      <c r="O99" s="136">
        <v>16000</v>
      </c>
    </row>
    <row r="100" spans="2:15" x14ac:dyDescent="0.25">
      <c r="B100" s="61" t="s">
        <v>576</v>
      </c>
      <c r="C100" s="66" t="s">
        <v>19</v>
      </c>
      <c r="D100" s="182">
        <f t="shared" si="5"/>
        <v>6000</v>
      </c>
      <c r="F100" s="57">
        <f t="shared" si="6"/>
        <v>6</v>
      </c>
      <c r="G100" s="27">
        <f t="shared" ref="G100:G111" si="16">AVERAGE(J100:K100)</f>
        <v>5000</v>
      </c>
      <c r="H100" s="31">
        <f t="shared" ref="H100:H111" si="17">AVERAGE(L100:M100)</f>
        <v>5000</v>
      </c>
      <c r="I100" s="164">
        <f t="shared" ref="I100:I111" si="18">AVERAGE(N100:O100)</f>
        <v>6000</v>
      </c>
      <c r="J100" s="27">
        <v>4500</v>
      </c>
      <c r="K100" s="31">
        <v>5500</v>
      </c>
      <c r="L100" s="27">
        <v>4500</v>
      </c>
      <c r="M100" s="32">
        <v>5500</v>
      </c>
      <c r="N100" s="31">
        <v>5500</v>
      </c>
      <c r="O100" s="32">
        <v>6500</v>
      </c>
    </row>
    <row r="101" spans="2:15" x14ac:dyDescent="0.25">
      <c r="B101" s="130" t="s">
        <v>577</v>
      </c>
      <c r="C101" s="131" t="s">
        <v>21</v>
      </c>
      <c r="D101" s="181">
        <f t="shared" si="5"/>
        <v>7750</v>
      </c>
      <c r="F101" s="133">
        <f t="shared" si="6"/>
        <v>6</v>
      </c>
      <c r="G101" s="134">
        <f t="shared" si="16"/>
        <v>6250</v>
      </c>
      <c r="H101" s="135">
        <f t="shared" si="17"/>
        <v>6250</v>
      </c>
      <c r="I101" s="178">
        <f t="shared" si="18"/>
        <v>7750</v>
      </c>
      <c r="J101" s="134">
        <v>5500</v>
      </c>
      <c r="K101" s="135">
        <v>7000</v>
      </c>
      <c r="L101" s="134">
        <v>5500</v>
      </c>
      <c r="M101" s="136">
        <v>7000</v>
      </c>
      <c r="N101" s="135">
        <v>7000</v>
      </c>
      <c r="O101" s="136">
        <v>8500</v>
      </c>
    </row>
    <row r="102" spans="2:15" x14ac:dyDescent="0.25">
      <c r="B102" s="61" t="s">
        <v>578</v>
      </c>
      <c r="C102" s="66" t="s">
        <v>23</v>
      </c>
      <c r="D102" s="182">
        <f t="shared" si="5"/>
        <v>11750</v>
      </c>
      <c r="F102" s="57">
        <f t="shared" si="6"/>
        <v>6</v>
      </c>
      <c r="G102" s="27">
        <f t="shared" si="16"/>
        <v>7750</v>
      </c>
      <c r="H102" s="31">
        <f t="shared" si="17"/>
        <v>10000</v>
      </c>
      <c r="I102" s="164">
        <f t="shared" si="18"/>
        <v>11750</v>
      </c>
      <c r="J102" s="27">
        <v>7000</v>
      </c>
      <c r="K102" s="31">
        <v>8500</v>
      </c>
      <c r="L102" s="27">
        <v>9000</v>
      </c>
      <c r="M102" s="32">
        <v>11000</v>
      </c>
      <c r="N102" s="31">
        <v>10000</v>
      </c>
      <c r="O102" s="32">
        <v>13500</v>
      </c>
    </row>
    <row r="103" spans="2:15" x14ac:dyDescent="0.25">
      <c r="B103" s="130" t="s">
        <v>579</v>
      </c>
      <c r="C103" s="131" t="s">
        <v>42</v>
      </c>
      <c r="D103" s="181">
        <f t="shared" si="5"/>
        <v>5000</v>
      </c>
      <c r="F103" s="133">
        <f t="shared" si="6"/>
        <v>6</v>
      </c>
      <c r="G103" s="134">
        <f t="shared" si="16"/>
        <v>4250</v>
      </c>
      <c r="H103" s="135">
        <f t="shared" si="17"/>
        <v>5000</v>
      </c>
      <c r="I103" s="178">
        <f t="shared" si="18"/>
        <v>5000</v>
      </c>
      <c r="J103" s="134">
        <v>4000</v>
      </c>
      <c r="K103" s="135">
        <v>4500</v>
      </c>
      <c r="L103" s="134">
        <v>4500</v>
      </c>
      <c r="M103" s="136">
        <v>5500</v>
      </c>
      <c r="N103" s="135">
        <v>4500</v>
      </c>
      <c r="O103" s="136">
        <v>5500</v>
      </c>
    </row>
    <row r="104" spans="2:15" x14ac:dyDescent="0.25">
      <c r="B104" s="61" t="s">
        <v>580</v>
      </c>
      <c r="C104" s="66" t="s">
        <v>42</v>
      </c>
      <c r="D104" s="182">
        <f t="shared" si="5"/>
        <v>7000</v>
      </c>
      <c r="F104" s="57">
        <f t="shared" si="6"/>
        <v>6</v>
      </c>
      <c r="G104" s="27">
        <f t="shared" si="16"/>
        <v>6000</v>
      </c>
      <c r="H104" s="31">
        <f t="shared" si="17"/>
        <v>7000</v>
      </c>
      <c r="I104" s="164">
        <f t="shared" si="18"/>
        <v>7000</v>
      </c>
      <c r="J104" s="27">
        <v>5500</v>
      </c>
      <c r="K104" s="31">
        <v>6500</v>
      </c>
      <c r="L104" s="27">
        <v>6500</v>
      </c>
      <c r="M104" s="32">
        <v>7500</v>
      </c>
      <c r="N104" s="31">
        <v>6500</v>
      </c>
      <c r="O104" s="32">
        <v>7500</v>
      </c>
    </row>
    <row r="105" spans="2:15" x14ac:dyDescent="0.25">
      <c r="B105" s="130" t="s">
        <v>581</v>
      </c>
      <c r="C105" s="131" t="s">
        <v>42</v>
      </c>
      <c r="D105" s="181">
        <f t="shared" si="5"/>
        <v>11500</v>
      </c>
      <c r="F105" s="133">
        <f t="shared" si="6"/>
        <v>6</v>
      </c>
      <c r="G105" s="134">
        <f t="shared" si="16"/>
        <v>8250</v>
      </c>
      <c r="H105" s="135">
        <f t="shared" si="17"/>
        <v>9500</v>
      </c>
      <c r="I105" s="178">
        <f t="shared" si="18"/>
        <v>11500</v>
      </c>
      <c r="J105" s="134">
        <v>7500</v>
      </c>
      <c r="K105" s="135">
        <v>9000</v>
      </c>
      <c r="L105" s="134">
        <v>9000</v>
      </c>
      <c r="M105" s="136">
        <v>10000</v>
      </c>
      <c r="N105" s="135">
        <v>11000</v>
      </c>
      <c r="O105" s="136">
        <v>12000</v>
      </c>
    </row>
    <row r="106" spans="2:15" x14ac:dyDescent="0.25">
      <c r="B106" s="61" t="s">
        <v>582</v>
      </c>
      <c r="C106" s="66" t="s">
        <v>42</v>
      </c>
      <c r="D106" s="182">
        <f t="shared" si="5"/>
        <v>4500</v>
      </c>
      <c r="F106" s="57">
        <f t="shared" si="6"/>
        <v>2</v>
      </c>
      <c r="G106" s="27" t="s">
        <v>135</v>
      </c>
      <c r="H106" s="31" t="s">
        <v>135</v>
      </c>
      <c r="I106" s="164">
        <f t="shared" si="18"/>
        <v>4500</v>
      </c>
      <c r="J106" s="27" t="s">
        <v>135</v>
      </c>
      <c r="K106" s="31" t="s">
        <v>135</v>
      </c>
      <c r="L106" s="27" t="s">
        <v>135</v>
      </c>
      <c r="M106" s="32" t="s">
        <v>135</v>
      </c>
      <c r="N106" s="31">
        <v>4000</v>
      </c>
      <c r="O106" s="32">
        <v>5000</v>
      </c>
    </row>
    <row r="107" spans="2:15" x14ac:dyDescent="0.25">
      <c r="B107" s="130" t="s">
        <v>583</v>
      </c>
      <c r="C107" s="131" t="s">
        <v>42</v>
      </c>
      <c r="D107" s="181">
        <f t="shared" si="5"/>
        <v>7000</v>
      </c>
      <c r="F107" s="133">
        <f t="shared" si="6"/>
        <v>2</v>
      </c>
      <c r="G107" s="134" t="s">
        <v>135</v>
      </c>
      <c r="H107" s="135" t="s">
        <v>135</v>
      </c>
      <c r="I107" s="178">
        <f t="shared" si="18"/>
        <v>7000</v>
      </c>
      <c r="J107" s="134" t="s">
        <v>135</v>
      </c>
      <c r="K107" s="135" t="s">
        <v>135</v>
      </c>
      <c r="L107" s="134" t="s">
        <v>135</v>
      </c>
      <c r="M107" s="136" t="s">
        <v>135</v>
      </c>
      <c r="N107" s="135">
        <v>6000</v>
      </c>
      <c r="O107" s="136">
        <v>8000</v>
      </c>
    </row>
    <row r="108" spans="2:15" x14ac:dyDescent="0.25">
      <c r="B108" s="61" t="s">
        <v>584</v>
      </c>
      <c r="C108" s="66" t="s">
        <v>42</v>
      </c>
      <c r="D108" s="182">
        <f t="shared" si="5"/>
        <v>10000</v>
      </c>
      <c r="F108" s="57">
        <f t="shared" si="6"/>
        <v>2</v>
      </c>
      <c r="G108" s="27" t="s">
        <v>135</v>
      </c>
      <c r="H108" s="31" t="s">
        <v>135</v>
      </c>
      <c r="I108" s="164">
        <f t="shared" si="18"/>
        <v>10000</v>
      </c>
      <c r="J108" s="27" t="s">
        <v>135</v>
      </c>
      <c r="K108" s="31" t="s">
        <v>135</v>
      </c>
      <c r="L108" s="27" t="s">
        <v>135</v>
      </c>
      <c r="M108" s="32" t="s">
        <v>135</v>
      </c>
      <c r="N108" s="31">
        <v>8000</v>
      </c>
      <c r="O108" s="32">
        <v>12000</v>
      </c>
    </row>
    <row r="109" spans="2:15" x14ac:dyDescent="0.25">
      <c r="B109" s="130" t="s">
        <v>585</v>
      </c>
      <c r="C109" s="131" t="s">
        <v>7</v>
      </c>
      <c r="D109" s="181">
        <f t="shared" si="5"/>
        <v>5500</v>
      </c>
      <c r="F109" s="133">
        <f t="shared" si="6"/>
        <v>6</v>
      </c>
      <c r="G109" s="134">
        <f t="shared" si="16"/>
        <v>4500</v>
      </c>
      <c r="H109" s="135">
        <f t="shared" si="17"/>
        <v>5000</v>
      </c>
      <c r="I109" s="178">
        <f t="shared" si="18"/>
        <v>5500</v>
      </c>
      <c r="J109" s="137">
        <v>4000</v>
      </c>
      <c r="K109" s="138">
        <v>5000</v>
      </c>
      <c r="L109" s="137">
        <v>4500</v>
      </c>
      <c r="M109" s="139">
        <v>5500</v>
      </c>
      <c r="N109" s="138">
        <v>5000</v>
      </c>
      <c r="O109" s="139">
        <v>6000</v>
      </c>
    </row>
    <row r="110" spans="2:15" x14ac:dyDescent="0.25">
      <c r="B110" s="61" t="s">
        <v>586</v>
      </c>
      <c r="C110" s="66" t="s">
        <v>9</v>
      </c>
      <c r="D110" s="182">
        <f t="shared" si="5"/>
        <v>9000</v>
      </c>
      <c r="F110" s="57">
        <f t="shared" si="6"/>
        <v>6</v>
      </c>
      <c r="G110" s="27">
        <f t="shared" si="16"/>
        <v>7000</v>
      </c>
      <c r="H110" s="31">
        <f t="shared" si="17"/>
        <v>7500</v>
      </c>
      <c r="I110" s="164">
        <f t="shared" si="18"/>
        <v>9000</v>
      </c>
      <c r="J110" s="1">
        <v>6500</v>
      </c>
      <c r="K110" s="2">
        <v>7500</v>
      </c>
      <c r="L110" s="1">
        <v>7000</v>
      </c>
      <c r="M110" s="3">
        <v>8000</v>
      </c>
      <c r="N110" s="2">
        <v>8000</v>
      </c>
      <c r="O110" s="3">
        <v>10000</v>
      </c>
    </row>
    <row r="111" spans="2:15" x14ac:dyDescent="0.25">
      <c r="B111" s="130" t="s">
        <v>587</v>
      </c>
      <c r="C111" s="131" t="s">
        <v>11</v>
      </c>
      <c r="D111" s="181">
        <f t="shared" si="5"/>
        <v>13500</v>
      </c>
      <c r="F111" s="133">
        <f t="shared" si="6"/>
        <v>6</v>
      </c>
      <c r="G111" s="134">
        <f t="shared" si="16"/>
        <v>11000</v>
      </c>
      <c r="H111" s="135">
        <f t="shared" si="17"/>
        <v>12000</v>
      </c>
      <c r="I111" s="178">
        <f t="shared" si="18"/>
        <v>13500</v>
      </c>
      <c r="J111" s="137">
        <v>10000</v>
      </c>
      <c r="K111" s="138">
        <v>12000</v>
      </c>
      <c r="L111" s="137">
        <v>11000</v>
      </c>
      <c r="M111" s="139">
        <v>13000</v>
      </c>
      <c r="N111" s="138">
        <v>13000</v>
      </c>
      <c r="O111" s="139">
        <v>14000</v>
      </c>
    </row>
    <row r="112" spans="2:15" x14ac:dyDescent="0.25">
      <c r="B112" s="61" t="s">
        <v>588</v>
      </c>
      <c r="C112" s="66" t="s">
        <v>42</v>
      </c>
      <c r="D112" s="182">
        <f t="shared" si="5"/>
        <v>5000</v>
      </c>
      <c r="F112" s="57">
        <f t="shared" si="6"/>
        <v>6</v>
      </c>
      <c r="G112" s="27">
        <f t="shared" ref="G112:G114" si="19">AVERAGE(J112:K112)</f>
        <v>2500</v>
      </c>
      <c r="H112" s="31">
        <f t="shared" ref="H112:H114" si="20">AVERAGE(L112:M112)</f>
        <v>3000</v>
      </c>
      <c r="I112" s="164">
        <f t="shared" ref="I112:I114" si="21">AVERAGE(N112:O112)</f>
        <v>5000</v>
      </c>
      <c r="J112" s="1">
        <v>2000</v>
      </c>
      <c r="K112" s="2">
        <v>3000</v>
      </c>
      <c r="L112" s="1">
        <v>2500</v>
      </c>
      <c r="M112" s="3">
        <v>3500</v>
      </c>
      <c r="N112" s="2">
        <v>4500</v>
      </c>
      <c r="O112" s="3">
        <v>5500</v>
      </c>
    </row>
    <row r="113" spans="2:15" x14ac:dyDescent="0.25">
      <c r="B113" s="130" t="s">
        <v>529</v>
      </c>
      <c r="C113" s="131" t="s">
        <v>42</v>
      </c>
      <c r="D113" s="181">
        <f t="shared" si="5"/>
        <v>6750</v>
      </c>
      <c r="F113" s="133">
        <f t="shared" si="6"/>
        <v>6</v>
      </c>
      <c r="G113" s="134">
        <f t="shared" si="19"/>
        <v>5000</v>
      </c>
      <c r="H113" s="135">
        <f t="shared" si="20"/>
        <v>5500</v>
      </c>
      <c r="I113" s="178">
        <f t="shared" si="21"/>
        <v>6750</v>
      </c>
      <c r="J113" s="137">
        <v>4500</v>
      </c>
      <c r="K113" s="138">
        <v>5500</v>
      </c>
      <c r="L113" s="137">
        <v>5000</v>
      </c>
      <c r="M113" s="139">
        <v>6000</v>
      </c>
      <c r="N113" s="138">
        <v>6000</v>
      </c>
      <c r="O113" s="139">
        <v>7500</v>
      </c>
    </row>
    <row r="114" spans="2:15" x14ac:dyDescent="0.25">
      <c r="B114" s="61" t="s">
        <v>589</v>
      </c>
      <c r="C114" s="66" t="s">
        <v>42</v>
      </c>
      <c r="D114" s="182">
        <f t="shared" si="5"/>
        <v>9500</v>
      </c>
      <c r="F114" s="57">
        <f t="shared" si="6"/>
        <v>6</v>
      </c>
      <c r="G114" s="27">
        <f t="shared" si="19"/>
        <v>6750</v>
      </c>
      <c r="H114" s="31">
        <f t="shared" si="20"/>
        <v>7250</v>
      </c>
      <c r="I114" s="164">
        <f t="shared" si="21"/>
        <v>9500</v>
      </c>
      <c r="J114" s="1">
        <v>6000</v>
      </c>
      <c r="K114" s="2">
        <v>7500</v>
      </c>
      <c r="L114" s="1">
        <v>6500</v>
      </c>
      <c r="M114" s="3">
        <v>8000</v>
      </c>
      <c r="N114" s="2">
        <v>8500</v>
      </c>
      <c r="O114" s="3">
        <v>10500</v>
      </c>
    </row>
    <row r="115" spans="2:15" x14ac:dyDescent="0.25">
      <c r="B115" s="130" t="s">
        <v>527</v>
      </c>
      <c r="C115" s="131" t="s">
        <v>42</v>
      </c>
      <c r="D115" s="181">
        <f t="shared" si="5"/>
        <v>5000</v>
      </c>
      <c r="F115" s="133">
        <f t="shared" si="6"/>
        <v>6</v>
      </c>
      <c r="G115" s="134">
        <f t="shared" ref="G115:G135" si="22">AVERAGE(J115:K115)</f>
        <v>2500</v>
      </c>
      <c r="H115" s="135">
        <f t="shared" ref="H115:H135" si="23">AVERAGE(L115:M115)</f>
        <v>3000</v>
      </c>
      <c r="I115" s="178">
        <f t="shared" ref="I115:I135" si="24">AVERAGE(N115:O115)</f>
        <v>5000</v>
      </c>
      <c r="J115" s="137">
        <v>2000</v>
      </c>
      <c r="K115" s="138">
        <v>3000</v>
      </c>
      <c r="L115" s="137">
        <v>2500</v>
      </c>
      <c r="M115" s="139">
        <v>3500</v>
      </c>
      <c r="N115" s="138">
        <v>4500</v>
      </c>
      <c r="O115" s="139">
        <v>5500</v>
      </c>
    </row>
    <row r="116" spans="2:15" x14ac:dyDescent="0.25">
      <c r="B116" s="61" t="s">
        <v>526</v>
      </c>
      <c r="C116" s="66" t="s">
        <v>42</v>
      </c>
      <c r="D116" s="182">
        <f t="shared" si="5"/>
        <v>6750</v>
      </c>
      <c r="F116" s="57">
        <f t="shared" si="6"/>
        <v>6</v>
      </c>
      <c r="G116" s="27">
        <f t="shared" si="22"/>
        <v>5000</v>
      </c>
      <c r="H116" s="31">
        <f t="shared" si="23"/>
        <v>5500</v>
      </c>
      <c r="I116" s="164">
        <f t="shared" si="24"/>
        <v>6750</v>
      </c>
      <c r="J116" s="1">
        <v>4500</v>
      </c>
      <c r="K116" s="2">
        <v>5500</v>
      </c>
      <c r="L116" s="1">
        <v>5000</v>
      </c>
      <c r="M116" s="3">
        <v>6000</v>
      </c>
      <c r="N116" s="2">
        <v>6000</v>
      </c>
      <c r="O116" s="3">
        <v>7500</v>
      </c>
    </row>
    <row r="117" spans="2:15" x14ac:dyDescent="0.25">
      <c r="B117" s="130" t="s">
        <v>525</v>
      </c>
      <c r="C117" s="131" t="s">
        <v>42</v>
      </c>
      <c r="D117" s="181">
        <f t="shared" si="5"/>
        <v>9500</v>
      </c>
      <c r="F117" s="133">
        <f t="shared" si="6"/>
        <v>6</v>
      </c>
      <c r="G117" s="134">
        <f t="shared" si="22"/>
        <v>6750</v>
      </c>
      <c r="H117" s="135">
        <f t="shared" si="23"/>
        <v>7250</v>
      </c>
      <c r="I117" s="178">
        <f t="shared" si="24"/>
        <v>9500</v>
      </c>
      <c r="J117" s="137">
        <v>6000</v>
      </c>
      <c r="K117" s="138">
        <v>7500</v>
      </c>
      <c r="L117" s="137">
        <v>6500</v>
      </c>
      <c r="M117" s="139">
        <v>8000</v>
      </c>
      <c r="N117" s="138">
        <v>8500</v>
      </c>
      <c r="O117" s="139">
        <v>10500</v>
      </c>
    </row>
    <row r="118" spans="2:15" x14ac:dyDescent="0.25">
      <c r="B118" s="61" t="s">
        <v>590</v>
      </c>
      <c r="C118" s="66" t="s">
        <v>42</v>
      </c>
      <c r="D118" s="182">
        <f t="shared" si="5"/>
        <v>5000</v>
      </c>
      <c r="F118" s="57">
        <f t="shared" si="6"/>
        <v>6</v>
      </c>
      <c r="G118" s="27">
        <f t="shared" si="22"/>
        <v>2500</v>
      </c>
      <c r="H118" s="31">
        <f t="shared" si="23"/>
        <v>3000</v>
      </c>
      <c r="I118" s="164">
        <f t="shared" si="24"/>
        <v>5000</v>
      </c>
      <c r="J118" s="1">
        <v>2000</v>
      </c>
      <c r="K118" s="2">
        <v>3000</v>
      </c>
      <c r="L118" s="1">
        <v>2500</v>
      </c>
      <c r="M118" s="3">
        <v>3500</v>
      </c>
      <c r="N118" s="2">
        <v>4500</v>
      </c>
      <c r="O118" s="3">
        <v>5500</v>
      </c>
    </row>
    <row r="119" spans="2:15" x14ac:dyDescent="0.25">
      <c r="B119" s="130" t="s">
        <v>591</v>
      </c>
      <c r="C119" s="131" t="s">
        <v>42</v>
      </c>
      <c r="D119" s="181">
        <f t="shared" si="5"/>
        <v>6750</v>
      </c>
      <c r="F119" s="133">
        <f t="shared" si="6"/>
        <v>6</v>
      </c>
      <c r="G119" s="134">
        <f t="shared" si="22"/>
        <v>5000</v>
      </c>
      <c r="H119" s="135">
        <f t="shared" si="23"/>
        <v>5500</v>
      </c>
      <c r="I119" s="178">
        <f t="shared" si="24"/>
        <v>6750</v>
      </c>
      <c r="J119" s="137">
        <v>4500</v>
      </c>
      <c r="K119" s="138">
        <v>5500</v>
      </c>
      <c r="L119" s="137">
        <v>5000</v>
      </c>
      <c r="M119" s="139">
        <v>6000</v>
      </c>
      <c r="N119" s="138">
        <v>6000</v>
      </c>
      <c r="O119" s="139">
        <v>7500</v>
      </c>
    </row>
    <row r="120" spans="2:15" x14ac:dyDescent="0.25">
      <c r="B120" s="61" t="s">
        <v>592</v>
      </c>
      <c r="C120" s="66" t="s">
        <v>42</v>
      </c>
      <c r="D120" s="182">
        <f t="shared" si="5"/>
        <v>9500</v>
      </c>
      <c r="F120" s="57">
        <f t="shared" si="6"/>
        <v>6</v>
      </c>
      <c r="G120" s="27">
        <f t="shared" si="22"/>
        <v>6750</v>
      </c>
      <c r="H120" s="31">
        <f t="shared" si="23"/>
        <v>7250</v>
      </c>
      <c r="I120" s="164">
        <f t="shared" si="24"/>
        <v>9500</v>
      </c>
      <c r="J120" s="1">
        <v>6000</v>
      </c>
      <c r="K120" s="2">
        <v>7500</v>
      </c>
      <c r="L120" s="1">
        <v>6500</v>
      </c>
      <c r="M120" s="3">
        <v>8000</v>
      </c>
      <c r="N120" s="2">
        <v>8500</v>
      </c>
      <c r="O120" s="3">
        <v>10500</v>
      </c>
    </row>
    <row r="121" spans="2:15" x14ac:dyDescent="0.25">
      <c r="B121" s="130" t="s">
        <v>593</v>
      </c>
      <c r="C121" s="131" t="s">
        <v>42</v>
      </c>
      <c r="D121" s="181">
        <f t="shared" si="5"/>
        <v>6000</v>
      </c>
      <c r="F121" s="133">
        <f t="shared" si="6"/>
        <v>6</v>
      </c>
      <c r="G121" s="134">
        <f t="shared" si="22"/>
        <v>5250</v>
      </c>
      <c r="H121" s="135">
        <f t="shared" si="23"/>
        <v>6000</v>
      </c>
      <c r="I121" s="178">
        <f t="shared" si="24"/>
        <v>6000</v>
      </c>
      <c r="J121" s="137">
        <v>5000</v>
      </c>
      <c r="K121" s="138">
        <v>5500</v>
      </c>
      <c r="L121" s="137">
        <v>5500</v>
      </c>
      <c r="M121" s="139">
        <v>6500</v>
      </c>
      <c r="N121" s="138">
        <v>5500</v>
      </c>
      <c r="O121" s="139">
        <v>6500</v>
      </c>
    </row>
    <row r="122" spans="2:15" x14ac:dyDescent="0.25">
      <c r="B122" s="61" t="s">
        <v>594</v>
      </c>
      <c r="C122" s="66" t="s">
        <v>42</v>
      </c>
      <c r="D122" s="182">
        <f t="shared" si="5"/>
        <v>8500</v>
      </c>
      <c r="F122" s="57">
        <f t="shared" si="6"/>
        <v>6</v>
      </c>
      <c r="G122" s="27">
        <f t="shared" si="22"/>
        <v>7500</v>
      </c>
      <c r="H122" s="31">
        <f t="shared" si="23"/>
        <v>7500</v>
      </c>
      <c r="I122" s="164">
        <f t="shared" si="24"/>
        <v>8500</v>
      </c>
      <c r="J122" s="1">
        <v>7000</v>
      </c>
      <c r="K122" s="2">
        <v>8000</v>
      </c>
      <c r="L122" s="1">
        <v>7000</v>
      </c>
      <c r="M122" s="3">
        <v>8000</v>
      </c>
      <c r="N122" s="2">
        <v>8000</v>
      </c>
      <c r="O122" s="3">
        <v>9000</v>
      </c>
    </row>
    <row r="123" spans="2:15" x14ac:dyDescent="0.25">
      <c r="B123" s="130" t="s">
        <v>595</v>
      </c>
      <c r="C123" s="131" t="s">
        <v>42</v>
      </c>
      <c r="D123" s="181">
        <f t="shared" si="5"/>
        <v>13000</v>
      </c>
      <c r="F123" s="133">
        <f t="shared" si="6"/>
        <v>6</v>
      </c>
      <c r="G123" s="134">
        <f t="shared" si="22"/>
        <v>11000</v>
      </c>
      <c r="H123" s="135">
        <f t="shared" si="23"/>
        <v>12500</v>
      </c>
      <c r="I123" s="178">
        <f t="shared" si="24"/>
        <v>13000</v>
      </c>
      <c r="J123" s="137">
        <v>10000</v>
      </c>
      <c r="K123" s="138">
        <v>12000</v>
      </c>
      <c r="L123" s="137">
        <v>12000</v>
      </c>
      <c r="M123" s="139">
        <v>13000</v>
      </c>
      <c r="N123" s="138">
        <v>12000</v>
      </c>
      <c r="O123" s="139">
        <v>14000</v>
      </c>
    </row>
    <row r="124" spans="2:15" x14ac:dyDescent="0.25">
      <c r="B124" s="61" t="s">
        <v>596</v>
      </c>
      <c r="C124" s="66" t="s">
        <v>25</v>
      </c>
      <c r="D124" s="182">
        <f t="shared" si="5"/>
        <v>6500</v>
      </c>
      <c r="F124" s="57">
        <f t="shared" si="6"/>
        <v>6</v>
      </c>
      <c r="G124" s="27">
        <f t="shared" si="22"/>
        <v>5000</v>
      </c>
      <c r="H124" s="31">
        <f t="shared" si="23"/>
        <v>6000</v>
      </c>
      <c r="I124" s="164">
        <f t="shared" si="24"/>
        <v>6500</v>
      </c>
      <c r="J124" s="1">
        <v>4500</v>
      </c>
      <c r="K124" s="2">
        <v>5500</v>
      </c>
      <c r="L124" s="1">
        <v>5500</v>
      </c>
      <c r="M124" s="3">
        <v>6500</v>
      </c>
      <c r="N124" s="2">
        <v>6000</v>
      </c>
      <c r="O124" s="3">
        <v>7000</v>
      </c>
    </row>
    <row r="125" spans="2:15" x14ac:dyDescent="0.25">
      <c r="B125" s="130" t="s">
        <v>597</v>
      </c>
      <c r="C125" s="131" t="s">
        <v>27</v>
      </c>
      <c r="D125" s="181">
        <f t="shared" si="5"/>
        <v>9500</v>
      </c>
      <c r="F125" s="133">
        <f t="shared" si="6"/>
        <v>6</v>
      </c>
      <c r="G125" s="134">
        <f t="shared" si="22"/>
        <v>8000</v>
      </c>
      <c r="H125" s="135">
        <f t="shared" si="23"/>
        <v>8500</v>
      </c>
      <c r="I125" s="178">
        <f t="shared" si="24"/>
        <v>9500</v>
      </c>
      <c r="J125" s="137">
        <v>7500</v>
      </c>
      <c r="K125" s="138">
        <v>8500</v>
      </c>
      <c r="L125" s="137">
        <v>8000</v>
      </c>
      <c r="M125" s="139">
        <v>9000</v>
      </c>
      <c r="N125" s="138">
        <v>9000</v>
      </c>
      <c r="O125" s="139">
        <v>10000</v>
      </c>
    </row>
    <row r="126" spans="2:15" x14ac:dyDescent="0.25">
      <c r="B126" s="61" t="s">
        <v>598</v>
      </c>
      <c r="C126" s="66" t="s">
        <v>29</v>
      </c>
      <c r="D126" s="182">
        <f t="shared" si="5"/>
        <v>12500</v>
      </c>
      <c r="F126" s="57">
        <f t="shared" si="6"/>
        <v>6</v>
      </c>
      <c r="G126" s="27">
        <f t="shared" si="22"/>
        <v>11500</v>
      </c>
      <c r="H126" s="31">
        <f t="shared" si="23"/>
        <v>11500</v>
      </c>
      <c r="I126" s="164">
        <f t="shared" si="24"/>
        <v>12500</v>
      </c>
      <c r="J126" s="1">
        <v>11000</v>
      </c>
      <c r="K126" s="2">
        <v>12000</v>
      </c>
      <c r="L126" s="1">
        <v>11000</v>
      </c>
      <c r="M126" s="3">
        <v>12000</v>
      </c>
      <c r="N126" s="2">
        <v>12000</v>
      </c>
      <c r="O126" s="3">
        <v>13000</v>
      </c>
    </row>
    <row r="127" spans="2:15" x14ac:dyDescent="0.25">
      <c r="B127" s="185" t="s">
        <v>599</v>
      </c>
      <c r="C127" s="131" t="s">
        <v>42</v>
      </c>
      <c r="D127" s="181">
        <f t="shared" si="5"/>
        <v>6500</v>
      </c>
      <c r="F127" s="133">
        <f t="shared" si="6"/>
        <v>6</v>
      </c>
      <c r="G127" s="134">
        <f t="shared" si="22"/>
        <v>5500</v>
      </c>
      <c r="H127" s="135">
        <f t="shared" si="23"/>
        <v>7000</v>
      </c>
      <c r="I127" s="178">
        <f t="shared" si="24"/>
        <v>6500</v>
      </c>
      <c r="J127" s="137">
        <v>5000</v>
      </c>
      <c r="K127" s="138">
        <v>6000</v>
      </c>
      <c r="L127" s="137">
        <v>6500</v>
      </c>
      <c r="M127" s="139">
        <v>7500</v>
      </c>
      <c r="N127" s="138">
        <v>6000</v>
      </c>
      <c r="O127" s="139">
        <v>7000</v>
      </c>
    </row>
    <row r="128" spans="2:15" x14ac:dyDescent="0.25">
      <c r="B128" s="184" t="s">
        <v>600</v>
      </c>
      <c r="C128" s="66" t="s">
        <v>42</v>
      </c>
      <c r="D128" s="182">
        <f t="shared" si="5"/>
        <v>9500</v>
      </c>
      <c r="F128" s="57">
        <f t="shared" si="6"/>
        <v>6</v>
      </c>
      <c r="G128" s="27">
        <f t="shared" si="22"/>
        <v>7500</v>
      </c>
      <c r="H128" s="31">
        <f t="shared" si="23"/>
        <v>8500</v>
      </c>
      <c r="I128" s="164">
        <f t="shared" si="24"/>
        <v>9500</v>
      </c>
      <c r="J128" s="1">
        <v>7000</v>
      </c>
      <c r="K128" s="2">
        <v>8000</v>
      </c>
      <c r="L128" s="1">
        <v>8000</v>
      </c>
      <c r="M128" s="3">
        <v>9000</v>
      </c>
      <c r="N128" s="2">
        <v>9000</v>
      </c>
      <c r="O128" s="3">
        <v>10000</v>
      </c>
    </row>
    <row r="129" spans="2:15" x14ac:dyDescent="0.25">
      <c r="B129" s="185" t="s">
        <v>601</v>
      </c>
      <c r="C129" s="131" t="s">
        <v>42</v>
      </c>
      <c r="D129" s="181">
        <f t="shared" ref="D129:D181" si="25">I129</f>
        <v>13000</v>
      </c>
      <c r="F129" s="133">
        <f t="shared" ref="F129:F181" si="26">COUNT(J129:O129)</f>
        <v>6</v>
      </c>
      <c r="G129" s="134">
        <f t="shared" si="22"/>
        <v>11000</v>
      </c>
      <c r="H129" s="135">
        <f t="shared" si="23"/>
        <v>11500</v>
      </c>
      <c r="I129" s="178">
        <f t="shared" si="24"/>
        <v>13000</v>
      </c>
      <c r="J129" s="137">
        <v>10500</v>
      </c>
      <c r="K129" s="138">
        <v>11500</v>
      </c>
      <c r="L129" s="137">
        <v>11000</v>
      </c>
      <c r="M129" s="139">
        <v>12000</v>
      </c>
      <c r="N129" s="138">
        <v>12000</v>
      </c>
      <c r="O129" s="139">
        <v>14000</v>
      </c>
    </row>
    <row r="130" spans="2:15" x14ac:dyDescent="0.25">
      <c r="B130" s="61" t="s">
        <v>602</v>
      </c>
      <c r="C130" s="66" t="s">
        <v>42</v>
      </c>
      <c r="D130" s="182">
        <f t="shared" si="25"/>
        <v>5750</v>
      </c>
      <c r="F130" s="57">
        <f t="shared" si="26"/>
        <v>6</v>
      </c>
      <c r="G130" s="27">
        <f t="shared" si="22"/>
        <v>5250</v>
      </c>
      <c r="H130" s="31">
        <f t="shared" si="23"/>
        <v>5250</v>
      </c>
      <c r="I130" s="164">
        <f t="shared" si="24"/>
        <v>5750</v>
      </c>
      <c r="J130" s="1">
        <v>4500</v>
      </c>
      <c r="K130" s="2">
        <v>6000</v>
      </c>
      <c r="L130" s="1">
        <v>4500</v>
      </c>
      <c r="M130" s="3">
        <v>6000</v>
      </c>
      <c r="N130" s="2">
        <v>5000</v>
      </c>
      <c r="O130" s="3">
        <v>6500</v>
      </c>
    </row>
    <row r="131" spans="2:15" x14ac:dyDescent="0.25">
      <c r="B131" s="130" t="s">
        <v>603</v>
      </c>
      <c r="C131" s="131" t="s">
        <v>42</v>
      </c>
      <c r="D131" s="181">
        <f t="shared" si="25"/>
        <v>9000</v>
      </c>
      <c r="F131" s="133">
        <f t="shared" si="26"/>
        <v>6</v>
      </c>
      <c r="G131" s="134">
        <f t="shared" si="22"/>
        <v>7500</v>
      </c>
      <c r="H131" s="135">
        <f t="shared" si="23"/>
        <v>7500</v>
      </c>
      <c r="I131" s="178">
        <f t="shared" si="24"/>
        <v>9000</v>
      </c>
      <c r="J131" s="137">
        <v>7000</v>
      </c>
      <c r="K131" s="138">
        <v>8000</v>
      </c>
      <c r="L131" s="137">
        <v>7000</v>
      </c>
      <c r="M131" s="139">
        <v>8000</v>
      </c>
      <c r="N131" s="138">
        <v>8000</v>
      </c>
      <c r="O131" s="139">
        <v>10000</v>
      </c>
    </row>
    <row r="132" spans="2:15" x14ac:dyDescent="0.25">
      <c r="B132" s="61" t="s">
        <v>604</v>
      </c>
      <c r="C132" s="66" t="s">
        <v>42</v>
      </c>
      <c r="D132" s="182">
        <f t="shared" si="25"/>
        <v>12000</v>
      </c>
      <c r="F132" s="57">
        <f t="shared" si="26"/>
        <v>6</v>
      </c>
      <c r="G132" s="27">
        <f t="shared" si="22"/>
        <v>9000</v>
      </c>
      <c r="H132" s="31">
        <f t="shared" si="23"/>
        <v>9000</v>
      </c>
      <c r="I132" s="164">
        <f t="shared" si="24"/>
        <v>12000</v>
      </c>
      <c r="J132" s="1">
        <v>8000</v>
      </c>
      <c r="K132" s="2">
        <v>10000</v>
      </c>
      <c r="L132" s="1">
        <v>8000</v>
      </c>
      <c r="M132" s="3">
        <v>10000</v>
      </c>
      <c r="N132" s="2">
        <v>10000</v>
      </c>
      <c r="O132" s="3">
        <v>14000</v>
      </c>
    </row>
    <row r="133" spans="2:15" x14ac:dyDescent="0.25">
      <c r="B133" s="185" t="s">
        <v>605</v>
      </c>
      <c r="C133" s="131" t="s">
        <v>31</v>
      </c>
      <c r="D133" s="181">
        <f t="shared" si="25"/>
        <v>7500</v>
      </c>
      <c r="F133" s="133">
        <f t="shared" si="26"/>
        <v>6</v>
      </c>
      <c r="G133" s="134">
        <f t="shared" si="22"/>
        <v>5500</v>
      </c>
      <c r="H133" s="135">
        <f t="shared" si="23"/>
        <v>6500</v>
      </c>
      <c r="I133" s="178">
        <f t="shared" si="24"/>
        <v>7500</v>
      </c>
      <c r="J133" s="137">
        <v>5000</v>
      </c>
      <c r="K133" s="138">
        <v>6000</v>
      </c>
      <c r="L133" s="137">
        <v>6000</v>
      </c>
      <c r="M133" s="139">
        <v>7000</v>
      </c>
      <c r="N133" s="138">
        <v>7000</v>
      </c>
      <c r="O133" s="139">
        <v>8000</v>
      </c>
    </row>
    <row r="134" spans="2:15" x14ac:dyDescent="0.25">
      <c r="B134" s="184" t="s">
        <v>606</v>
      </c>
      <c r="C134" s="66" t="s">
        <v>31</v>
      </c>
      <c r="D134" s="182">
        <f t="shared" si="25"/>
        <v>13000</v>
      </c>
      <c r="F134" s="57">
        <f t="shared" si="26"/>
        <v>6</v>
      </c>
      <c r="G134" s="27">
        <f t="shared" si="22"/>
        <v>10000</v>
      </c>
      <c r="H134" s="31">
        <f t="shared" si="23"/>
        <v>12500</v>
      </c>
      <c r="I134" s="164">
        <f t="shared" si="24"/>
        <v>13000</v>
      </c>
      <c r="J134" s="1">
        <v>9000</v>
      </c>
      <c r="K134" s="2">
        <v>11000</v>
      </c>
      <c r="L134" s="1">
        <v>12000</v>
      </c>
      <c r="M134" s="3">
        <v>13000</v>
      </c>
      <c r="N134" s="2">
        <v>12000</v>
      </c>
      <c r="O134" s="3">
        <v>14000</v>
      </c>
    </row>
    <row r="135" spans="2:15" x14ac:dyDescent="0.25">
      <c r="B135" s="185" t="s">
        <v>607</v>
      </c>
      <c r="C135" s="131" t="s">
        <v>33</v>
      </c>
      <c r="D135" s="181">
        <f t="shared" si="25"/>
        <v>17000</v>
      </c>
      <c r="F135" s="133">
        <f t="shared" si="26"/>
        <v>6</v>
      </c>
      <c r="G135" s="134">
        <f t="shared" si="22"/>
        <v>15000</v>
      </c>
      <c r="H135" s="135">
        <f t="shared" si="23"/>
        <v>15000</v>
      </c>
      <c r="I135" s="178">
        <f t="shared" si="24"/>
        <v>17000</v>
      </c>
      <c r="J135" s="137">
        <v>14000</v>
      </c>
      <c r="K135" s="138">
        <v>16000</v>
      </c>
      <c r="L135" s="137">
        <v>14000</v>
      </c>
      <c r="M135" s="139">
        <v>16000</v>
      </c>
      <c r="N135" s="138">
        <v>16000</v>
      </c>
      <c r="O135" s="139">
        <v>18000</v>
      </c>
    </row>
    <row r="136" spans="2:15" x14ac:dyDescent="0.25">
      <c r="B136" s="184" t="s">
        <v>608</v>
      </c>
      <c r="C136" s="66" t="s">
        <v>42</v>
      </c>
      <c r="D136" s="182">
        <f t="shared" si="25"/>
        <v>7500</v>
      </c>
      <c r="F136" s="57">
        <f t="shared" si="26"/>
        <v>6</v>
      </c>
      <c r="G136" s="27">
        <f t="shared" ref="G136:G154" si="27">AVERAGE(J136:K136)</f>
        <v>5500</v>
      </c>
      <c r="H136" s="31">
        <f t="shared" ref="H136:H141" si="28">AVERAGE(L136:M136)</f>
        <v>6500</v>
      </c>
      <c r="I136" s="164">
        <f t="shared" ref="I136:I154" si="29">AVERAGE(N136:O136)</f>
        <v>7500</v>
      </c>
      <c r="J136" s="1">
        <v>5000</v>
      </c>
      <c r="K136" s="2">
        <v>6000</v>
      </c>
      <c r="L136" s="1">
        <v>6000</v>
      </c>
      <c r="M136" s="3">
        <v>7000</v>
      </c>
      <c r="N136" s="2">
        <v>7000</v>
      </c>
      <c r="O136" s="3">
        <v>8000</v>
      </c>
    </row>
    <row r="137" spans="2:15" x14ac:dyDescent="0.25">
      <c r="B137" s="185" t="s">
        <v>609</v>
      </c>
      <c r="C137" s="131" t="s">
        <v>42</v>
      </c>
      <c r="D137" s="181">
        <f t="shared" si="25"/>
        <v>13000</v>
      </c>
      <c r="F137" s="133">
        <f t="shared" si="26"/>
        <v>6</v>
      </c>
      <c r="G137" s="134">
        <f t="shared" si="27"/>
        <v>10000</v>
      </c>
      <c r="H137" s="135">
        <f t="shared" si="28"/>
        <v>12500</v>
      </c>
      <c r="I137" s="178">
        <f t="shared" si="29"/>
        <v>13000</v>
      </c>
      <c r="J137" s="137">
        <v>9000</v>
      </c>
      <c r="K137" s="138">
        <v>11000</v>
      </c>
      <c r="L137" s="137">
        <v>12000</v>
      </c>
      <c r="M137" s="139">
        <v>13000</v>
      </c>
      <c r="N137" s="138">
        <v>12000</v>
      </c>
      <c r="O137" s="139">
        <v>14000</v>
      </c>
    </row>
    <row r="138" spans="2:15" x14ac:dyDescent="0.25">
      <c r="B138" s="184" t="s">
        <v>610</v>
      </c>
      <c r="C138" s="66" t="s">
        <v>42</v>
      </c>
      <c r="D138" s="182">
        <f t="shared" si="25"/>
        <v>17000</v>
      </c>
      <c r="F138" s="57">
        <f t="shared" si="26"/>
        <v>6</v>
      </c>
      <c r="G138" s="27">
        <f t="shared" si="27"/>
        <v>15000</v>
      </c>
      <c r="H138" s="31">
        <f t="shared" si="28"/>
        <v>15000</v>
      </c>
      <c r="I138" s="164">
        <f t="shared" si="29"/>
        <v>17000</v>
      </c>
      <c r="J138" s="1">
        <v>14000</v>
      </c>
      <c r="K138" s="2">
        <v>16000</v>
      </c>
      <c r="L138" s="1">
        <v>14000</v>
      </c>
      <c r="M138" s="3">
        <v>16000</v>
      </c>
      <c r="N138" s="2">
        <v>16000</v>
      </c>
      <c r="O138" s="3">
        <v>18000</v>
      </c>
    </row>
    <row r="139" spans="2:15" x14ac:dyDescent="0.25">
      <c r="B139" s="130" t="s">
        <v>611</v>
      </c>
      <c r="C139" s="131" t="s">
        <v>42</v>
      </c>
      <c r="D139" s="181">
        <f t="shared" si="25"/>
        <v>7500</v>
      </c>
      <c r="F139" s="133">
        <f t="shared" si="26"/>
        <v>6</v>
      </c>
      <c r="G139" s="134">
        <f t="shared" si="27"/>
        <v>5850</v>
      </c>
      <c r="H139" s="135">
        <f t="shared" si="28"/>
        <v>6500</v>
      </c>
      <c r="I139" s="178">
        <f t="shared" si="29"/>
        <v>7500</v>
      </c>
      <c r="J139" s="137">
        <v>5500</v>
      </c>
      <c r="K139" s="138">
        <v>6200</v>
      </c>
      <c r="L139" s="137">
        <v>6000</v>
      </c>
      <c r="M139" s="139">
        <v>7000</v>
      </c>
      <c r="N139" s="138">
        <v>7000</v>
      </c>
      <c r="O139" s="139">
        <v>8000</v>
      </c>
    </row>
    <row r="140" spans="2:15" x14ac:dyDescent="0.25">
      <c r="B140" s="61" t="s">
        <v>612</v>
      </c>
      <c r="C140" s="66" t="s">
        <v>42</v>
      </c>
      <c r="D140" s="182">
        <f t="shared" si="25"/>
        <v>10500</v>
      </c>
      <c r="F140" s="57">
        <f t="shared" si="26"/>
        <v>6</v>
      </c>
      <c r="G140" s="27">
        <f t="shared" si="27"/>
        <v>8500</v>
      </c>
      <c r="H140" s="31">
        <f t="shared" si="28"/>
        <v>9500</v>
      </c>
      <c r="I140" s="164">
        <f t="shared" si="29"/>
        <v>10500</v>
      </c>
      <c r="J140" s="1">
        <v>8000</v>
      </c>
      <c r="K140" s="2">
        <v>9000</v>
      </c>
      <c r="L140" s="1">
        <v>9000</v>
      </c>
      <c r="M140" s="3">
        <v>10000</v>
      </c>
      <c r="N140" s="2">
        <v>10000</v>
      </c>
      <c r="O140" s="3">
        <v>11000</v>
      </c>
    </row>
    <row r="141" spans="2:15" x14ac:dyDescent="0.25">
      <c r="B141" s="130" t="s">
        <v>613</v>
      </c>
      <c r="C141" s="131" t="s">
        <v>42</v>
      </c>
      <c r="D141" s="181">
        <f t="shared" si="25"/>
        <v>17000</v>
      </c>
      <c r="F141" s="133">
        <f t="shared" si="26"/>
        <v>6</v>
      </c>
      <c r="G141" s="134">
        <f t="shared" si="27"/>
        <v>12000</v>
      </c>
      <c r="H141" s="135">
        <f t="shared" si="28"/>
        <v>14000</v>
      </c>
      <c r="I141" s="178">
        <f t="shared" si="29"/>
        <v>17000</v>
      </c>
      <c r="J141" s="137">
        <v>11000</v>
      </c>
      <c r="K141" s="138">
        <v>13000</v>
      </c>
      <c r="L141" s="137">
        <v>13000</v>
      </c>
      <c r="M141" s="139">
        <v>15000</v>
      </c>
      <c r="N141" s="138">
        <v>16000</v>
      </c>
      <c r="O141" s="139">
        <v>18000</v>
      </c>
    </row>
    <row r="142" spans="2:15" x14ac:dyDescent="0.25">
      <c r="B142" s="61" t="s">
        <v>614</v>
      </c>
      <c r="C142" s="66" t="s">
        <v>13</v>
      </c>
      <c r="D142" s="182">
        <f t="shared" si="25"/>
        <v>7000</v>
      </c>
      <c r="F142" s="57">
        <f t="shared" si="26"/>
        <v>4</v>
      </c>
      <c r="G142" s="27">
        <f t="shared" si="27"/>
        <v>7000</v>
      </c>
      <c r="H142" s="31" t="s">
        <v>135</v>
      </c>
      <c r="I142" s="164">
        <f t="shared" si="29"/>
        <v>7000</v>
      </c>
      <c r="J142" s="1">
        <v>6000</v>
      </c>
      <c r="K142" s="2">
        <v>8000</v>
      </c>
      <c r="L142" s="27" t="s">
        <v>135</v>
      </c>
      <c r="M142" s="32" t="s">
        <v>135</v>
      </c>
      <c r="N142" s="2">
        <v>6000</v>
      </c>
      <c r="O142" s="3">
        <v>8000</v>
      </c>
    </row>
    <row r="143" spans="2:15" x14ac:dyDescent="0.25">
      <c r="B143" s="130" t="s">
        <v>493</v>
      </c>
      <c r="C143" s="131" t="s">
        <v>15</v>
      </c>
      <c r="D143" s="181">
        <f t="shared" si="25"/>
        <v>12500</v>
      </c>
      <c r="F143" s="133">
        <f t="shared" si="26"/>
        <v>4</v>
      </c>
      <c r="G143" s="134">
        <f t="shared" si="27"/>
        <v>11500</v>
      </c>
      <c r="H143" s="135" t="s">
        <v>135</v>
      </c>
      <c r="I143" s="178">
        <f t="shared" si="29"/>
        <v>12500</v>
      </c>
      <c r="J143" s="137">
        <v>10000</v>
      </c>
      <c r="K143" s="138">
        <v>13000</v>
      </c>
      <c r="L143" s="134" t="s">
        <v>135</v>
      </c>
      <c r="M143" s="136" t="s">
        <v>135</v>
      </c>
      <c r="N143" s="138">
        <v>11000</v>
      </c>
      <c r="O143" s="139">
        <v>14000</v>
      </c>
    </row>
    <row r="144" spans="2:15" x14ac:dyDescent="0.25">
      <c r="B144" s="61" t="s">
        <v>492</v>
      </c>
      <c r="C144" s="66" t="s">
        <v>17</v>
      </c>
      <c r="D144" s="182">
        <f t="shared" si="25"/>
        <v>17000</v>
      </c>
      <c r="F144" s="57">
        <f t="shared" si="26"/>
        <v>4</v>
      </c>
      <c r="G144" s="27">
        <f t="shared" si="27"/>
        <v>15000</v>
      </c>
      <c r="H144" s="31" t="s">
        <v>135</v>
      </c>
      <c r="I144" s="164">
        <f t="shared" si="29"/>
        <v>17000</v>
      </c>
      <c r="J144" s="1">
        <v>14000</v>
      </c>
      <c r="K144" s="2">
        <v>16000</v>
      </c>
      <c r="L144" s="27" t="s">
        <v>135</v>
      </c>
      <c r="M144" s="32" t="s">
        <v>135</v>
      </c>
      <c r="N144" s="2">
        <v>16000</v>
      </c>
      <c r="O144" s="3">
        <v>18000</v>
      </c>
    </row>
    <row r="145" spans="2:15" x14ac:dyDescent="0.25">
      <c r="B145" s="130" t="s">
        <v>615</v>
      </c>
      <c r="C145" s="131" t="s">
        <v>13</v>
      </c>
      <c r="D145" s="181">
        <f t="shared" si="25"/>
        <v>7000</v>
      </c>
      <c r="F145" s="133">
        <f t="shared" si="26"/>
        <v>4</v>
      </c>
      <c r="G145" s="134">
        <f t="shared" si="27"/>
        <v>6000</v>
      </c>
      <c r="H145" s="135" t="s">
        <v>135</v>
      </c>
      <c r="I145" s="178">
        <f t="shared" si="29"/>
        <v>7000</v>
      </c>
      <c r="J145" s="137">
        <v>5000</v>
      </c>
      <c r="K145" s="138">
        <v>7000</v>
      </c>
      <c r="L145" s="134" t="s">
        <v>135</v>
      </c>
      <c r="M145" s="136" t="s">
        <v>135</v>
      </c>
      <c r="N145" s="138">
        <v>6000</v>
      </c>
      <c r="O145" s="139">
        <v>8000</v>
      </c>
    </row>
    <row r="146" spans="2:15" x14ac:dyDescent="0.25">
      <c r="B146" s="61" t="s">
        <v>616</v>
      </c>
      <c r="C146" s="66" t="s">
        <v>15</v>
      </c>
      <c r="D146" s="182">
        <f t="shared" si="25"/>
        <v>13000</v>
      </c>
      <c r="F146" s="57">
        <f t="shared" si="26"/>
        <v>4</v>
      </c>
      <c r="G146" s="27">
        <f t="shared" si="27"/>
        <v>10500</v>
      </c>
      <c r="H146" s="31" t="s">
        <v>135</v>
      </c>
      <c r="I146" s="164">
        <f t="shared" si="29"/>
        <v>13000</v>
      </c>
      <c r="J146" s="1">
        <v>9000</v>
      </c>
      <c r="K146" s="2">
        <v>12000</v>
      </c>
      <c r="L146" s="27" t="s">
        <v>135</v>
      </c>
      <c r="M146" s="32" t="s">
        <v>135</v>
      </c>
      <c r="N146" s="2">
        <v>12000</v>
      </c>
      <c r="O146" s="3">
        <v>14000</v>
      </c>
    </row>
    <row r="147" spans="2:15" x14ac:dyDescent="0.25">
      <c r="B147" s="130" t="s">
        <v>617</v>
      </c>
      <c r="C147" s="131" t="s">
        <v>17</v>
      </c>
      <c r="D147" s="181">
        <f t="shared" si="25"/>
        <v>20000</v>
      </c>
      <c r="F147" s="133">
        <f t="shared" si="26"/>
        <v>4</v>
      </c>
      <c r="G147" s="134">
        <f t="shared" si="27"/>
        <v>17000</v>
      </c>
      <c r="H147" s="135" t="s">
        <v>135</v>
      </c>
      <c r="I147" s="178">
        <f t="shared" si="29"/>
        <v>20000</v>
      </c>
      <c r="J147" s="137">
        <v>16000</v>
      </c>
      <c r="K147" s="138">
        <v>18000</v>
      </c>
      <c r="L147" s="134" t="s">
        <v>135</v>
      </c>
      <c r="M147" s="136" t="s">
        <v>135</v>
      </c>
      <c r="N147" s="138">
        <v>18000</v>
      </c>
      <c r="O147" s="139">
        <v>22000</v>
      </c>
    </row>
    <row r="148" spans="2:15" x14ac:dyDescent="0.25">
      <c r="B148" s="61" t="s">
        <v>618</v>
      </c>
      <c r="C148" s="66" t="s">
        <v>13</v>
      </c>
      <c r="D148" s="182">
        <f t="shared" si="25"/>
        <v>6500</v>
      </c>
      <c r="F148" s="57">
        <f t="shared" si="26"/>
        <v>4</v>
      </c>
      <c r="G148" s="27">
        <f t="shared" si="27"/>
        <v>5750</v>
      </c>
      <c r="H148" s="31" t="s">
        <v>135</v>
      </c>
      <c r="I148" s="164">
        <f t="shared" si="29"/>
        <v>6500</v>
      </c>
      <c r="J148" s="1">
        <v>5500</v>
      </c>
      <c r="K148" s="2">
        <v>6000</v>
      </c>
      <c r="L148" s="27" t="s">
        <v>135</v>
      </c>
      <c r="M148" s="32" t="s">
        <v>135</v>
      </c>
      <c r="N148" s="2">
        <v>6000</v>
      </c>
      <c r="O148" s="3">
        <v>7000</v>
      </c>
    </row>
    <row r="149" spans="2:15" x14ac:dyDescent="0.25">
      <c r="B149" s="130" t="s">
        <v>619</v>
      </c>
      <c r="C149" s="131" t="s">
        <v>15</v>
      </c>
      <c r="D149" s="181">
        <f t="shared" si="25"/>
        <v>10000</v>
      </c>
      <c r="F149" s="133">
        <f t="shared" si="26"/>
        <v>4</v>
      </c>
      <c r="G149" s="134">
        <f t="shared" si="27"/>
        <v>9000</v>
      </c>
      <c r="H149" s="135" t="s">
        <v>135</v>
      </c>
      <c r="I149" s="178">
        <f t="shared" si="29"/>
        <v>10000</v>
      </c>
      <c r="J149" s="137">
        <v>8500</v>
      </c>
      <c r="K149" s="138">
        <v>9500</v>
      </c>
      <c r="L149" s="134" t="s">
        <v>135</v>
      </c>
      <c r="M149" s="136" t="s">
        <v>135</v>
      </c>
      <c r="N149" s="138">
        <v>9000</v>
      </c>
      <c r="O149" s="139">
        <v>11000</v>
      </c>
    </row>
    <row r="150" spans="2:15" x14ac:dyDescent="0.25">
      <c r="B150" s="61" t="s">
        <v>620</v>
      </c>
      <c r="C150" s="66" t="s">
        <v>17</v>
      </c>
      <c r="D150" s="182">
        <f t="shared" si="25"/>
        <v>14000</v>
      </c>
      <c r="F150" s="57">
        <f t="shared" si="26"/>
        <v>4</v>
      </c>
      <c r="G150" s="27">
        <f t="shared" si="27"/>
        <v>12000</v>
      </c>
      <c r="H150" s="31" t="s">
        <v>135</v>
      </c>
      <c r="I150" s="164">
        <f t="shared" si="29"/>
        <v>14000</v>
      </c>
      <c r="J150" s="1">
        <v>11000</v>
      </c>
      <c r="K150" s="2">
        <v>13000</v>
      </c>
      <c r="L150" s="27" t="s">
        <v>135</v>
      </c>
      <c r="M150" s="32" t="s">
        <v>135</v>
      </c>
      <c r="N150" s="2">
        <v>13000</v>
      </c>
      <c r="O150" s="3">
        <v>15000</v>
      </c>
    </row>
    <row r="151" spans="2:15" x14ac:dyDescent="0.25">
      <c r="B151" s="130" t="s">
        <v>621</v>
      </c>
      <c r="C151" s="131" t="s">
        <v>13</v>
      </c>
      <c r="D151" s="181">
        <f t="shared" si="25"/>
        <v>7500</v>
      </c>
      <c r="F151" s="133">
        <f t="shared" si="26"/>
        <v>4</v>
      </c>
      <c r="G151" s="134">
        <f t="shared" si="27"/>
        <v>5500</v>
      </c>
      <c r="H151" s="135" t="s">
        <v>135</v>
      </c>
      <c r="I151" s="178">
        <f t="shared" si="29"/>
        <v>7500</v>
      </c>
      <c r="J151" s="137">
        <v>5000</v>
      </c>
      <c r="K151" s="138">
        <v>6000</v>
      </c>
      <c r="L151" s="134" t="s">
        <v>135</v>
      </c>
      <c r="M151" s="136" t="s">
        <v>135</v>
      </c>
      <c r="N151" s="138">
        <v>7000</v>
      </c>
      <c r="O151" s="139">
        <v>8000</v>
      </c>
    </row>
    <row r="152" spans="2:15" x14ac:dyDescent="0.25">
      <c r="B152" s="61" t="s">
        <v>622</v>
      </c>
      <c r="C152" s="66" t="s">
        <v>15</v>
      </c>
      <c r="D152" s="182">
        <f t="shared" si="25"/>
        <v>10000</v>
      </c>
      <c r="F152" s="57">
        <f t="shared" si="26"/>
        <v>4</v>
      </c>
      <c r="G152" s="27">
        <f t="shared" si="27"/>
        <v>8500</v>
      </c>
      <c r="H152" s="31" t="s">
        <v>135</v>
      </c>
      <c r="I152" s="164">
        <f t="shared" si="29"/>
        <v>10000</v>
      </c>
      <c r="J152" s="1">
        <v>8000</v>
      </c>
      <c r="K152" s="2">
        <v>9000</v>
      </c>
      <c r="L152" s="27" t="s">
        <v>135</v>
      </c>
      <c r="M152" s="32" t="s">
        <v>135</v>
      </c>
      <c r="N152" s="2">
        <v>9000</v>
      </c>
      <c r="O152" s="3">
        <v>11000</v>
      </c>
    </row>
    <row r="153" spans="2:15" x14ac:dyDescent="0.25">
      <c r="B153" s="130" t="s">
        <v>623</v>
      </c>
      <c r="C153" s="131" t="s">
        <v>17</v>
      </c>
      <c r="D153" s="181">
        <f t="shared" si="25"/>
        <v>13500</v>
      </c>
      <c r="F153" s="133">
        <f t="shared" si="26"/>
        <v>4</v>
      </c>
      <c r="G153" s="134">
        <f t="shared" si="27"/>
        <v>12000</v>
      </c>
      <c r="H153" s="135" t="s">
        <v>135</v>
      </c>
      <c r="I153" s="178">
        <f t="shared" si="29"/>
        <v>13500</v>
      </c>
      <c r="J153" s="137">
        <v>11000</v>
      </c>
      <c r="K153" s="138">
        <v>13000</v>
      </c>
      <c r="L153" s="134" t="s">
        <v>135</v>
      </c>
      <c r="M153" s="136" t="s">
        <v>135</v>
      </c>
      <c r="N153" s="138">
        <v>12000</v>
      </c>
      <c r="O153" s="139">
        <v>15000</v>
      </c>
    </row>
    <row r="154" spans="2:15" x14ac:dyDescent="0.25">
      <c r="B154" s="61" t="s">
        <v>624</v>
      </c>
      <c r="C154" s="66" t="s">
        <v>13</v>
      </c>
      <c r="D154" s="182">
        <f t="shared" si="25"/>
        <v>7500</v>
      </c>
      <c r="F154" s="57">
        <f t="shared" si="26"/>
        <v>4</v>
      </c>
      <c r="G154" s="27">
        <f t="shared" si="27"/>
        <v>5500</v>
      </c>
      <c r="H154" s="31" t="s">
        <v>135</v>
      </c>
      <c r="I154" s="164">
        <f t="shared" si="29"/>
        <v>7500</v>
      </c>
      <c r="J154" s="1">
        <v>5000</v>
      </c>
      <c r="K154" s="2">
        <v>6000</v>
      </c>
      <c r="L154" s="27" t="s">
        <v>135</v>
      </c>
      <c r="M154" s="32" t="s">
        <v>135</v>
      </c>
      <c r="N154" s="2">
        <v>7000</v>
      </c>
      <c r="O154" s="3">
        <v>8000</v>
      </c>
    </row>
    <row r="155" spans="2:15" x14ac:dyDescent="0.25">
      <c r="B155" s="130" t="s">
        <v>625</v>
      </c>
      <c r="C155" s="131" t="s">
        <v>15</v>
      </c>
      <c r="D155" s="181">
        <f t="shared" si="25"/>
        <v>10000</v>
      </c>
      <c r="F155" s="133">
        <f t="shared" si="26"/>
        <v>4</v>
      </c>
      <c r="G155" s="134">
        <f t="shared" ref="G155:G181" si="30">AVERAGE(J155:K155)</f>
        <v>8500</v>
      </c>
      <c r="H155" s="135" t="s">
        <v>135</v>
      </c>
      <c r="I155" s="178">
        <f t="shared" ref="I155:I181" si="31">AVERAGE(N155:O155)</f>
        <v>10000</v>
      </c>
      <c r="J155" s="137">
        <v>8000</v>
      </c>
      <c r="K155" s="138">
        <v>9000</v>
      </c>
      <c r="L155" s="134" t="s">
        <v>135</v>
      </c>
      <c r="M155" s="136" t="s">
        <v>135</v>
      </c>
      <c r="N155" s="138">
        <v>9000</v>
      </c>
      <c r="O155" s="139">
        <v>11000</v>
      </c>
    </row>
    <row r="156" spans="2:15" x14ac:dyDescent="0.25">
      <c r="B156" s="61" t="s">
        <v>626</v>
      </c>
      <c r="C156" s="66" t="s">
        <v>17</v>
      </c>
      <c r="D156" s="182">
        <f t="shared" si="25"/>
        <v>13000</v>
      </c>
      <c r="F156" s="57">
        <f t="shared" si="26"/>
        <v>4</v>
      </c>
      <c r="G156" s="27">
        <f t="shared" si="30"/>
        <v>12000</v>
      </c>
      <c r="H156" s="31" t="s">
        <v>135</v>
      </c>
      <c r="I156" s="164">
        <f t="shared" si="31"/>
        <v>13000</v>
      </c>
      <c r="J156" s="1">
        <v>11000</v>
      </c>
      <c r="K156" s="2">
        <v>13000</v>
      </c>
      <c r="L156" s="27" t="s">
        <v>135</v>
      </c>
      <c r="M156" s="32" t="s">
        <v>135</v>
      </c>
      <c r="N156" s="2">
        <v>12000</v>
      </c>
      <c r="O156" s="3">
        <v>14000</v>
      </c>
    </row>
    <row r="157" spans="2:15" x14ac:dyDescent="0.25">
      <c r="B157" s="130" t="s">
        <v>627</v>
      </c>
      <c r="C157" s="131" t="s">
        <v>13</v>
      </c>
      <c r="D157" s="181">
        <f t="shared" si="25"/>
        <v>7500</v>
      </c>
      <c r="F157" s="133">
        <f t="shared" si="26"/>
        <v>4</v>
      </c>
      <c r="G157" s="134">
        <f t="shared" si="30"/>
        <v>5500</v>
      </c>
      <c r="H157" s="135" t="s">
        <v>135</v>
      </c>
      <c r="I157" s="178">
        <f t="shared" si="31"/>
        <v>7500</v>
      </c>
      <c r="J157" s="137">
        <v>5000</v>
      </c>
      <c r="K157" s="138">
        <v>6000</v>
      </c>
      <c r="L157" s="134" t="s">
        <v>135</v>
      </c>
      <c r="M157" s="136" t="s">
        <v>135</v>
      </c>
      <c r="N157" s="138">
        <v>7000</v>
      </c>
      <c r="O157" s="139">
        <v>8000</v>
      </c>
    </row>
    <row r="158" spans="2:15" x14ac:dyDescent="0.25">
      <c r="B158" s="61" t="s">
        <v>628</v>
      </c>
      <c r="C158" s="66" t="s">
        <v>15</v>
      </c>
      <c r="D158" s="182">
        <f t="shared" si="25"/>
        <v>9500</v>
      </c>
      <c r="F158" s="57">
        <f t="shared" si="26"/>
        <v>4</v>
      </c>
      <c r="G158" s="27">
        <f t="shared" si="30"/>
        <v>8500</v>
      </c>
      <c r="H158" s="31" t="s">
        <v>135</v>
      </c>
      <c r="I158" s="164">
        <f t="shared" si="31"/>
        <v>9500</v>
      </c>
      <c r="J158" s="1">
        <v>7500</v>
      </c>
      <c r="K158" s="2">
        <v>9500</v>
      </c>
      <c r="L158" s="27" t="s">
        <v>135</v>
      </c>
      <c r="M158" s="32" t="s">
        <v>135</v>
      </c>
      <c r="N158" s="2">
        <v>9000</v>
      </c>
      <c r="O158" s="3">
        <v>10000</v>
      </c>
    </row>
    <row r="159" spans="2:15" x14ac:dyDescent="0.25">
      <c r="B159" s="130" t="s">
        <v>629</v>
      </c>
      <c r="C159" s="131" t="s">
        <v>17</v>
      </c>
      <c r="D159" s="181">
        <f t="shared" si="25"/>
        <v>14000</v>
      </c>
      <c r="F159" s="133">
        <f t="shared" si="26"/>
        <v>4</v>
      </c>
      <c r="G159" s="134">
        <f t="shared" si="30"/>
        <v>11500</v>
      </c>
      <c r="H159" s="135" t="s">
        <v>135</v>
      </c>
      <c r="I159" s="178">
        <f t="shared" si="31"/>
        <v>14000</v>
      </c>
      <c r="J159" s="137">
        <v>11000</v>
      </c>
      <c r="K159" s="138">
        <v>12000</v>
      </c>
      <c r="L159" s="134" t="s">
        <v>135</v>
      </c>
      <c r="M159" s="136" t="s">
        <v>135</v>
      </c>
      <c r="N159" s="138">
        <v>13000</v>
      </c>
      <c r="O159" s="139">
        <v>15000</v>
      </c>
    </row>
    <row r="160" spans="2:15" x14ac:dyDescent="0.25">
      <c r="B160" s="61" t="s">
        <v>630</v>
      </c>
      <c r="C160" s="66" t="s">
        <v>13</v>
      </c>
      <c r="D160" s="182">
        <f t="shared" si="25"/>
        <v>7500</v>
      </c>
      <c r="F160" s="57">
        <f t="shared" si="26"/>
        <v>4</v>
      </c>
      <c r="G160" s="27">
        <f t="shared" si="30"/>
        <v>5500</v>
      </c>
      <c r="H160" s="31" t="s">
        <v>135</v>
      </c>
      <c r="I160" s="164">
        <f t="shared" si="31"/>
        <v>7500</v>
      </c>
      <c r="J160" s="1">
        <v>5000</v>
      </c>
      <c r="K160" s="2">
        <v>6000</v>
      </c>
      <c r="L160" s="27" t="s">
        <v>135</v>
      </c>
      <c r="M160" s="32" t="s">
        <v>135</v>
      </c>
      <c r="N160" s="2">
        <v>7000</v>
      </c>
      <c r="O160" s="3">
        <v>8000</v>
      </c>
    </row>
    <row r="161" spans="2:15" x14ac:dyDescent="0.25">
      <c r="B161" s="130" t="s">
        <v>631</v>
      </c>
      <c r="C161" s="131" t="s">
        <v>15</v>
      </c>
      <c r="D161" s="181">
        <f t="shared" si="25"/>
        <v>10000</v>
      </c>
      <c r="F161" s="133">
        <f t="shared" si="26"/>
        <v>4</v>
      </c>
      <c r="G161" s="134">
        <f t="shared" si="30"/>
        <v>8500</v>
      </c>
      <c r="H161" s="135" t="s">
        <v>135</v>
      </c>
      <c r="I161" s="178">
        <f t="shared" si="31"/>
        <v>10000</v>
      </c>
      <c r="J161" s="137">
        <v>8000</v>
      </c>
      <c r="K161" s="138">
        <v>9000</v>
      </c>
      <c r="L161" s="134" t="s">
        <v>135</v>
      </c>
      <c r="M161" s="136" t="s">
        <v>135</v>
      </c>
      <c r="N161" s="138">
        <v>9000</v>
      </c>
      <c r="O161" s="139">
        <v>11000</v>
      </c>
    </row>
    <row r="162" spans="2:15" x14ac:dyDescent="0.25">
      <c r="B162" s="61" t="s">
        <v>632</v>
      </c>
      <c r="C162" s="66" t="s">
        <v>17</v>
      </c>
      <c r="D162" s="182">
        <f t="shared" si="25"/>
        <v>13000</v>
      </c>
      <c r="F162" s="57">
        <f t="shared" si="26"/>
        <v>4</v>
      </c>
      <c r="G162" s="27">
        <f t="shared" si="30"/>
        <v>12000</v>
      </c>
      <c r="H162" s="31" t="s">
        <v>135</v>
      </c>
      <c r="I162" s="164">
        <f t="shared" si="31"/>
        <v>13000</v>
      </c>
      <c r="J162" s="1">
        <v>11000</v>
      </c>
      <c r="K162" s="2">
        <v>13000</v>
      </c>
      <c r="L162" s="27" t="s">
        <v>135</v>
      </c>
      <c r="M162" s="32" t="s">
        <v>135</v>
      </c>
      <c r="N162" s="2">
        <v>12000</v>
      </c>
      <c r="O162" s="3">
        <v>14000</v>
      </c>
    </row>
    <row r="163" spans="2:15" x14ac:dyDescent="0.25">
      <c r="B163" s="130" t="s">
        <v>633</v>
      </c>
      <c r="C163" s="131" t="s">
        <v>13</v>
      </c>
      <c r="D163" s="181">
        <f t="shared" si="25"/>
        <v>7000</v>
      </c>
      <c r="F163" s="133">
        <f t="shared" si="26"/>
        <v>4</v>
      </c>
      <c r="G163" s="134">
        <f t="shared" si="30"/>
        <v>7000</v>
      </c>
      <c r="H163" s="135" t="s">
        <v>135</v>
      </c>
      <c r="I163" s="178">
        <f t="shared" si="31"/>
        <v>7000</v>
      </c>
      <c r="J163" s="137">
        <v>6000</v>
      </c>
      <c r="K163" s="138">
        <v>8000</v>
      </c>
      <c r="L163" s="134" t="s">
        <v>135</v>
      </c>
      <c r="M163" s="136" t="s">
        <v>135</v>
      </c>
      <c r="N163" s="138">
        <v>6000</v>
      </c>
      <c r="O163" s="139">
        <v>8000</v>
      </c>
    </row>
    <row r="164" spans="2:15" x14ac:dyDescent="0.25">
      <c r="B164" s="61" t="s">
        <v>634</v>
      </c>
      <c r="C164" s="66" t="s">
        <v>15</v>
      </c>
      <c r="D164" s="182">
        <f t="shared" si="25"/>
        <v>12500</v>
      </c>
      <c r="F164" s="57">
        <f t="shared" si="26"/>
        <v>4</v>
      </c>
      <c r="G164" s="27">
        <f t="shared" si="30"/>
        <v>11500</v>
      </c>
      <c r="H164" s="31" t="s">
        <v>135</v>
      </c>
      <c r="I164" s="164">
        <f t="shared" si="31"/>
        <v>12500</v>
      </c>
      <c r="J164" s="1">
        <v>10000</v>
      </c>
      <c r="K164" s="2">
        <v>13000</v>
      </c>
      <c r="L164" s="27" t="s">
        <v>135</v>
      </c>
      <c r="M164" s="32" t="s">
        <v>135</v>
      </c>
      <c r="N164" s="2">
        <v>11000</v>
      </c>
      <c r="O164" s="3">
        <v>14000</v>
      </c>
    </row>
    <row r="165" spans="2:15" x14ac:dyDescent="0.25">
      <c r="B165" s="130" t="s">
        <v>635</v>
      </c>
      <c r="C165" s="131" t="s">
        <v>17</v>
      </c>
      <c r="D165" s="181">
        <f t="shared" si="25"/>
        <v>17000</v>
      </c>
      <c r="F165" s="133">
        <f t="shared" si="26"/>
        <v>4</v>
      </c>
      <c r="G165" s="134">
        <f t="shared" si="30"/>
        <v>15000</v>
      </c>
      <c r="H165" s="135" t="s">
        <v>135</v>
      </c>
      <c r="I165" s="178">
        <f t="shared" si="31"/>
        <v>17000</v>
      </c>
      <c r="J165" s="137">
        <v>14000</v>
      </c>
      <c r="K165" s="138">
        <v>16000</v>
      </c>
      <c r="L165" s="134" t="s">
        <v>135</v>
      </c>
      <c r="M165" s="136" t="s">
        <v>135</v>
      </c>
      <c r="N165" s="138">
        <v>16000</v>
      </c>
      <c r="O165" s="139">
        <v>18000</v>
      </c>
    </row>
    <row r="166" spans="2:15" x14ac:dyDescent="0.25">
      <c r="B166" s="61" t="s">
        <v>636</v>
      </c>
      <c r="C166" s="66" t="s">
        <v>13</v>
      </c>
      <c r="D166" s="182">
        <f t="shared" si="25"/>
        <v>7000</v>
      </c>
      <c r="F166" s="57">
        <f t="shared" si="26"/>
        <v>4</v>
      </c>
      <c r="G166" s="27">
        <f t="shared" si="30"/>
        <v>7000</v>
      </c>
      <c r="H166" s="31" t="s">
        <v>135</v>
      </c>
      <c r="I166" s="164">
        <f t="shared" si="31"/>
        <v>7000</v>
      </c>
      <c r="J166" s="1">
        <v>6000</v>
      </c>
      <c r="K166" s="2">
        <v>8000</v>
      </c>
      <c r="L166" s="27" t="s">
        <v>135</v>
      </c>
      <c r="M166" s="32" t="s">
        <v>135</v>
      </c>
      <c r="N166" s="2">
        <v>6000</v>
      </c>
      <c r="O166" s="3">
        <v>8000</v>
      </c>
    </row>
    <row r="167" spans="2:15" x14ac:dyDescent="0.25">
      <c r="B167" s="130" t="s">
        <v>637</v>
      </c>
      <c r="C167" s="131" t="s">
        <v>15</v>
      </c>
      <c r="D167" s="181">
        <f t="shared" si="25"/>
        <v>12500</v>
      </c>
      <c r="F167" s="133">
        <f t="shared" si="26"/>
        <v>4</v>
      </c>
      <c r="G167" s="134">
        <f t="shared" si="30"/>
        <v>11500</v>
      </c>
      <c r="H167" s="135" t="s">
        <v>135</v>
      </c>
      <c r="I167" s="178">
        <f t="shared" si="31"/>
        <v>12500</v>
      </c>
      <c r="J167" s="137">
        <v>10000</v>
      </c>
      <c r="K167" s="138">
        <v>13000</v>
      </c>
      <c r="L167" s="134" t="s">
        <v>135</v>
      </c>
      <c r="M167" s="136" t="s">
        <v>135</v>
      </c>
      <c r="N167" s="138">
        <v>11000</v>
      </c>
      <c r="O167" s="139">
        <v>14000</v>
      </c>
    </row>
    <row r="168" spans="2:15" x14ac:dyDescent="0.25">
      <c r="B168" s="61" t="s">
        <v>638</v>
      </c>
      <c r="C168" s="66" t="s">
        <v>17</v>
      </c>
      <c r="D168" s="182">
        <f t="shared" si="25"/>
        <v>17000</v>
      </c>
      <c r="F168" s="57">
        <f t="shared" si="26"/>
        <v>4</v>
      </c>
      <c r="G168" s="27">
        <f t="shared" si="30"/>
        <v>15000</v>
      </c>
      <c r="H168" s="31" t="s">
        <v>135</v>
      </c>
      <c r="I168" s="164">
        <f t="shared" si="31"/>
        <v>17000</v>
      </c>
      <c r="J168" s="1">
        <v>14000</v>
      </c>
      <c r="K168" s="2">
        <v>16000</v>
      </c>
      <c r="L168" s="27" t="s">
        <v>135</v>
      </c>
      <c r="M168" s="32" t="s">
        <v>135</v>
      </c>
      <c r="N168" s="2">
        <v>16000</v>
      </c>
      <c r="O168" s="3">
        <v>18000</v>
      </c>
    </row>
    <row r="169" spans="2:15" x14ac:dyDescent="0.25">
      <c r="B169" s="185" t="s">
        <v>639</v>
      </c>
      <c r="C169" s="131" t="s">
        <v>42</v>
      </c>
      <c r="D169" s="181">
        <f t="shared" si="25"/>
        <v>7500</v>
      </c>
      <c r="F169" s="133">
        <f t="shared" si="26"/>
        <v>4</v>
      </c>
      <c r="G169" s="134">
        <f t="shared" si="30"/>
        <v>6500</v>
      </c>
      <c r="H169" s="135" t="s">
        <v>135</v>
      </c>
      <c r="I169" s="178">
        <f t="shared" si="31"/>
        <v>7500</v>
      </c>
      <c r="J169" s="137">
        <v>6000</v>
      </c>
      <c r="K169" s="138">
        <v>7000</v>
      </c>
      <c r="L169" s="134" t="s">
        <v>135</v>
      </c>
      <c r="M169" s="136" t="s">
        <v>135</v>
      </c>
      <c r="N169" s="138">
        <v>7000</v>
      </c>
      <c r="O169" s="139">
        <v>8000</v>
      </c>
    </row>
    <row r="170" spans="2:15" x14ac:dyDescent="0.25">
      <c r="B170" s="61" t="s">
        <v>640</v>
      </c>
      <c r="C170" s="66" t="s">
        <v>37</v>
      </c>
      <c r="D170" s="182">
        <f t="shared" si="25"/>
        <v>10500</v>
      </c>
      <c r="F170" s="57">
        <f t="shared" si="26"/>
        <v>4</v>
      </c>
      <c r="G170" s="27">
        <f t="shared" si="30"/>
        <v>9500</v>
      </c>
      <c r="H170" s="31" t="s">
        <v>135</v>
      </c>
      <c r="I170" s="164">
        <f t="shared" si="31"/>
        <v>10500</v>
      </c>
      <c r="J170" s="1">
        <v>9000</v>
      </c>
      <c r="K170" s="2">
        <v>10000</v>
      </c>
      <c r="L170" s="27" t="s">
        <v>135</v>
      </c>
      <c r="M170" s="32" t="s">
        <v>135</v>
      </c>
      <c r="N170" s="2">
        <v>10000</v>
      </c>
      <c r="O170" s="3">
        <v>11000</v>
      </c>
    </row>
    <row r="171" spans="2:15" x14ac:dyDescent="0.25">
      <c r="B171" s="130" t="s">
        <v>641</v>
      </c>
      <c r="C171" s="131" t="s">
        <v>37</v>
      </c>
      <c r="D171" s="181">
        <f t="shared" si="25"/>
        <v>13500</v>
      </c>
      <c r="F171" s="133">
        <f t="shared" si="26"/>
        <v>4</v>
      </c>
      <c r="G171" s="134">
        <f t="shared" si="30"/>
        <v>12500</v>
      </c>
      <c r="H171" s="135" t="s">
        <v>135</v>
      </c>
      <c r="I171" s="178">
        <f t="shared" si="31"/>
        <v>13500</v>
      </c>
      <c r="J171" s="137">
        <v>12000</v>
      </c>
      <c r="K171" s="138">
        <v>13000</v>
      </c>
      <c r="L171" s="134" t="s">
        <v>135</v>
      </c>
      <c r="M171" s="136" t="s">
        <v>135</v>
      </c>
      <c r="N171" s="138">
        <v>13000</v>
      </c>
      <c r="O171" s="139">
        <v>14000</v>
      </c>
    </row>
    <row r="172" spans="2:15" x14ac:dyDescent="0.25">
      <c r="B172" s="61" t="s">
        <v>642</v>
      </c>
      <c r="C172" s="66" t="s">
        <v>13</v>
      </c>
      <c r="D172" s="182">
        <f t="shared" si="25"/>
        <v>7000</v>
      </c>
      <c r="F172" s="57">
        <f t="shared" si="26"/>
        <v>4</v>
      </c>
      <c r="G172" s="27">
        <f t="shared" si="30"/>
        <v>6000</v>
      </c>
      <c r="H172" s="31" t="s">
        <v>135</v>
      </c>
      <c r="I172" s="164">
        <f t="shared" si="31"/>
        <v>7000</v>
      </c>
      <c r="J172" s="1">
        <v>5000</v>
      </c>
      <c r="K172" s="2">
        <v>7000</v>
      </c>
      <c r="L172" s="27" t="s">
        <v>135</v>
      </c>
      <c r="M172" s="32" t="s">
        <v>135</v>
      </c>
      <c r="N172" s="2">
        <v>6000</v>
      </c>
      <c r="O172" s="3">
        <v>8000</v>
      </c>
    </row>
    <row r="173" spans="2:15" x14ac:dyDescent="0.25">
      <c r="B173" s="130" t="s">
        <v>643</v>
      </c>
      <c r="C173" s="131" t="s">
        <v>15</v>
      </c>
      <c r="D173" s="181">
        <f t="shared" si="25"/>
        <v>13000</v>
      </c>
      <c r="F173" s="133">
        <f t="shared" si="26"/>
        <v>4</v>
      </c>
      <c r="G173" s="134">
        <f t="shared" si="30"/>
        <v>10500</v>
      </c>
      <c r="H173" s="135" t="s">
        <v>135</v>
      </c>
      <c r="I173" s="178">
        <f t="shared" si="31"/>
        <v>13000</v>
      </c>
      <c r="J173" s="137">
        <v>9000</v>
      </c>
      <c r="K173" s="138">
        <v>12000</v>
      </c>
      <c r="L173" s="134" t="s">
        <v>135</v>
      </c>
      <c r="M173" s="136" t="s">
        <v>135</v>
      </c>
      <c r="N173" s="138">
        <v>12000</v>
      </c>
      <c r="O173" s="139">
        <v>14000</v>
      </c>
    </row>
    <row r="174" spans="2:15" x14ac:dyDescent="0.25">
      <c r="B174" s="61" t="s">
        <v>644</v>
      </c>
      <c r="C174" s="66" t="s">
        <v>17</v>
      </c>
      <c r="D174" s="182">
        <f t="shared" si="25"/>
        <v>20000</v>
      </c>
      <c r="F174" s="57">
        <f t="shared" si="26"/>
        <v>4</v>
      </c>
      <c r="G174" s="27">
        <f t="shared" si="30"/>
        <v>17000</v>
      </c>
      <c r="H174" s="31" t="s">
        <v>135</v>
      </c>
      <c r="I174" s="164">
        <f t="shared" si="31"/>
        <v>20000</v>
      </c>
      <c r="J174" s="1">
        <v>16000</v>
      </c>
      <c r="K174" s="2">
        <v>18000</v>
      </c>
      <c r="L174" s="27" t="s">
        <v>135</v>
      </c>
      <c r="M174" s="32" t="s">
        <v>135</v>
      </c>
      <c r="N174" s="2">
        <v>18000</v>
      </c>
      <c r="O174" s="3">
        <v>22000</v>
      </c>
    </row>
    <row r="175" spans="2:15" x14ac:dyDescent="0.25">
      <c r="B175" s="130" t="s">
        <v>645</v>
      </c>
      <c r="C175" s="131" t="s">
        <v>42</v>
      </c>
      <c r="D175" s="181">
        <f t="shared" si="25"/>
        <v>40000</v>
      </c>
      <c r="F175" s="133">
        <f t="shared" si="26"/>
        <v>6</v>
      </c>
      <c r="G175" s="134">
        <f t="shared" si="30"/>
        <v>30000</v>
      </c>
      <c r="H175" s="135" t="s">
        <v>135</v>
      </c>
      <c r="I175" s="178">
        <f t="shared" si="31"/>
        <v>40000</v>
      </c>
      <c r="J175" s="137">
        <v>25000</v>
      </c>
      <c r="K175" s="138">
        <v>35000</v>
      </c>
      <c r="L175" s="137">
        <v>28000</v>
      </c>
      <c r="M175" s="139">
        <v>35000</v>
      </c>
      <c r="N175" s="138">
        <v>35000</v>
      </c>
      <c r="O175" s="139">
        <v>45000</v>
      </c>
    </row>
    <row r="176" spans="2:15" x14ac:dyDescent="0.25">
      <c r="B176" s="61" t="s">
        <v>646</v>
      </c>
      <c r="C176" s="66" t="s">
        <v>42</v>
      </c>
      <c r="D176" s="182">
        <f t="shared" si="25"/>
        <v>22500</v>
      </c>
      <c r="F176" s="57">
        <f t="shared" si="26"/>
        <v>6</v>
      </c>
      <c r="G176" s="27">
        <f t="shared" si="30"/>
        <v>17500</v>
      </c>
      <c r="H176" s="31" t="s">
        <v>135</v>
      </c>
      <c r="I176" s="164">
        <f t="shared" si="31"/>
        <v>22500</v>
      </c>
      <c r="J176" s="1">
        <v>15000</v>
      </c>
      <c r="K176" s="2">
        <v>20000</v>
      </c>
      <c r="L176" s="1">
        <v>18000</v>
      </c>
      <c r="M176" s="3">
        <v>22000</v>
      </c>
      <c r="N176" s="2">
        <v>20000</v>
      </c>
      <c r="O176" s="3">
        <v>25000</v>
      </c>
    </row>
    <row r="177" spans="1:15" x14ac:dyDescent="0.25">
      <c r="B177" s="130" t="s">
        <v>647</v>
      </c>
      <c r="C177" s="131" t="s">
        <v>42</v>
      </c>
      <c r="D177" s="181">
        <f t="shared" si="25"/>
        <v>19000</v>
      </c>
      <c r="F177" s="133">
        <f t="shared" si="26"/>
        <v>6</v>
      </c>
      <c r="G177" s="134">
        <f t="shared" si="30"/>
        <v>15500</v>
      </c>
      <c r="H177" s="135" t="s">
        <v>135</v>
      </c>
      <c r="I177" s="178">
        <f t="shared" si="31"/>
        <v>19000</v>
      </c>
      <c r="J177" s="137">
        <v>15000</v>
      </c>
      <c r="K177" s="138">
        <v>16000</v>
      </c>
      <c r="L177" s="137">
        <v>16000</v>
      </c>
      <c r="M177" s="139">
        <v>18000</v>
      </c>
      <c r="N177" s="138">
        <v>18000</v>
      </c>
      <c r="O177" s="139">
        <v>20000</v>
      </c>
    </row>
    <row r="178" spans="1:15" x14ac:dyDescent="0.25">
      <c r="B178" s="61" t="s">
        <v>572</v>
      </c>
      <c r="C178" s="66" t="s">
        <v>42</v>
      </c>
      <c r="D178" s="182">
        <f t="shared" si="25"/>
        <v>25000</v>
      </c>
      <c r="F178" s="57">
        <f t="shared" si="26"/>
        <v>6</v>
      </c>
      <c r="G178" s="27">
        <f t="shared" si="30"/>
        <v>16500</v>
      </c>
      <c r="H178" s="31" t="s">
        <v>135</v>
      </c>
      <c r="I178" s="164">
        <f t="shared" si="31"/>
        <v>25000</v>
      </c>
      <c r="J178" s="1">
        <v>15000</v>
      </c>
      <c r="K178" s="2">
        <v>18000</v>
      </c>
      <c r="L178" s="1">
        <v>16000</v>
      </c>
      <c r="M178" s="3">
        <v>20000</v>
      </c>
      <c r="N178" s="2">
        <v>20000</v>
      </c>
      <c r="O178" s="3">
        <v>30000</v>
      </c>
    </row>
    <row r="179" spans="1:15" x14ac:dyDescent="0.25">
      <c r="B179" s="185" t="s">
        <v>648</v>
      </c>
      <c r="C179" s="131" t="s">
        <v>17</v>
      </c>
      <c r="D179" s="181">
        <f t="shared" si="25"/>
        <v>16000</v>
      </c>
      <c r="F179" s="133">
        <f t="shared" si="26"/>
        <v>6</v>
      </c>
      <c r="G179" s="134">
        <f t="shared" si="30"/>
        <v>10000</v>
      </c>
      <c r="H179" s="135" t="s">
        <v>135</v>
      </c>
      <c r="I179" s="178">
        <f t="shared" si="31"/>
        <v>16000</v>
      </c>
      <c r="J179" s="137">
        <v>8000</v>
      </c>
      <c r="K179" s="138">
        <v>12000</v>
      </c>
      <c r="L179" s="137">
        <v>12000</v>
      </c>
      <c r="M179" s="139">
        <v>16000</v>
      </c>
      <c r="N179" s="138">
        <v>14000</v>
      </c>
      <c r="O179" s="139">
        <v>18000</v>
      </c>
    </row>
    <row r="180" spans="1:15" x14ac:dyDescent="0.25">
      <c r="B180" s="184" t="s">
        <v>557</v>
      </c>
      <c r="C180" s="66" t="s">
        <v>42</v>
      </c>
      <c r="D180" s="182">
        <f t="shared" si="25"/>
        <v>29000</v>
      </c>
      <c r="F180" s="57">
        <f t="shared" si="26"/>
        <v>6</v>
      </c>
      <c r="G180" s="27">
        <f t="shared" si="30"/>
        <v>24500</v>
      </c>
      <c r="H180" s="31" t="s">
        <v>135</v>
      </c>
      <c r="I180" s="164">
        <f t="shared" si="31"/>
        <v>29000</v>
      </c>
      <c r="J180" s="1">
        <v>23000</v>
      </c>
      <c r="K180" s="2">
        <v>26000</v>
      </c>
      <c r="L180" s="1">
        <v>24000</v>
      </c>
      <c r="M180" s="3">
        <v>28000</v>
      </c>
      <c r="N180" s="2">
        <v>25000</v>
      </c>
      <c r="O180" s="3">
        <v>33000</v>
      </c>
    </row>
    <row r="181" spans="1:15" ht="15.75" thickBot="1" x14ac:dyDescent="0.3">
      <c r="B181" s="300" t="s">
        <v>649</v>
      </c>
      <c r="C181" s="141" t="s">
        <v>42</v>
      </c>
      <c r="D181" s="183">
        <f t="shared" si="25"/>
        <v>15000</v>
      </c>
      <c r="F181" s="142">
        <f t="shared" si="26"/>
        <v>6</v>
      </c>
      <c r="G181" s="143">
        <f t="shared" si="30"/>
        <v>10500</v>
      </c>
      <c r="H181" s="144" t="s">
        <v>135</v>
      </c>
      <c r="I181" s="179">
        <f t="shared" si="31"/>
        <v>15000</v>
      </c>
      <c r="J181" s="145">
        <v>9000</v>
      </c>
      <c r="K181" s="146">
        <v>12000</v>
      </c>
      <c r="L181" s="145">
        <v>11000</v>
      </c>
      <c r="M181" s="147">
        <v>16000</v>
      </c>
      <c r="N181" s="146">
        <v>12000</v>
      </c>
      <c r="O181" s="147">
        <v>18000</v>
      </c>
    </row>
    <row r="182" spans="1:15" ht="15.75" thickBot="1" x14ac:dyDescent="0.3"/>
    <row r="183" spans="1:15" ht="15.75" thickBot="1" x14ac:dyDescent="0.3">
      <c r="A183" s="683" t="s">
        <v>650</v>
      </c>
      <c r="B183" s="684"/>
      <c r="C183" s="684"/>
      <c r="D183" s="685"/>
      <c r="F183" s="686" t="s">
        <v>118</v>
      </c>
      <c r="G183" s="688" t="s">
        <v>651</v>
      </c>
      <c r="H183" s="689"/>
      <c r="I183" s="692" t="s">
        <v>652</v>
      </c>
      <c r="J183" s="693"/>
    </row>
    <row r="184" spans="1:15" s="112" customFormat="1" ht="15.75" customHeight="1" thickBot="1" x14ac:dyDescent="0.3">
      <c r="A184" s="187" t="s">
        <v>653</v>
      </c>
      <c r="B184" s="188" t="s">
        <v>654</v>
      </c>
      <c r="C184" s="186" t="s">
        <v>115</v>
      </c>
      <c r="D184" s="188" t="s">
        <v>655</v>
      </c>
      <c r="E184" s="47"/>
      <c r="F184" s="687"/>
      <c r="G184" s="690"/>
      <c r="H184" s="691"/>
      <c r="I184" s="694"/>
      <c r="J184" s="695"/>
      <c r="M184" s="47"/>
      <c r="N184" s="47"/>
      <c r="O184" s="47"/>
    </row>
    <row r="185" spans="1:15" x14ac:dyDescent="0.25">
      <c r="A185" s="567" t="s">
        <v>656</v>
      </c>
      <c r="B185" s="50" t="s">
        <v>657</v>
      </c>
      <c r="C185" s="55" t="s">
        <v>29</v>
      </c>
      <c r="D185" s="196">
        <f>AVERAGE(I185:J185)</f>
        <v>17500</v>
      </c>
      <c r="E185" s="64"/>
      <c r="F185" s="55">
        <f>COUNT(I185:J185)</f>
        <v>2</v>
      </c>
      <c r="G185" s="26">
        <v>18000</v>
      </c>
      <c r="H185" s="29">
        <v>20000</v>
      </c>
      <c r="I185" s="200">
        <v>15000</v>
      </c>
      <c r="J185" s="161">
        <v>20000</v>
      </c>
      <c r="K185" s="49"/>
      <c r="L185" s="49"/>
    </row>
    <row r="186" spans="1:15" x14ac:dyDescent="0.25">
      <c r="A186" s="568"/>
      <c r="B186" s="189" t="s">
        <v>658</v>
      </c>
      <c r="C186" s="133" t="s">
        <v>42</v>
      </c>
      <c r="D186" s="197">
        <f t="shared" ref="D186:D222" si="32">AVERAGE(I186:J186)</f>
        <v>35000</v>
      </c>
      <c r="E186" s="64"/>
      <c r="F186" s="133">
        <f t="shared" ref="F186:F222" si="33">COUNT(I186:J186)</f>
        <v>2</v>
      </c>
      <c r="G186" s="134">
        <v>30000</v>
      </c>
      <c r="H186" s="135">
        <v>40000</v>
      </c>
      <c r="I186" s="201">
        <v>30000</v>
      </c>
      <c r="J186" s="202">
        <v>40000</v>
      </c>
      <c r="K186" s="49"/>
      <c r="L186" s="49"/>
    </row>
    <row r="187" spans="1:15" x14ac:dyDescent="0.25">
      <c r="A187" s="568"/>
      <c r="B187" s="296" t="s">
        <v>659</v>
      </c>
      <c r="C187" s="57" t="s">
        <v>31</v>
      </c>
      <c r="D187" s="153">
        <f t="shared" si="32"/>
        <v>9000</v>
      </c>
      <c r="E187" s="64"/>
      <c r="F187" s="57">
        <f t="shared" si="33"/>
        <v>2</v>
      </c>
      <c r="G187" s="27">
        <v>7000</v>
      </c>
      <c r="H187" s="31">
        <v>10000</v>
      </c>
      <c r="I187" s="203">
        <v>8000</v>
      </c>
      <c r="J187" s="165">
        <v>10000</v>
      </c>
      <c r="K187" s="49"/>
      <c r="L187" s="49"/>
    </row>
    <row r="188" spans="1:15" x14ac:dyDescent="0.25">
      <c r="A188" s="568"/>
      <c r="B188" s="301" t="s">
        <v>660</v>
      </c>
      <c r="C188" s="133" t="s">
        <v>33</v>
      </c>
      <c r="D188" s="197">
        <f t="shared" si="32"/>
        <v>14000</v>
      </c>
      <c r="E188" s="64"/>
      <c r="F188" s="133">
        <f t="shared" si="33"/>
        <v>2</v>
      </c>
      <c r="G188" s="134">
        <v>10000</v>
      </c>
      <c r="H188" s="135">
        <v>14000</v>
      </c>
      <c r="I188" s="201">
        <v>12000</v>
      </c>
      <c r="J188" s="202">
        <v>16000</v>
      </c>
      <c r="K188" s="49"/>
      <c r="L188" s="49"/>
    </row>
    <row r="189" spans="1:15" x14ac:dyDescent="0.25">
      <c r="A189" s="568"/>
      <c r="B189" s="296" t="s">
        <v>661</v>
      </c>
      <c r="C189" s="57" t="s">
        <v>33</v>
      </c>
      <c r="D189" s="153">
        <f t="shared" si="32"/>
        <v>17500</v>
      </c>
      <c r="E189" s="64"/>
      <c r="F189" s="57">
        <f t="shared" si="33"/>
        <v>2</v>
      </c>
      <c r="G189" s="27">
        <v>14000</v>
      </c>
      <c r="H189" s="31">
        <v>18000</v>
      </c>
      <c r="I189" s="203">
        <v>15000</v>
      </c>
      <c r="J189" s="165">
        <v>20000</v>
      </c>
      <c r="K189" s="49"/>
      <c r="L189" s="49"/>
    </row>
    <row r="190" spans="1:15" x14ac:dyDescent="0.25">
      <c r="A190" s="568"/>
      <c r="B190" s="301" t="s">
        <v>662</v>
      </c>
      <c r="C190" s="133" t="s">
        <v>42</v>
      </c>
      <c r="D190" s="197">
        <f t="shared" si="32"/>
        <v>17500</v>
      </c>
      <c r="E190" s="64"/>
      <c r="F190" s="133">
        <f t="shared" si="33"/>
        <v>2</v>
      </c>
      <c r="G190" s="134">
        <v>14000</v>
      </c>
      <c r="H190" s="135">
        <v>18000</v>
      </c>
      <c r="I190" s="201">
        <v>15000</v>
      </c>
      <c r="J190" s="202">
        <v>20000</v>
      </c>
      <c r="K190" s="49"/>
      <c r="L190" s="49"/>
    </row>
    <row r="191" spans="1:15" x14ac:dyDescent="0.25">
      <c r="A191" s="568"/>
      <c r="B191" s="296" t="s">
        <v>663</v>
      </c>
      <c r="C191" s="57" t="s">
        <v>37</v>
      </c>
      <c r="D191" s="153">
        <f t="shared" si="32"/>
        <v>16500</v>
      </c>
      <c r="E191" s="64"/>
      <c r="F191" s="57">
        <f t="shared" si="33"/>
        <v>2</v>
      </c>
      <c r="G191" s="27">
        <v>15000</v>
      </c>
      <c r="H191" s="31">
        <v>18000</v>
      </c>
      <c r="I191" s="203">
        <v>15000</v>
      </c>
      <c r="J191" s="165">
        <v>18000</v>
      </c>
      <c r="K191" s="49"/>
      <c r="L191" s="49"/>
    </row>
    <row r="192" spans="1:15" x14ac:dyDescent="0.25">
      <c r="A192" s="568"/>
      <c r="B192" s="301" t="s">
        <v>664</v>
      </c>
      <c r="C192" s="133" t="s">
        <v>41</v>
      </c>
      <c r="D192" s="197">
        <f t="shared" si="32"/>
        <v>10000</v>
      </c>
      <c r="E192" s="64"/>
      <c r="F192" s="133">
        <f t="shared" si="33"/>
        <v>2</v>
      </c>
      <c r="G192" s="134">
        <v>7000</v>
      </c>
      <c r="H192" s="135">
        <v>8000</v>
      </c>
      <c r="I192" s="201">
        <v>8000</v>
      </c>
      <c r="J192" s="202">
        <v>12000</v>
      </c>
      <c r="K192" s="49"/>
      <c r="L192" s="49"/>
    </row>
    <row r="193" spans="1:12" ht="15.75" thickBot="1" x14ac:dyDescent="0.3">
      <c r="A193" s="568"/>
      <c r="B193" s="421" t="s">
        <v>665</v>
      </c>
      <c r="C193" s="59" t="s">
        <v>44</v>
      </c>
      <c r="D193" s="153">
        <f t="shared" si="32"/>
        <v>15500</v>
      </c>
      <c r="E193" s="64"/>
      <c r="F193" s="59">
        <f t="shared" si="33"/>
        <v>2</v>
      </c>
      <c r="G193" s="28">
        <v>7000</v>
      </c>
      <c r="H193" s="33">
        <v>9000</v>
      </c>
      <c r="I193" s="217">
        <v>12000</v>
      </c>
      <c r="J193" s="177">
        <v>19000</v>
      </c>
      <c r="K193" s="49"/>
      <c r="L193" s="49"/>
    </row>
    <row r="194" spans="1:12" x14ac:dyDescent="0.25">
      <c r="A194" s="567" t="s">
        <v>666</v>
      </c>
      <c r="B194" s="301" t="s">
        <v>667</v>
      </c>
      <c r="C194" s="131" t="s">
        <v>15</v>
      </c>
      <c r="D194" s="198">
        <f t="shared" si="32"/>
        <v>12500</v>
      </c>
      <c r="E194" s="64"/>
      <c r="F194" s="191">
        <f t="shared" si="33"/>
        <v>2</v>
      </c>
      <c r="G194" s="218">
        <v>10000</v>
      </c>
      <c r="H194" s="219">
        <v>12000</v>
      </c>
      <c r="I194" s="220">
        <v>10000</v>
      </c>
      <c r="J194" s="221">
        <v>15000</v>
      </c>
      <c r="K194" s="49"/>
      <c r="L194" s="49"/>
    </row>
    <row r="195" spans="1:12" x14ac:dyDescent="0.25">
      <c r="A195" s="568"/>
      <c r="B195" s="296" t="s">
        <v>668</v>
      </c>
      <c r="C195" s="66" t="s">
        <v>42</v>
      </c>
      <c r="D195" s="153">
        <f t="shared" si="32"/>
        <v>25000</v>
      </c>
      <c r="E195" s="64"/>
      <c r="F195" s="57">
        <f t="shared" si="33"/>
        <v>2</v>
      </c>
      <c r="G195" s="27">
        <v>25000</v>
      </c>
      <c r="H195" s="31">
        <v>30000</v>
      </c>
      <c r="I195" s="203">
        <v>20000</v>
      </c>
      <c r="J195" s="165">
        <v>30000</v>
      </c>
      <c r="K195" s="49"/>
      <c r="L195" s="49"/>
    </row>
    <row r="196" spans="1:12" x14ac:dyDescent="0.25">
      <c r="A196" s="568"/>
      <c r="B196" s="301" t="s">
        <v>669</v>
      </c>
      <c r="C196" s="131" t="s">
        <v>35</v>
      </c>
      <c r="D196" s="197">
        <f t="shared" si="32"/>
        <v>20000</v>
      </c>
      <c r="E196" s="64"/>
      <c r="F196" s="133">
        <f t="shared" si="33"/>
        <v>2</v>
      </c>
      <c r="G196" s="134">
        <v>14000</v>
      </c>
      <c r="H196" s="135">
        <v>16000</v>
      </c>
      <c r="I196" s="201">
        <v>18000</v>
      </c>
      <c r="J196" s="202">
        <v>22000</v>
      </c>
      <c r="K196" s="49"/>
      <c r="L196" s="49"/>
    </row>
    <row r="197" spans="1:12" x14ac:dyDescent="0.25">
      <c r="A197" s="568"/>
      <c r="B197" s="296" t="s">
        <v>670</v>
      </c>
      <c r="C197" s="66" t="s">
        <v>42</v>
      </c>
      <c r="D197" s="153">
        <f t="shared" si="32"/>
        <v>16500</v>
      </c>
      <c r="E197" s="64"/>
      <c r="F197" s="57">
        <f t="shared" si="33"/>
        <v>2</v>
      </c>
      <c r="G197" s="27">
        <v>19000</v>
      </c>
      <c r="H197" s="31">
        <v>20000</v>
      </c>
      <c r="I197" s="203">
        <v>15000</v>
      </c>
      <c r="J197" s="165">
        <v>18000</v>
      </c>
      <c r="K197" s="49"/>
      <c r="L197" s="49"/>
    </row>
    <row r="198" spans="1:12" x14ac:dyDescent="0.25">
      <c r="A198" s="568"/>
      <c r="B198" s="189" t="s">
        <v>671</v>
      </c>
      <c r="C198" s="131" t="s">
        <v>42</v>
      </c>
      <c r="D198" s="197">
        <f t="shared" si="32"/>
        <v>13500</v>
      </c>
      <c r="E198" s="64"/>
      <c r="F198" s="133">
        <f t="shared" si="33"/>
        <v>2</v>
      </c>
      <c r="G198" s="134">
        <v>12000</v>
      </c>
      <c r="H198" s="135">
        <v>14000</v>
      </c>
      <c r="I198" s="201">
        <v>12000</v>
      </c>
      <c r="J198" s="202">
        <v>15000</v>
      </c>
      <c r="K198" s="49"/>
      <c r="L198" s="49"/>
    </row>
    <row r="199" spans="1:12" x14ac:dyDescent="0.25">
      <c r="A199" s="568"/>
      <c r="B199" s="52" t="s">
        <v>672</v>
      </c>
      <c r="C199" s="66" t="s">
        <v>42</v>
      </c>
      <c r="D199" s="153">
        <f t="shared" si="32"/>
        <v>45000</v>
      </c>
      <c r="E199" s="64"/>
      <c r="F199" s="57">
        <f t="shared" si="33"/>
        <v>2</v>
      </c>
      <c r="G199" s="27">
        <v>40000</v>
      </c>
      <c r="H199" s="31">
        <v>50000</v>
      </c>
      <c r="I199" s="203">
        <v>40000</v>
      </c>
      <c r="J199" s="165">
        <v>50000</v>
      </c>
      <c r="K199" s="49"/>
      <c r="L199" s="49"/>
    </row>
    <row r="200" spans="1:12" x14ac:dyDescent="0.25">
      <c r="A200" s="568"/>
      <c r="B200" s="189" t="s">
        <v>673</v>
      </c>
      <c r="C200" s="131" t="s">
        <v>42</v>
      </c>
      <c r="D200" s="197">
        <f t="shared" si="32"/>
        <v>35000</v>
      </c>
      <c r="E200" s="64"/>
      <c r="F200" s="133">
        <f t="shared" si="33"/>
        <v>2</v>
      </c>
      <c r="G200" s="134">
        <v>35000</v>
      </c>
      <c r="H200" s="135">
        <v>42000</v>
      </c>
      <c r="I200" s="201">
        <v>30000</v>
      </c>
      <c r="J200" s="202">
        <v>40000</v>
      </c>
      <c r="K200" s="49"/>
      <c r="L200" s="49"/>
    </row>
    <row r="201" spans="1:12" ht="15.75" thickBot="1" x14ac:dyDescent="0.3">
      <c r="A201" s="569"/>
      <c r="B201" s="53" t="s">
        <v>674</v>
      </c>
      <c r="C201" s="66" t="s">
        <v>42</v>
      </c>
      <c r="D201" s="159">
        <f t="shared" si="32"/>
        <v>28500</v>
      </c>
      <c r="E201" s="64"/>
      <c r="F201" s="59">
        <f t="shared" si="33"/>
        <v>2</v>
      </c>
      <c r="G201" s="28">
        <v>22000</v>
      </c>
      <c r="H201" s="33">
        <v>30000</v>
      </c>
      <c r="I201" s="217">
        <v>25000</v>
      </c>
      <c r="J201" s="177">
        <v>32000</v>
      </c>
      <c r="K201" s="49"/>
      <c r="L201" s="49"/>
    </row>
    <row r="202" spans="1:12" x14ac:dyDescent="0.25">
      <c r="A202" s="567" t="s">
        <v>675</v>
      </c>
      <c r="B202" s="190" t="s">
        <v>676</v>
      </c>
      <c r="C202" s="191" t="s">
        <v>42</v>
      </c>
      <c r="D202" s="197">
        <f t="shared" si="32"/>
        <v>35000</v>
      </c>
      <c r="E202" s="64"/>
      <c r="F202" s="133">
        <f t="shared" si="33"/>
        <v>2</v>
      </c>
      <c r="G202" s="134">
        <v>35000</v>
      </c>
      <c r="H202" s="135">
        <v>45000</v>
      </c>
      <c r="I202" s="201">
        <v>30000</v>
      </c>
      <c r="J202" s="202">
        <v>40000</v>
      </c>
      <c r="K202" s="49"/>
      <c r="L202" s="49"/>
    </row>
    <row r="203" spans="1:12" x14ac:dyDescent="0.25">
      <c r="A203" s="568"/>
      <c r="B203" s="52" t="s">
        <v>677</v>
      </c>
      <c r="C203" s="57" t="s">
        <v>42</v>
      </c>
      <c r="D203" s="153">
        <f t="shared" si="32"/>
        <v>25000</v>
      </c>
      <c r="E203" s="64"/>
      <c r="F203" s="57">
        <f t="shared" si="33"/>
        <v>2</v>
      </c>
      <c r="G203" s="27">
        <v>20000</v>
      </c>
      <c r="H203" s="31">
        <v>25000</v>
      </c>
      <c r="I203" s="203">
        <v>20000</v>
      </c>
      <c r="J203" s="165">
        <v>30000</v>
      </c>
      <c r="K203" s="49"/>
      <c r="L203" s="49"/>
    </row>
    <row r="204" spans="1:12" ht="15.75" thickBot="1" x14ac:dyDescent="0.3">
      <c r="A204" s="569"/>
      <c r="B204" s="192" t="s">
        <v>678</v>
      </c>
      <c r="C204" s="142" t="s">
        <v>42</v>
      </c>
      <c r="D204" s="199">
        <f t="shared" si="32"/>
        <v>17500</v>
      </c>
      <c r="E204" s="64"/>
      <c r="F204" s="133">
        <f t="shared" si="33"/>
        <v>2</v>
      </c>
      <c r="G204" s="134">
        <v>13000</v>
      </c>
      <c r="H204" s="135">
        <v>17000</v>
      </c>
      <c r="I204" s="201">
        <v>15000</v>
      </c>
      <c r="J204" s="202">
        <v>20000</v>
      </c>
      <c r="K204" s="49"/>
      <c r="L204" s="49"/>
    </row>
    <row r="205" spans="1:12" x14ac:dyDescent="0.25">
      <c r="A205" s="567" t="s">
        <v>679</v>
      </c>
      <c r="B205" s="50" t="s">
        <v>680</v>
      </c>
      <c r="C205" s="55" t="s">
        <v>5</v>
      </c>
      <c r="D205" s="153">
        <f t="shared" si="32"/>
        <v>17500</v>
      </c>
      <c r="E205" s="64"/>
      <c r="F205" s="55">
        <f t="shared" si="33"/>
        <v>2</v>
      </c>
      <c r="G205" s="26">
        <v>12000</v>
      </c>
      <c r="H205" s="29">
        <v>16000</v>
      </c>
      <c r="I205" s="200">
        <v>15000</v>
      </c>
      <c r="J205" s="161">
        <v>20000</v>
      </c>
      <c r="K205" s="49"/>
      <c r="L205" s="49"/>
    </row>
    <row r="206" spans="1:12" x14ac:dyDescent="0.25">
      <c r="A206" s="568"/>
      <c r="B206" s="189" t="s">
        <v>681</v>
      </c>
      <c r="C206" s="133" t="s">
        <v>5</v>
      </c>
      <c r="D206" s="197">
        <f t="shared" si="32"/>
        <v>22500</v>
      </c>
      <c r="E206" s="64"/>
      <c r="F206" s="133">
        <f t="shared" si="33"/>
        <v>2</v>
      </c>
      <c r="G206" s="134">
        <v>18000</v>
      </c>
      <c r="H206" s="135">
        <v>22000</v>
      </c>
      <c r="I206" s="201">
        <v>20000</v>
      </c>
      <c r="J206" s="202">
        <v>25000</v>
      </c>
      <c r="K206" s="49"/>
      <c r="L206" s="49"/>
    </row>
    <row r="207" spans="1:12" x14ac:dyDescent="0.25">
      <c r="A207" s="568"/>
      <c r="B207" s="52" t="s">
        <v>682</v>
      </c>
      <c r="C207" s="57" t="s">
        <v>42</v>
      </c>
      <c r="D207" s="153">
        <f t="shared" si="32"/>
        <v>9000</v>
      </c>
      <c r="E207" s="64"/>
      <c r="F207" s="57">
        <f t="shared" si="33"/>
        <v>2</v>
      </c>
      <c r="G207" s="27">
        <v>8000</v>
      </c>
      <c r="H207" s="31">
        <v>10000</v>
      </c>
      <c r="I207" s="203">
        <v>8000</v>
      </c>
      <c r="J207" s="165">
        <v>10000</v>
      </c>
      <c r="K207" s="49"/>
      <c r="L207" s="49"/>
    </row>
    <row r="208" spans="1:12" x14ac:dyDescent="0.25">
      <c r="A208" s="568"/>
      <c r="B208" s="189" t="s">
        <v>683</v>
      </c>
      <c r="C208" s="133" t="s">
        <v>42</v>
      </c>
      <c r="D208" s="197">
        <f t="shared" si="32"/>
        <v>22500</v>
      </c>
      <c r="E208" s="64"/>
      <c r="F208" s="133">
        <f t="shared" si="33"/>
        <v>2</v>
      </c>
      <c r="G208" s="134">
        <v>20000</v>
      </c>
      <c r="H208" s="135">
        <v>25000</v>
      </c>
      <c r="I208" s="201">
        <v>20000</v>
      </c>
      <c r="J208" s="202">
        <v>25000</v>
      </c>
      <c r="K208" s="49"/>
      <c r="L208" s="49"/>
    </row>
    <row r="209" spans="1:39" x14ac:dyDescent="0.25">
      <c r="A209" s="568"/>
      <c r="B209" s="52" t="s">
        <v>684</v>
      </c>
      <c r="C209" s="57" t="s">
        <v>42</v>
      </c>
      <c r="D209" s="153">
        <f t="shared" si="32"/>
        <v>12000</v>
      </c>
      <c r="E209" s="64"/>
      <c r="F209" s="57">
        <f t="shared" si="33"/>
        <v>2</v>
      </c>
      <c r="G209" s="27">
        <v>8000</v>
      </c>
      <c r="H209" s="31">
        <v>12000</v>
      </c>
      <c r="I209" s="203">
        <v>10000</v>
      </c>
      <c r="J209" s="165">
        <v>14000</v>
      </c>
      <c r="K209" s="49"/>
      <c r="L209" s="49"/>
    </row>
    <row r="210" spans="1:39" x14ac:dyDescent="0.25">
      <c r="A210" s="568"/>
      <c r="B210" s="189" t="s">
        <v>685</v>
      </c>
      <c r="C210" s="133" t="s">
        <v>42</v>
      </c>
      <c r="D210" s="197">
        <f t="shared" si="32"/>
        <v>27500</v>
      </c>
      <c r="E210" s="64"/>
      <c r="F210" s="133">
        <f t="shared" si="33"/>
        <v>2</v>
      </c>
      <c r="G210" s="134">
        <v>25000</v>
      </c>
      <c r="H210" s="135">
        <v>30000</v>
      </c>
      <c r="I210" s="201">
        <v>25000</v>
      </c>
      <c r="J210" s="202">
        <v>30000</v>
      </c>
      <c r="K210" s="49"/>
      <c r="L210" s="49"/>
    </row>
    <row r="211" spans="1:39" x14ac:dyDescent="0.25">
      <c r="A211" s="568"/>
      <c r="B211" s="52" t="s">
        <v>686</v>
      </c>
      <c r="C211" s="57" t="s">
        <v>42</v>
      </c>
      <c r="D211" s="153">
        <f t="shared" si="32"/>
        <v>18000</v>
      </c>
      <c r="E211" s="64"/>
      <c r="F211" s="57">
        <f t="shared" si="33"/>
        <v>2</v>
      </c>
      <c r="G211" s="27">
        <v>16000</v>
      </c>
      <c r="H211" s="31">
        <v>20000</v>
      </c>
      <c r="I211" s="203">
        <v>16000</v>
      </c>
      <c r="J211" s="165">
        <v>20000</v>
      </c>
      <c r="K211" s="49"/>
      <c r="L211" s="49"/>
    </row>
    <row r="212" spans="1:39" x14ac:dyDescent="0.25">
      <c r="A212" s="568"/>
      <c r="B212" s="301" t="s">
        <v>687</v>
      </c>
      <c r="C212" s="133" t="s">
        <v>42</v>
      </c>
      <c r="D212" s="197">
        <f t="shared" si="32"/>
        <v>7500</v>
      </c>
      <c r="E212" s="64"/>
      <c r="F212" s="133">
        <f t="shared" si="33"/>
        <v>2</v>
      </c>
      <c r="G212" s="134">
        <v>5000</v>
      </c>
      <c r="H212" s="135">
        <v>10000</v>
      </c>
      <c r="I212" s="201">
        <v>5000</v>
      </c>
      <c r="J212" s="202">
        <v>10000</v>
      </c>
      <c r="K212" s="49"/>
      <c r="L212" s="49"/>
    </row>
    <row r="213" spans="1:39" x14ac:dyDescent="0.25">
      <c r="A213" s="568"/>
      <c r="B213" s="296" t="s">
        <v>688</v>
      </c>
      <c r="C213" s="57" t="s">
        <v>39</v>
      </c>
      <c r="D213" s="153">
        <f t="shared" si="32"/>
        <v>17500</v>
      </c>
      <c r="E213" s="64"/>
      <c r="F213" s="57">
        <f t="shared" si="33"/>
        <v>2</v>
      </c>
      <c r="G213" s="27">
        <v>10000</v>
      </c>
      <c r="H213" s="31">
        <v>15000</v>
      </c>
      <c r="I213" s="203">
        <v>15000</v>
      </c>
      <c r="J213" s="165">
        <v>20000</v>
      </c>
      <c r="K213" s="49"/>
      <c r="L213" s="49"/>
    </row>
    <row r="214" spans="1:39" x14ac:dyDescent="0.25">
      <c r="A214" s="568"/>
      <c r="B214" s="301" t="s">
        <v>689</v>
      </c>
      <c r="C214" s="133" t="s">
        <v>42</v>
      </c>
      <c r="D214" s="197">
        <f t="shared" si="32"/>
        <v>9000</v>
      </c>
      <c r="E214" s="64"/>
      <c r="F214" s="133">
        <f t="shared" si="33"/>
        <v>2</v>
      </c>
      <c r="G214" s="134">
        <v>8000</v>
      </c>
      <c r="H214" s="135">
        <v>10000</v>
      </c>
      <c r="I214" s="201">
        <v>8000</v>
      </c>
      <c r="J214" s="202">
        <v>10000</v>
      </c>
      <c r="K214" s="49"/>
      <c r="L214" s="49"/>
    </row>
    <row r="215" spans="1:39" x14ac:dyDescent="0.25">
      <c r="A215" s="568"/>
      <c r="B215" s="296" t="s">
        <v>690</v>
      </c>
      <c r="C215" s="57" t="s">
        <v>39</v>
      </c>
      <c r="D215" s="153">
        <f t="shared" si="32"/>
        <v>17500</v>
      </c>
      <c r="E215" s="64"/>
      <c r="F215" s="57">
        <f t="shared" si="33"/>
        <v>2</v>
      </c>
      <c r="G215" s="27">
        <v>15000</v>
      </c>
      <c r="H215" s="31">
        <v>20000</v>
      </c>
      <c r="I215" s="203">
        <v>15000</v>
      </c>
      <c r="J215" s="165">
        <v>20000</v>
      </c>
      <c r="K215" s="49"/>
      <c r="L215" s="49"/>
    </row>
    <row r="216" spans="1:39" x14ac:dyDescent="0.25">
      <c r="A216" s="568"/>
      <c r="B216" s="189" t="s">
        <v>691</v>
      </c>
      <c r="C216" s="133" t="s">
        <v>21</v>
      </c>
      <c r="D216" s="197">
        <f t="shared" si="32"/>
        <v>9000</v>
      </c>
      <c r="E216" s="64"/>
      <c r="F216" s="133">
        <f t="shared" si="33"/>
        <v>2</v>
      </c>
      <c r="G216" s="134">
        <v>6000</v>
      </c>
      <c r="H216" s="135">
        <v>8000</v>
      </c>
      <c r="I216" s="201">
        <v>8000</v>
      </c>
      <c r="J216" s="202">
        <v>10000</v>
      </c>
      <c r="K216" s="49"/>
      <c r="L216" s="49"/>
    </row>
    <row r="217" spans="1:39" x14ac:dyDescent="0.25">
      <c r="A217" s="568"/>
      <c r="B217" s="52" t="s">
        <v>692</v>
      </c>
      <c r="C217" s="57" t="s">
        <v>42</v>
      </c>
      <c r="D217" s="153" t="s">
        <v>135</v>
      </c>
      <c r="E217" s="64"/>
      <c r="F217" s="57">
        <f>COUNT(I217:J217)</f>
        <v>0</v>
      </c>
      <c r="G217" s="27">
        <v>8000</v>
      </c>
      <c r="H217" s="31">
        <v>10000</v>
      </c>
      <c r="I217" s="203" t="s">
        <v>135</v>
      </c>
      <c r="J217" s="165" t="s">
        <v>135</v>
      </c>
      <c r="K217" s="49"/>
      <c r="L217" s="49"/>
    </row>
    <row r="218" spans="1:39" x14ac:dyDescent="0.25">
      <c r="A218" s="568"/>
      <c r="B218" s="301" t="s">
        <v>693</v>
      </c>
      <c r="C218" s="133" t="s">
        <v>42</v>
      </c>
      <c r="D218" s="197">
        <f t="shared" si="32"/>
        <v>17500</v>
      </c>
      <c r="E218" s="64"/>
      <c r="F218" s="133">
        <f t="shared" si="33"/>
        <v>2</v>
      </c>
      <c r="G218" s="134">
        <v>18000</v>
      </c>
      <c r="H218" s="135">
        <v>20000</v>
      </c>
      <c r="I218" s="201">
        <v>15000</v>
      </c>
      <c r="J218" s="202">
        <v>20000</v>
      </c>
      <c r="K218" s="49"/>
      <c r="L218" s="49"/>
    </row>
    <row r="219" spans="1:39" x14ac:dyDescent="0.25">
      <c r="A219" s="568"/>
      <c r="B219" s="52" t="s">
        <v>694</v>
      </c>
      <c r="C219" s="57" t="s">
        <v>42</v>
      </c>
      <c r="D219" s="153" t="s">
        <v>135</v>
      </c>
      <c r="E219" s="64"/>
      <c r="F219" s="57">
        <f t="shared" si="33"/>
        <v>0</v>
      </c>
      <c r="G219" s="27">
        <v>12000</v>
      </c>
      <c r="H219" s="31">
        <v>16000</v>
      </c>
      <c r="I219" s="203" t="s">
        <v>135</v>
      </c>
      <c r="J219" s="165" t="s">
        <v>135</v>
      </c>
      <c r="K219" s="49"/>
      <c r="L219" s="49"/>
    </row>
    <row r="220" spans="1:39" x14ac:dyDescent="0.25">
      <c r="A220" s="568"/>
      <c r="B220" s="301" t="s">
        <v>695</v>
      </c>
      <c r="C220" s="133" t="s">
        <v>42</v>
      </c>
      <c r="D220" s="197">
        <f t="shared" si="32"/>
        <v>17500</v>
      </c>
      <c r="E220" s="64"/>
      <c r="F220" s="133">
        <f t="shared" si="33"/>
        <v>2</v>
      </c>
      <c r="G220" s="134">
        <v>16000</v>
      </c>
      <c r="H220" s="135">
        <v>18000</v>
      </c>
      <c r="I220" s="201">
        <v>15000</v>
      </c>
      <c r="J220" s="202">
        <v>20000</v>
      </c>
      <c r="K220" s="49"/>
      <c r="L220" s="49"/>
    </row>
    <row r="221" spans="1:39" x14ac:dyDescent="0.25">
      <c r="A221" s="568"/>
      <c r="B221" s="52" t="s">
        <v>696</v>
      </c>
      <c r="C221" s="57" t="s">
        <v>9</v>
      </c>
      <c r="D221" s="153">
        <f t="shared" si="32"/>
        <v>9000</v>
      </c>
      <c r="E221" s="64"/>
      <c r="F221" s="57">
        <f t="shared" si="33"/>
        <v>2</v>
      </c>
      <c r="G221" s="27">
        <v>6000</v>
      </c>
      <c r="H221" s="31">
        <v>8000</v>
      </c>
      <c r="I221" s="203">
        <v>8000</v>
      </c>
      <c r="J221" s="165">
        <v>10000</v>
      </c>
      <c r="K221" s="49"/>
      <c r="L221" s="49"/>
    </row>
    <row r="222" spans="1:39" ht="15.75" thickBot="1" x14ac:dyDescent="0.3">
      <c r="A222" s="569"/>
      <c r="B222" s="192" t="s">
        <v>697</v>
      </c>
      <c r="C222" s="142" t="s">
        <v>11</v>
      </c>
      <c r="D222" s="199">
        <f t="shared" si="32"/>
        <v>11000</v>
      </c>
      <c r="E222" s="64"/>
      <c r="F222" s="142">
        <f t="shared" si="33"/>
        <v>2</v>
      </c>
      <c r="G222" s="143">
        <v>8000</v>
      </c>
      <c r="H222" s="144">
        <v>10000</v>
      </c>
      <c r="I222" s="204">
        <v>10000</v>
      </c>
      <c r="J222" s="205">
        <v>12000</v>
      </c>
      <c r="K222" s="49"/>
      <c r="L222" s="49"/>
    </row>
    <row r="223" spans="1:39" ht="15.75" thickBot="1" x14ac:dyDescent="0.3"/>
    <row r="224" spans="1:39" ht="15.75" thickBot="1" x14ac:dyDescent="0.3">
      <c r="A224" s="586" t="s">
        <v>455</v>
      </c>
      <c r="B224" s="579" t="s">
        <v>698</v>
      </c>
      <c r="C224" s="580"/>
      <c r="D224" s="581"/>
      <c r="F224" s="591" t="s">
        <v>118</v>
      </c>
      <c r="G224" s="696" t="s">
        <v>534</v>
      </c>
      <c r="H224" s="697"/>
      <c r="I224" s="698"/>
      <c r="J224" s="594" t="s">
        <v>535</v>
      </c>
      <c r="K224" s="595"/>
      <c r="L224" s="595"/>
      <c r="M224" s="595"/>
      <c r="N224" s="595"/>
      <c r="O224" s="596"/>
      <c r="P224" s="632" t="s">
        <v>535</v>
      </c>
      <c r="Q224" s="633"/>
      <c r="R224" s="633"/>
      <c r="S224" s="633"/>
      <c r="T224" s="633"/>
      <c r="U224" s="634"/>
      <c r="V224" s="620" t="s">
        <v>535</v>
      </c>
      <c r="W224" s="621"/>
      <c r="X224" s="621"/>
      <c r="Y224" s="621"/>
      <c r="Z224" s="621"/>
      <c r="AA224" s="622"/>
      <c r="AB224" s="611" t="s">
        <v>535</v>
      </c>
      <c r="AC224" s="612"/>
      <c r="AD224" s="612"/>
      <c r="AE224" s="612"/>
      <c r="AF224" s="612"/>
      <c r="AG224" s="613"/>
      <c r="AH224" s="604" t="s">
        <v>535</v>
      </c>
      <c r="AI224" s="605"/>
      <c r="AJ224" s="605"/>
      <c r="AK224" s="605"/>
      <c r="AL224" s="605"/>
      <c r="AM224" s="606"/>
    </row>
    <row r="225" spans="1:39" ht="15.75" thickBot="1" x14ac:dyDescent="0.3">
      <c r="A225" s="600"/>
      <c r="B225" s="601"/>
      <c r="C225" s="602"/>
      <c r="D225" s="603"/>
      <c r="F225" s="592"/>
      <c r="G225" s="699"/>
      <c r="H225" s="700"/>
      <c r="I225" s="701"/>
      <c r="J225" s="594" t="s">
        <v>699</v>
      </c>
      <c r="K225" s="595"/>
      <c r="L225" s="595"/>
      <c r="M225" s="595"/>
      <c r="N225" s="595"/>
      <c r="O225" s="596"/>
      <c r="P225" s="632" t="s">
        <v>700</v>
      </c>
      <c r="Q225" s="633"/>
      <c r="R225" s="633"/>
      <c r="S225" s="633"/>
      <c r="T225" s="633"/>
      <c r="U225" s="634"/>
      <c r="V225" s="620" t="s">
        <v>458</v>
      </c>
      <c r="W225" s="621"/>
      <c r="X225" s="621"/>
      <c r="Y225" s="621"/>
      <c r="Z225" s="621"/>
      <c r="AA225" s="622"/>
      <c r="AB225" s="611" t="s">
        <v>460</v>
      </c>
      <c r="AC225" s="612"/>
      <c r="AD225" s="612"/>
      <c r="AE225" s="612"/>
      <c r="AF225" s="612"/>
      <c r="AG225" s="613"/>
      <c r="AH225" s="604" t="s">
        <v>701</v>
      </c>
      <c r="AI225" s="605"/>
      <c r="AJ225" s="605"/>
      <c r="AK225" s="605"/>
      <c r="AL225" s="605"/>
      <c r="AM225" s="606"/>
    </row>
    <row r="226" spans="1:39" ht="15.75" thickBot="1" x14ac:dyDescent="0.3">
      <c r="A226" s="600"/>
      <c r="B226" s="584" t="s">
        <v>536</v>
      </c>
      <c r="C226" s="584" t="s">
        <v>115</v>
      </c>
      <c r="D226" s="586" t="s">
        <v>655</v>
      </c>
      <c r="F226" s="592"/>
      <c r="G226" s="702"/>
      <c r="H226" s="703"/>
      <c r="I226" s="704"/>
      <c r="J226" s="679" t="s">
        <v>537</v>
      </c>
      <c r="K226" s="680"/>
      <c r="L226" s="705" t="s">
        <v>538</v>
      </c>
      <c r="M226" s="706"/>
      <c r="N226" s="707" t="s">
        <v>539</v>
      </c>
      <c r="O226" s="708"/>
      <c r="P226" s="635" t="s">
        <v>537</v>
      </c>
      <c r="Q226" s="636"/>
      <c r="R226" s="637" t="s">
        <v>538</v>
      </c>
      <c r="S226" s="638"/>
      <c r="T226" s="639" t="s">
        <v>539</v>
      </c>
      <c r="U226" s="640"/>
      <c r="V226" s="623" t="s">
        <v>537</v>
      </c>
      <c r="W226" s="624"/>
      <c r="X226" s="625" t="s">
        <v>538</v>
      </c>
      <c r="Y226" s="626"/>
      <c r="Z226" s="627" t="s">
        <v>539</v>
      </c>
      <c r="AA226" s="628"/>
      <c r="AB226" s="614" t="s">
        <v>537</v>
      </c>
      <c r="AC226" s="615"/>
      <c r="AD226" s="616" t="s">
        <v>538</v>
      </c>
      <c r="AE226" s="617"/>
      <c r="AF226" s="618" t="s">
        <v>539</v>
      </c>
      <c r="AG226" s="619"/>
      <c r="AH226" s="607" t="s">
        <v>537</v>
      </c>
      <c r="AI226" s="608"/>
      <c r="AJ226" s="609" t="s">
        <v>538</v>
      </c>
      <c r="AK226" s="610"/>
      <c r="AL226" s="609" t="s">
        <v>539</v>
      </c>
      <c r="AM226" s="610"/>
    </row>
    <row r="227" spans="1:39" ht="15.75" thickBot="1" x14ac:dyDescent="0.3">
      <c r="A227" s="587"/>
      <c r="B227" s="585"/>
      <c r="C227" s="585"/>
      <c r="D227" s="600"/>
      <c r="F227" s="592"/>
      <c r="G227" s="438" t="s">
        <v>537</v>
      </c>
      <c r="H227" s="439" t="s">
        <v>538</v>
      </c>
      <c r="I227" s="440" t="s">
        <v>539</v>
      </c>
      <c r="J227" s="413" t="s">
        <v>540</v>
      </c>
      <c r="K227" s="414" t="s">
        <v>541</v>
      </c>
      <c r="L227" s="413" t="s">
        <v>540</v>
      </c>
      <c r="M227" s="422" t="s">
        <v>541</v>
      </c>
      <c r="N227" s="423" t="s">
        <v>540</v>
      </c>
      <c r="O227" s="422" t="s">
        <v>541</v>
      </c>
      <c r="P227" s="415" t="s">
        <v>540</v>
      </c>
      <c r="Q227" s="424" t="s">
        <v>541</v>
      </c>
      <c r="R227" s="415" t="s">
        <v>540</v>
      </c>
      <c r="S227" s="416" t="s">
        <v>541</v>
      </c>
      <c r="T227" s="425" t="s">
        <v>540</v>
      </c>
      <c r="U227" s="416" t="s">
        <v>541</v>
      </c>
      <c r="V227" s="426" t="s">
        <v>540</v>
      </c>
      <c r="W227" s="427" t="s">
        <v>541</v>
      </c>
      <c r="X227" s="426" t="s">
        <v>540</v>
      </c>
      <c r="Y227" s="428" t="s">
        <v>541</v>
      </c>
      <c r="Z227" s="429" t="s">
        <v>540</v>
      </c>
      <c r="AA227" s="428" t="s">
        <v>541</v>
      </c>
      <c r="AB227" s="430" t="s">
        <v>540</v>
      </c>
      <c r="AC227" s="431" t="s">
        <v>541</v>
      </c>
      <c r="AD227" s="430" t="s">
        <v>540</v>
      </c>
      <c r="AE227" s="432" t="s">
        <v>541</v>
      </c>
      <c r="AF227" s="433" t="s">
        <v>540</v>
      </c>
      <c r="AG227" s="432" t="s">
        <v>541</v>
      </c>
      <c r="AH227" s="434" t="s">
        <v>540</v>
      </c>
      <c r="AI227" s="435" t="s">
        <v>541</v>
      </c>
      <c r="AJ227" s="434" t="s">
        <v>540</v>
      </c>
      <c r="AK227" s="436" t="s">
        <v>541</v>
      </c>
      <c r="AL227" s="437" t="s">
        <v>540</v>
      </c>
      <c r="AM227" s="436" t="s">
        <v>541</v>
      </c>
    </row>
    <row r="228" spans="1:39" x14ac:dyDescent="0.25">
      <c r="A228" s="567" t="s">
        <v>702</v>
      </c>
      <c r="B228" s="60" t="s">
        <v>703</v>
      </c>
      <c r="C228" s="65" t="s">
        <v>42</v>
      </c>
      <c r="D228" s="180">
        <f>I228</f>
        <v>4400</v>
      </c>
      <c r="F228" s="55">
        <f>COUNT(J228:AM228)</f>
        <v>30</v>
      </c>
      <c r="G228" s="26">
        <f>AVERAGE(J228,K228,P228,Q228,V228,W228,AB228,AC228,AH228,AI228)</f>
        <v>3250</v>
      </c>
      <c r="H228" s="26">
        <f>AVERAGE(L228,M228,R228,S228,X228,Y228,AD228,AE228,AJ228,AK228)</f>
        <v>4000</v>
      </c>
      <c r="I228" s="234">
        <f>AVERAGE(N228,O228,T228,U228,Z228,AA228,AF228,AG228,AL228,AM228)</f>
        <v>4400</v>
      </c>
      <c r="J228" s="27">
        <v>3000</v>
      </c>
      <c r="K228" s="31">
        <v>3500</v>
      </c>
      <c r="L228" s="27">
        <v>3500</v>
      </c>
      <c r="M228" s="31">
        <v>4500</v>
      </c>
      <c r="N228" s="26">
        <v>3500</v>
      </c>
      <c r="O228" s="30">
        <v>4500</v>
      </c>
      <c r="P228" s="27">
        <v>3000</v>
      </c>
      <c r="Q228" s="31">
        <v>5000</v>
      </c>
      <c r="R228" s="27">
        <v>3000</v>
      </c>
      <c r="S228" s="31">
        <v>5000</v>
      </c>
      <c r="T228" s="27">
        <v>3000</v>
      </c>
      <c r="U228" s="32">
        <v>4000</v>
      </c>
      <c r="V228" s="26">
        <v>2500</v>
      </c>
      <c r="W228" s="30">
        <v>4000</v>
      </c>
      <c r="X228" s="26">
        <v>4000</v>
      </c>
      <c r="Y228" s="30">
        <v>5000</v>
      </c>
      <c r="Z228" s="26">
        <v>5000</v>
      </c>
      <c r="AA228" s="30">
        <v>6000</v>
      </c>
      <c r="AB228" s="26">
        <v>2500</v>
      </c>
      <c r="AC228" s="30">
        <v>4000</v>
      </c>
      <c r="AD228" s="26">
        <v>4000</v>
      </c>
      <c r="AE228" s="30">
        <v>5000</v>
      </c>
      <c r="AF228" s="26">
        <v>5000</v>
      </c>
      <c r="AG228" s="30">
        <v>6000</v>
      </c>
      <c r="AH228" s="26">
        <v>2000</v>
      </c>
      <c r="AI228" s="30">
        <v>3000</v>
      </c>
      <c r="AJ228" s="26">
        <v>2500</v>
      </c>
      <c r="AK228" s="30">
        <v>3500</v>
      </c>
      <c r="AL228" s="26">
        <v>3000</v>
      </c>
      <c r="AM228" s="30">
        <v>4000</v>
      </c>
    </row>
    <row r="229" spans="1:39" ht="15.75" thickBot="1" x14ac:dyDescent="0.3">
      <c r="A229" s="569"/>
      <c r="B229" s="140" t="s">
        <v>704</v>
      </c>
      <c r="C229" s="141" t="s">
        <v>42</v>
      </c>
      <c r="D229" s="183">
        <f t="shared" ref="D229:D270" si="34">I229</f>
        <v>8300</v>
      </c>
      <c r="F229" s="133">
        <f t="shared" ref="F229:F292" si="35">COUNT(J229:AM229)</f>
        <v>30</v>
      </c>
      <c r="G229" s="134">
        <f t="shared" ref="G229:G292" si="36">AVERAGE(J229,K229,P229,Q229,V229,W229,AB229,AC229,AH229,AI229)</f>
        <v>5650</v>
      </c>
      <c r="H229" s="134">
        <f t="shared" ref="H229:H292" si="37">AVERAGE(L229,M229,R229,S229,X229,Y229,AD229,AE229,AJ229,AK229)</f>
        <v>7900</v>
      </c>
      <c r="I229" s="235">
        <f t="shared" ref="I229:I292" si="38">AVERAGE(N229,O229,T229,U229,Z229,AA229,AF229,AG229,AL229,AM229)</f>
        <v>8300</v>
      </c>
      <c r="J229" s="134">
        <v>4500</v>
      </c>
      <c r="K229" s="135">
        <v>8000</v>
      </c>
      <c r="L229" s="134">
        <v>4500</v>
      </c>
      <c r="M229" s="135">
        <v>10000</v>
      </c>
      <c r="N229" s="134">
        <v>4500</v>
      </c>
      <c r="O229" s="136">
        <v>6500</v>
      </c>
      <c r="P229" s="134">
        <v>4000</v>
      </c>
      <c r="Q229" s="135">
        <v>4500</v>
      </c>
      <c r="R229" s="134">
        <v>4500</v>
      </c>
      <c r="S229" s="135">
        <v>10000</v>
      </c>
      <c r="T229" s="134">
        <v>4500</v>
      </c>
      <c r="U229" s="136">
        <v>6500</v>
      </c>
      <c r="V229" s="134">
        <v>5000</v>
      </c>
      <c r="W229" s="136">
        <v>7000</v>
      </c>
      <c r="X229" s="134">
        <v>8000</v>
      </c>
      <c r="Y229" s="136">
        <v>10000</v>
      </c>
      <c r="Z229" s="134">
        <v>10000</v>
      </c>
      <c r="AA229" s="136">
        <v>13500</v>
      </c>
      <c r="AB229" s="134">
        <v>5000</v>
      </c>
      <c r="AC229" s="136">
        <v>7000</v>
      </c>
      <c r="AD229" s="134">
        <v>8000</v>
      </c>
      <c r="AE229" s="136">
        <v>10000</v>
      </c>
      <c r="AF229" s="134">
        <v>10000</v>
      </c>
      <c r="AG229" s="136">
        <v>13500</v>
      </c>
      <c r="AH229" s="134">
        <v>3500</v>
      </c>
      <c r="AI229" s="136">
        <v>8000</v>
      </c>
      <c r="AJ229" s="134">
        <v>4000</v>
      </c>
      <c r="AK229" s="136">
        <v>10000</v>
      </c>
      <c r="AL229" s="134">
        <v>4000</v>
      </c>
      <c r="AM229" s="136">
        <v>10000</v>
      </c>
    </row>
    <row r="230" spans="1:39" ht="15.75" thickBot="1" x14ac:dyDescent="0.3">
      <c r="A230" s="102" t="s">
        <v>705</v>
      </c>
      <c r="B230" s="61" t="s">
        <v>706</v>
      </c>
      <c r="C230" s="66" t="s">
        <v>19</v>
      </c>
      <c r="D230" s="182">
        <f t="shared" si="34"/>
        <v>7700</v>
      </c>
      <c r="E230" s="97"/>
      <c r="F230" s="99">
        <f t="shared" si="35"/>
        <v>30</v>
      </c>
      <c r="G230" s="222">
        <f t="shared" si="36"/>
        <v>4850</v>
      </c>
      <c r="H230" s="222">
        <f t="shared" si="37"/>
        <v>6450</v>
      </c>
      <c r="I230" s="236">
        <f t="shared" si="38"/>
        <v>7700</v>
      </c>
      <c r="J230" s="222">
        <v>4500</v>
      </c>
      <c r="K230" s="128">
        <v>6000</v>
      </c>
      <c r="L230" s="222">
        <v>4500</v>
      </c>
      <c r="M230" s="128">
        <v>8000</v>
      </c>
      <c r="N230" s="222">
        <v>4500</v>
      </c>
      <c r="O230" s="223">
        <v>8000</v>
      </c>
      <c r="P230" s="222">
        <v>3500</v>
      </c>
      <c r="Q230" s="128">
        <v>6000</v>
      </c>
      <c r="R230" s="222">
        <v>4000</v>
      </c>
      <c r="S230" s="128">
        <v>7000</v>
      </c>
      <c r="T230" s="222">
        <v>4500</v>
      </c>
      <c r="U230" s="223">
        <v>7000</v>
      </c>
      <c r="V230" s="222">
        <v>3500</v>
      </c>
      <c r="W230" s="223">
        <v>6000</v>
      </c>
      <c r="X230" s="222">
        <v>5000</v>
      </c>
      <c r="Y230" s="223">
        <v>8000</v>
      </c>
      <c r="Z230" s="222">
        <v>7000</v>
      </c>
      <c r="AA230" s="223">
        <v>12000</v>
      </c>
      <c r="AB230" s="222">
        <v>3500</v>
      </c>
      <c r="AC230" s="223">
        <v>6000</v>
      </c>
      <c r="AD230" s="222">
        <v>5000</v>
      </c>
      <c r="AE230" s="223">
        <v>8000</v>
      </c>
      <c r="AF230" s="222">
        <v>7000</v>
      </c>
      <c r="AG230" s="223">
        <v>12000</v>
      </c>
      <c r="AH230" s="222">
        <v>3500</v>
      </c>
      <c r="AI230" s="223">
        <v>6000</v>
      </c>
      <c r="AJ230" s="222">
        <v>5000</v>
      </c>
      <c r="AK230" s="223">
        <v>10000</v>
      </c>
      <c r="AL230" s="222">
        <v>5000</v>
      </c>
      <c r="AM230" s="223">
        <v>10000</v>
      </c>
    </row>
    <row r="231" spans="1:39" ht="15.75" thickBot="1" x14ac:dyDescent="0.3">
      <c r="A231" s="216" t="s">
        <v>707</v>
      </c>
      <c r="B231" s="212" t="s">
        <v>708</v>
      </c>
      <c r="C231" s="213" t="s">
        <v>42</v>
      </c>
      <c r="D231" s="242">
        <f t="shared" si="34"/>
        <v>5600</v>
      </c>
      <c r="F231" s="224">
        <f t="shared" si="35"/>
        <v>30</v>
      </c>
      <c r="G231" s="225">
        <f t="shared" si="36"/>
        <v>3350</v>
      </c>
      <c r="H231" s="225">
        <f t="shared" si="37"/>
        <v>4250</v>
      </c>
      <c r="I231" s="237">
        <f t="shared" si="38"/>
        <v>5600</v>
      </c>
      <c r="J231" s="225">
        <v>3000</v>
      </c>
      <c r="K231" s="226">
        <v>4500</v>
      </c>
      <c r="L231" s="225">
        <v>3000</v>
      </c>
      <c r="M231" s="226">
        <v>4500</v>
      </c>
      <c r="N231" s="225">
        <v>3500</v>
      </c>
      <c r="O231" s="227">
        <v>4500</v>
      </c>
      <c r="P231" s="225">
        <v>2500</v>
      </c>
      <c r="Q231" s="226">
        <v>4000</v>
      </c>
      <c r="R231" s="225">
        <v>2500</v>
      </c>
      <c r="S231" s="226">
        <v>4000</v>
      </c>
      <c r="T231" s="225">
        <v>3000</v>
      </c>
      <c r="U231" s="227">
        <v>4000</v>
      </c>
      <c r="V231" s="225">
        <v>3000</v>
      </c>
      <c r="W231" s="227">
        <v>4000</v>
      </c>
      <c r="X231" s="225">
        <v>4500</v>
      </c>
      <c r="Y231" s="227">
        <v>6500</v>
      </c>
      <c r="Z231" s="225">
        <v>7000</v>
      </c>
      <c r="AA231" s="227">
        <v>10000</v>
      </c>
      <c r="AB231" s="225">
        <v>3000</v>
      </c>
      <c r="AC231" s="227">
        <v>4000</v>
      </c>
      <c r="AD231" s="225">
        <v>4500</v>
      </c>
      <c r="AE231" s="227">
        <v>6500</v>
      </c>
      <c r="AF231" s="225">
        <v>7000</v>
      </c>
      <c r="AG231" s="227">
        <v>10000</v>
      </c>
      <c r="AH231" s="225">
        <v>2000</v>
      </c>
      <c r="AI231" s="227">
        <v>3500</v>
      </c>
      <c r="AJ231" s="225">
        <v>2500</v>
      </c>
      <c r="AK231" s="227">
        <v>4000</v>
      </c>
      <c r="AL231" s="225">
        <v>3000</v>
      </c>
      <c r="AM231" s="227">
        <v>4000</v>
      </c>
    </row>
    <row r="232" spans="1:39" x14ac:dyDescent="0.25">
      <c r="A232" s="567" t="s">
        <v>709</v>
      </c>
      <c r="B232" s="60" t="s">
        <v>710</v>
      </c>
      <c r="C232" s="65" t="s">
        <v>42</v>
      </c>
      <c r="D232" s="180">
        <f t="shared" si="34"/>
        <v>6050</v>
      </c>
      <c r="F232" s="57">
        <f t="shared" si="35"/>
        <v>30</v>
      </c>
      <c r="G232" s="27">
        <f t="shared" si="36"/>
        <v>4150</v>
      </c>
      <c r="H232" s="27">
        <f t="shared" si="37"/>
        <v>4750</v>
      </c>
      <c r="I232" s="238">
        <f t="shared" si="38"/>
        <v>6050</v>
      </c>
      <c r="J232" s="27">
        <v>3500</v>
      </c>
      <c r="K232" s="31">
        <v>4500</v>
      </c>
      <c r="L232" s="27">
        <v>3500</v>
      </c>
      <c r="M232" s="31">
        <v>4500</v>
      </c>
      <c r="N232" s="27">
        <v>3500</v>
      </c>
      <c r="O232" s="32">
        <v>7000</v>
      </c>
      <c r="P232" s="27">
        <v>2500</v>
      </c>
      <c r="Q232" s="31">
        <v>4500</v>
      </c>
      <c r="R232" s="27">
        <v>2500</v>
      </c>
      <c r="S232" s="31">
        <v>4500</v>
      </c>
      <c r="T232" s="27">
        <v>2500</v>
      </c>
      <c r="U232" s="32">
        <v>6000</v>
      </c>
      <c r="V232" s="27">
        <v>4000</v>
      </c>
      <c r="W232" s="32">
        <v>6000</v>
      </c>
      <c r="X232" s="27">
        <v>5000</v>
      </c>
      <c r="Y232" s="32">
        <v>7500</v>
      </c>
      <c r="Z232" s="27">
        <v>6000</v>
      </c>
      <c r="AA232" s="32">
        <v>10000</v>
      </c>
      <c r="AB232" s="27">
        <v>4000</v>
      </c>
      <c r="AC232" s="32">
        <v>6000</v>
      </c>
      <c r="AD232" s="27">
        <v>5000</v>
      </c>
      <c r="AE232" s="32">
        <v>7500</v>
      </c>
      <c r="AF232" s="27">
        <v>6000</v>
      </c>
      <c r="AG232" s="32">
        <v>10000</v>
      </c>
      <c r="AH232" s="27">
        <v>2500</v>
      </c>
      <c r="AI232" s="32">
        <v>4000</v>
      </c>
      <c r="AJ232" s="27">
        <v>3000</v>
      </c>
      <c r="AK232" s="32">
        <v>4500</v>
      </c>
      <c r="AL232" s="27">
        <v>3000</v>
      </c>
      <c r="AM232" s="32">
        <v>6500</v>
      </c>
    </row>
    <row r="233" spans="1:39" x14ac:dyDescent="0.25">
      <c r="A233" s="568"/>
      <c r="B233" s="130" t="s">
        <v>711</v>
      </c>
      <c r="C233" s="131" t="s">
        <v>42</v>
      </c>
      <c r="D233" s="181">
        <f t="shared" si="34"/>
        <v>13500</v>
      </c>
      <c r="F233" s="133">
        <f t="shared" si="35"/>
        <v>30</v>
      </c>
      <c r="G233" s="134">
        <f t="shared" si="36"/>
        <v>11300</v>
      </c>
      <c r="H233" s="134">
        <f t="shared" si="37"/>
        <v>12050</v>
      </c>
      <c r="I233" s="235">
        <f t="shared" si="38"/>
        <v>13500</v>
      </c>
      <c r="J233" s="134">
        <v>12000</v>
      </c>
      <c r="K233" s="135">
        <v>14000</v>
      </c>
      <c r="L233" s="134">
        <v>12000</v>
      </c>
      <c r="M233" s="135">
        <v>14000</v>
      </c>
      <c r="N233" s="134">
        <v>12000</v>
      </c>
      <c r="O233" s="136">
        <v>16000</v>
      </c>
      <c r="P233" s="134">
        <v>9000</v>
      </c>
      <c r="Q233" s="135">
        <v>12000</v>
      </c>
      <c r="R233" s="134">
        <v>9000</v>
      </c>
      <c r="S233" s="135">
        <v>12000</v>
      </c>
      <c r="T233" s="134">
        <v>12000</v>
      </c>
      <c r="U233" s="136">
        <v>14000</v>
      </c>
      <c r="V233" s="134">
        <v>10000</v>
      </c>
      <c r="W233" s="136">
        <v>12000</v>
      </c>
      <c r="X233" s="134">
        <v>11000</v>
      </c>
      <c r="Y233" s="136">
        <v>13500</v>
      </c>
      <c r="Z233" s="134">
        <v>12000</v>
      </c>
      <c r="AA233" s="136">
        <v>15000</v>
      </c>
      <c r="AB233" s="134">
        <v>10000</v>
      </c>
      <c r="AC233" s="136">
        <v>12000</v>
      </c>
      <c r="AD233" s="134">
        <v>11000</v>
      </c>
      <c r="AE233" s="136">
        <v>13500</v>
      </c>
      <c r="AF233" s="134">
        <v>12000</v>
      </c>
      <c r="AG233" s="136">
        <v>15000</v>
      </c>
      <c r="AH233" s="134">
        <v>10000</v>
      </c>
      <c r="AI233" s="136">
        <v>12000</v>
      </c>
      <c r="AJ233" s="134">
        <v>11000</v>
      </c>
      <c r="AK233" s="136">
        <v>13500</v>
      </c>
      <c r="AL233" s="134">
        <v>12000</v>
      </c>
      <c r="AM233" s="136">
        <v>15000</v>
      </c>
    </row>
    <row r="234" spans="1:39" x14ac:dyDescent="0.25">
      <c r="A234" s="568"/>
      <c r="B234" s="61" t="s">
        <v>712</v>
      </c>
      <c r="C234" s="66" t="s">
        <v>42</v>
      </c>
      <c r="D234" s="182">
        <f t="shared" si="34"/>
        <v>8550</v>
      </c>
      <c r="F234" s="57">
        <f t="shared" si="35"/>
        <v>30</v>
      </c>
      <c r="G234" s="27">
        <f t="shared" si="36"/>
        <v>5800</v>
      </c>
      <c r="H234" s="27">
        <f t="shared" si="37"/>
        <v>6800</v>
      </c>
      <c r="I234" s="238">
        <f t="shared" si="38"/>
        <v>8550</v>
      </c>
      <c r="J234" s="27">
        <v>6500</v>
      </c>
      <c r="K234" s="31">
        <v>7500</v>
      </c>
      <c r="L234" s="27">
        <v>6500</v>
      </c>
      <c r="M234" s="31">
        <v>7500</v>
      </c>
      <c r="N234" s="27">
        <v>6500</v>
      </c>
      <c r="O234" s="32">
        <v>10500</v>
      </c>
      <c r="P234" s="27">
        <v>4500</v>
      </c>
      <c r="Q234" s="31">
        <v>6500</v>
      </c>
      <c r="R234" s="27">
        <v>4500</v>
      </c>
      <c r="S234" s="31">
        <v>6500</v>
      </c>
      <c r="T234" s="27">
        <v>6500</v>
      </c>
      <c r="U234" s="32">
        <v>10500</v>
      </c>
      <c r="V234" s="27">
        <v>5000</v>
      </c>
      <c r="W234" s="32">
        <v>6000</v>
      </c>
      <c r="X234" s="27">
        <v>7000</v>
      </c>
      <c r="Y234" s="32">
        <v>8000</v>
      </c>
      <c r="Z234" s="27">
        <v>7000</v>
      </c>
      <c r="AA234" s="32">
        <v>11000</v>
      </c>
      <c r="AB234" s="27">
        <v>5000</v>
      </c>
      <c r="AC234" s="32">
        <v>6000</v>
      </c>
      <c r="AD234" s="27">
        <v>7000</v>
      </c>
      <c r="AE234" s="32">
        <v>8000</v>
      </c>
      <c r="AF234" s="27">
        <v>7000</v>
      </c>
      <c r="AG234" s="32">
        <v>11000</v>
      </c>
      <c r="AH234" s="27">
        <v>5000</v>
      </c>
      <c r="AI234" s="32">
        <v>6000</v>
      </c>
      <c r="AJ234" s="27">
        <v>6000</v>
      </c>
      <c r="AK234" s="32">
        <v>7000</v>
      </c>
      <c r="AL234" s="27">
        <v>6000</v>
      </c>
      <c r="AM234" s="32">
        <v>9500</v>
      </c>
    </row>
    <row r="235" spans="1:39" x14ac:dyDescent="0.25">
      <c r="A235" s="568"/>
      <c r="B235" s="130" t="s">
        <v>713</v>
      </c>
      <c r="C235" s="131" t="s">
        <v>42</v>
      </c>
      <c r="D235" s="181">
        <f t="shared" si="34"/>
        <v>13166.666666666666</v>
      </c>
      <c r="F235" s="133">
        <f t="shared" si="35"/>
        <v>18</v>
      </c>
      <c r="G235" s="134">
        <f t="shared" si="36"/>
        <v>10750</v>
      </c>
      <c r="H235" s="134">
        <f t="shared" si="37"/>
        <v>12000</v>
      </c>
      <c r="I235" s="235">
        <f t="shared" si="38"/>
        <v>13166.666666666666</v>
      </c>
      <c r="J235" s="134" t="s">
        <v>135</v>
      </c>
      <c r="K235" s="135" t="s">
        <v>135</v>
      </c>
      <c r="L235" s="134" t="s">
        <v>135</v>
      </c>
      <c r="M235" s="135" t="s">
        <v>135</v>
      </c>
      <c r="N235" s="134" t="s">
        <v>135</v>
      </c>
      <c r="O235" s="136" t="s">
        <v>135</v>
      </c>
      <c r="P235" s="134" t="s">
        <v>135</v>
      </c>
      <c r="Q235" s="135" t="s">
        <v>135</v>
      </c>
      <c r="R235" s="134" t="s">
        <v>135</v>
      </c>
      <c r="S235" s="135" t="s">
        <v>135</v>
      </c>
      <c r="T235" s="134" t="s">
        <v>135</v>
      </c>
      <c r="U235" s="136" t="s">
        <v>135</v>
      </c>
      <c r="V235" s="134">
        <v>9500</v>
      </c>
      <c r="W235" s="136">
        <v>12000</v>
      </c>
      <c r="X235" s="134">
        <v>10500</v>
      </c>
      <c r="Y235" s="136">
        <v>13500</v>
      </c>
      <c r="Z235" s="134">
        <v>12000</v>
      </c>
      <c r="AA235" s="136">
        <v>15000</v>
      </c>
      <c r="AB235" s="134">
        <v>9500</v>
      </c>
      <c r="AC235" s="136">
        <v>12000</v>
      </c>
      <c r="AD235" s="134">
        <v>10500</v>
      </c>
      <c r="AE235" s="136">
        <v>13500</v>
      </c>
      <c r="AF235" s="134">
        <v>12000</v>
      </c>
      <c r="AG235" s="136">
        <v>15000</v>
      </c>
      <c r="AH235" s="134">
        <v>9500</v>
      </c>
      <c r="AI235" s="136">
        <v>12000</v>
      </c>
      <c r="AJ235" s="134">
        <v>10500</v>
      </c>
      <c r="AK235" s="136">
        <v>13500</v>
      </c>
      <c r="AL235" s="134">
        <v>11500</v>
      </c>
      <c r="AM235" s="136">
        <v>13500</v>
      </c>
    </row>
    <row r="236" spans="1:39" ht="15.75" thickBot="1" x14ac:dyDescent="0.3">
      <c r="A236" s="569"/>
      <c r="B236" s="62" t="s">
        <v>714</v>
      </c>
      <c r="C236" s="67" t="s">
        <v>42</v>
      </c>
      <c r="D236" s="243">
        <f t="shared" si="34"/>
        <v>18666.666666666668</v>
      </c>
      <c r="F236" s="57">
        <f t="shared" si="35"/>
        <v>18</v>
      </c>
      <c r="G236" s="27">
        <f t="shared" si="36"/>
        <v>14250</v>
      </c>
      <c r="H236" s="27">
        <f t="shared" si="37"/>
        <v>16250</v>
      </c>
      <c r="I236" s="238">
        <f t="shared" si="38"/>
        <v>18666.666666666668</v>
      </c>
      <c r="J236" s="27" t="s">
        <v>135</v>
      </c>
      <c r="K236" s="31" t="s">
        <v>135</v>
      </c>
      <c r="L236" s="27" t="s">
        <v>135</v>
      </c>
      <c r="M236" s="31" t="s">
        <v>135</v>
      </c>
      <c r="N236" s="27" t="s">
        <v>135</v>
      </c>
      <c r="O236" s="32" t="s">
        <v>135</v>
      </c>
      <c r="P236" s="27" t="s">
        <v>135</v>
      </c>
      <c r="Q236" s="31" t="s">
        <v>135</v>
      </c>
      <c r="R236" s="27" t="s">
        <v>135</v>
      </c>
      <c r="S236" s="31" t="s">
        <v>135</v>
      </c>
      <c r="T236" s="27" t="s">
        <v>135</v>
      </c>
      <c r="U236" s="32" t="s">
        <v>135</v>
      </c>
      <c r="V236" s="27">
        <v>13500</v>
      </c>
      <c r="W236" s="32">
        <v>15000</v>
      </c>
      <c r="X236" s="27">
        <v>16000</v>
      </c>
      <c r="Y236" s="32">
        <v>17000</v>
      </c>
      <c r="Z236" s="27">
        <v>18000</v>
      </c>
      <c r="AA236" s="32">
        <v>20000</v>
      </c>
      <c r="AB236" s="27">
        <v>13500</v>
      </c>
      <c r="AC236" s="32">
        <v>15000</v>
      </c>
      <c r="AD236" s="27">
        <v>16000</v>
      </c>
      <c r="AE236" s="32">
        <v>17000</v>
      </c>
      <c r="AF236" s="27">
        <v>18000</v>
      </c>
      <c r="AG236" s="32">
        <v>20000</v>
      </c>
      <c r="AH236" s="27">
        <v>13500</v>
      </c>
      <c r="AI236" s="32">
        <v>15000</v>
      </c>
      <c r="AJ236" s="27">
        <v>15000</v>
      </c>
      <c r="AK236" s="32">
        <v>16500</v>
      </c>
      <c r="AL236" s="27">
        <v>16000</v>
      </c>
      <c r="AM236" s="32">
        <v>20000</v>
      </c>
    </row>
    <row r="237" spans="1:39" ht="15.75" thickBot="1" x14ac:dyDescent="0.3">
      <c r="A237" s="216" t="s">
        <v>715</v>
      </c>
      <c r="B237" s="130" t="s">
        <v>716</v>
      </c>
      <c r="C237" s="131" t="s">
        <v>37</v>
      </c>
      <c r="D237" s="181">
        <f t="shared" si="34"/>
        <v>9125</v>
      </c>
      <c r="F237" s="224">
        <f t="shared" si="35"/>
        <v>24</v>
      </c>
      <c r="G237" s="225">
        <f t="shared" si="36"/>
        <v>5500</v>
      </c>
      <c r="H237" s="225">
        <f t="shared" si="37"/>
        <v>6500</v>
      </c>
      <c r="I237" s="237">
        <f t="shared" si="38"/>
        <v>9125</v>
      </c>
      <c r="J237" s="225">
        <v>4000</v>
      </c>
      <c r="K237" s="226">
        <v>7000</v>
      </c>
      <c r="L237" s="225">
        <v>5000</v>
      </c>
      <c r="M237" s="226">
        <v>8000</v>
      </c>
      <c r="N237" s="225">
        <v>6000</v>
      </c>
      <c r="O237" s="227">
        <v>10000</v>
      </c>
      <c r="P237" s="225" t="s">
        <v>135</v>
      </c>
      <c r="Q237" s="226" t="s">
        <v>135</v>
      </c>
      <c r="R237" s="225" t="s">
        <v>135</v>
      </c>
      <c r="S237" s="226" t="s">
        <v>135</v>
      </c>
      <c r="T237" s="225" t="s">
        <v>135</v>
      </c>
      <c r="U237" s="227" t="s">
        <v>135</v>
      </c>
      <c r="V237" s="225">
        <v>4000</v>
      </c>
      <c r="W237" s="227">
        <v>7000</v>
      </c>
      <c r="X237" s="225">
        <v>5000</v>
      </c>
      <c r="Y237" s="227">
        <v>8000</v>
      </c>
      <c r="Z237" s="225">
        <v>6000</v>
      </c>
      <c r="AA237" s="227">
        <v>12000</v>
      </c>
      <c r="AB237" s="225">
        <v>4000</v>
      </c>
      <c r="AC237" s="227">
        <v>7000</v>
      </c>
      <c r="AD237" s="225">
        <v>5000</v>
      </c>
      <c r="AE237" s="227">
        <v>8000</v>
      </c>
      <c r="AF237" s="225">
        <v>6000</v>
      </c>
      <c r="AG237" s="227">
        <v>12000</v>
      </c>
      <c r="AH237" s="225">
        <v>4000</v>
      </c>
      <c r="AI237" s="227">
        <v>7000</v>
      </c>
      <c r="AJ237" s="225">
        <v>5000</v>
      </c>
      <c r="AK237" s="227">
        <v>8000</v>
      </c>
      <c r="AL237" s="225">
        <v>6000</v>
      </c>
      <c r="AM237" s="227">
        <v>15000</v>
      </c>
    </row>
    <row r="238" spans="1:39" x14ac:dyDescent="0.25">
      <c r="A238" s="567" t="s">
        <v>717</v>
      </c>
      <c r="B238" s="302" t="s">
        <v>718</v>
      </c>
      <c r="C238" s="65" t="s">
        <v>42</v>
      </c>
      <c r="D238" s="180">
        <f t="shared" si="34"/>
        <v>9900</v>
      </c>
      <c r="F238" s="57">
        <f t="shared" si="35"/>
        <v>30</v>
      </c>
      <c r="G238" s="27">
        <f t="shared" si="36"/>
        <v>5400</v>
      </c>
      <c r="H238" s="27">
        <f t="shared" si="37"/>
        <v>7300</v>
      </c>
      <c r="I238" s="238">
        <f t="shared" si="38"/>
        <v>9900</v>
      </c>
      <c r="J238" s="27">
        <v>6000</v>
      </c>
      <c r="K238" s="31">
        <v>8000</v>
      </c>
      <c r="L238" s="27">
        <v>6000</v>
      </c>
      <c r="M238" s="31">
        <v>8000</v>
      </c>
      <c r="N238" s="27">
        <v>6000</v>
      </c>
      <c r="O238" s="32">
        <v>10000</v>
      </c>
      <c r="P238" s="27">
        <v>4000</v>
      </c>
      <c r="Q238" s="31">
        <v>6000</v>
      </c>
      <c r="R238" s="27">
        <v>5000</v>
      </c>
      <c r="S238" s="31">
        <v>8000</v>
      </c>
      <c r="T238" s="27">
        <v>6000</v>
      </c>
      <c r="U238" s="32">
        <v>10000</v>
      </c>
      <c r="V238" s="1">
        <v>4000</v>
      </c>
      <c r="W238" s="3">
        <v>6000</v>
      </c>
      <c r="X238" s="1">
        <v>8000</v>
      </c>
      <c r="Y238" s="3">
        <v>12000</v>
      </c>
      <c r="Z238" s="1">
        <v>12000</v>
      </c>
      <c r="AA238" s="3">
        <v>15000</v>
      </c>
      <c r="AB238" s="1">
        <v>4000</v>
      </c>
      <c r="AC238" s="3">
        <v>6000</v>
      </c>
      <c r="AD238" s="1">
        <v>5000</v>
      </c>
      <c r="AE238" s="3">
        <v>8000</v>
      </c>
      <c r="AF238" s="1">
        <v>9000</v>
      </c>
      <c r="AG238" s="3">
        <v>15000</v>
      </c>
      <c r="AH238" s="1">
        <v>4000</v>
      </c>
      <c r="AI238" s="3">
        <v>6000</v>
      </c>
      <c r="AJ238" s="1">
        <v>5000</v>
      </c>
      <c r="AK238" s="3">
        <v>8000</v>
      </c>
      <c r="AL238" s="1">
        <v>6000</v>
      </c>
      <c r="AM238" s="3">
        <v>10000</v>
      </c>
    </row>
    <row r="239" spans="1:39" x14ac:dyDescent="0.25">
      <c r="A239" s="568"/>
      <c r="B239" s="185" t="s">
        <v>719</v>
      </c>
      <c r="C239" s="131" t="s">
        <v>42</v>
      </c>
      <c r="D239" s="181">
        <f t="shared" si="34"/>
        <v>17100</v>
      </c>
      <c r="F239" s="133">
        <f t="shared" si="35"/>
        <v>30</v>
      </c>
      <c r="G239" s="134">
        <f t="shared" si="36"/>
        <v>10500</v>
      </c>
      <c r="H239" s="134">
        <f t="shared" si="37"/>
        <v>12500</v>
      </c>
      <c r="I239" s="235">
        <f t="shared" si="38"/>
        <v>17100</v>
      </c>
      <c r="J239" s="134">
        <v>11000</v>
      </c>
      <c r="K239" s="135">
        <v>14000</v>
      </c>
      <c r="L239" s="134">
        <v>11000</v>
      </c>
      <c r="M239" s="135">
        <v>14000</v>
      </c>
      <c r="N239" s="134">
        <v>11000</v>
      </c>
      <c r="O239" s="136">
        <v>20000</v>
      </c>
      <c r="P239" s="134">
        <v>8000</v>
      </c>
      <c r="Q239" s="135">
        <v>12000</v>
      </c>
      <c r="R239" s="134">
        <v>10000</v>
      </c>
      <c r="S239" s="135">
        <v>15000</v>
      </c>
      <c r="T239" s="134">
        <v>12000</v>
      </c>
      <c r="U239" s="136">
        <v>20000</v>
      </c>
      <c r="V239" s="137">
        <v>8000</v>
      </c>
      <c r="W239" s="139">
        <v>12000</v>
      </c>
      <c r="X239" s="137">
        <v>10000</v>
      </c>
      <c r="Y239" s="139">
        <v>15000</v>
      </c>
      <c r="Z239" s="137">
        <v>12000</v>
      </c>
      <c r="AA239" s="139">
        <v>20000</v>
      </c>
      <c r="AB239" s="137">
        <v>8000</v>
      </c>
      <c r="AC239" s="139">
        <v>12000</v>
      </c>
      <c r="AD239" s="137">
        <v>10000</v>
      </c>
      <c r="AE239" s="139">
        <v>15000</v>
      </c>
      <c r="AF239" s="137">
        <v>16000</v>
      </c>
      <c r="AG239" s="139">
        <v>28000</v>
      </c>
      <c r="AH239" s="137">
        <v>8000</v>
      </c>
      <c r="AI239" s="139">
        <v>12000</v>
      </c>
      <c r="AJ239" s="137">
        <v>10000</v>
      </c>
      <c r="AK239" s="139">
        <v>15000</v>
      </c>
      <c r="AL239" s="137">
        <v>12000</v>
      </c>
      <c r="AM239" s="139">
        <v>20000</v>
      </c>
    </row>
    <row r="240" spans="1:39" x14ac:dyDescent="0.25">
      <c r="A240" s="568"/>
      <c r="B240" s="184" t="s">
        <v>720</v>
      </c>
      <c r="C240" s="66" t="s">
        <v>42</v>
      </c>
      <c r="D240" s="182">
        <f t="shared" si="34"/>
        <v>12200</v>
      </c>
      <c r="F240" s="57">
        <f t="shared" si="35"/>
        <v>30</v>
      </c>
      <c r="G240" s="27">
        <f t="shared" si="36"/>
        <v>6400</v>
      </c>
      <c r="H240" s="27">
        <f t="shared" si="37"/>
        <v>8100</v>
      </c>
      <c r="I240" s="238">
        <f t="shared" si="38"/>
        <v>12200</v>
      </c>
      <c r="J240" s="27">
        <v>7000</v>
      </c>
      <c r="K240" s="31">
        <v>9000</v>
      </c>
      <c r="L240" s="27">
        <v>7000</v>
      </c>
      <c r="M240" s="31">
        <v>9000</v>
      </c>
      <c r="N240" s="27">
        <v>9000</v>
      </c>
      <c r="O240" s="32">
        <v>15000</v>
      </c>
      <c r="P240" s="27">
        <v>5000</v>
      </c>
      <c r="Q240" s="31">
        <v>7000</v>
      </c>
      <c r="R240" s="27">
        <v>7000</v>
      </c>
      <c r="S240" s="31">
        <v>9000</v>
      </c>
      <c r="T240" s="27">
        <v>9000</v>
      </c>
      <c r="U240" s="32">
        <v>13000</v>
      </c>
      <c r="V240" s="1">
        <v>5000</v>
      </c>
      <c r="W240" s="3">
        <v>7000</v>
      </c>
      <c r="X240" s="1">
        <v>7000</v>
      </c>
      <c r="Y240" s="3">
        <v>10000</v>
      </c>
      <c r="Z240" s="1">
        <v>12000</v>
      </c>
      <c r="AA240" s="3">
        <v>15000</v>
      </c>
      <c r="AB240" s="1">
        <v>5000</v>
      </c>
      <c r="AC240" s="3">
        <v>7000</v>
      </c>
      <c r="AD240" s="1">
        <v>7000</v>
      </c>
      <c r="AE240" s="3">
        <v>9000</v>
      </c>
      <c r="AF240" s="1">
        <v>11000</v>
      </c>
      <c r="AG240" s="3">
        <v>16000</v>
      </c>
      <c r="AH240" s="1">
        <v>5000</v>
      </c>
      <c r="AI240" s="3">
        <v>7000</v>
      </c>
      <c r="AJ240" s="1">
        <v>7000</v>
      </c>
      <c r="AK240" s="3">
        <v>9000</v>
      </c>
      <c r="AL240" s="1">
        <v>9000</v>
      </c>
      <c r="AM240" s="3">
        <v>13000</v>
      </c>
    </row>
    <row r="241" spans="1:39" ht="15.75" thickBot="1" x14ac:dyDescent="0.3">
      <c r="A241" s="569"/>
      <c r="B241" s="140" t="s">
        <v>721</v>
      </c>
      <c r="C241" s="141" t="s">
        <v>3</v>
      </c>
      <c r="D241" s="183">
        <f t="shared" si="34"/>
        <v>12000</v>
      </c>
      <c r="F241" s="133">
        <f t="shared" si="35"/>
        <v>30</v>
      </c>
      <c r="G241" s="134">
        <f t="shared" si="36"/>
        <v>7200</v>
      </c>
      <c r="H241" s="134">
        <f t="shared" si="37"/>
        <v>9300</v>
      </c>
      <c r="I241" s="235">
        <f t="shared" si="38"/>
        <v>12000</v>
      </c>
      <c r="J241" s="134">
        <v>7000</v>
      </c>
      <c r="K241" s="135">
        <v>9000</v>
      </c>
      <c r="L241" s="134">
        <v>7000</v>
      </c>
      <c r="M241" s="135">
        <v>9000</v>
      </c>
      <c r="N241" s="134">
        <v>9000</v>
      </c>
      <c r="O241" s="136">
        <v>12000</v>
      </c>
      <c r="P241" s="134">
        <v>5000</v>
      </c>
      <c r="Q241" s="135">
        <v>7000</v>
      </c>
      <c r="R241" s="134">
        <v>6000</v>
      </c>
      <c r="S241" s="135">
        <v>9000</v>
      </c>
      <c r="T241" s="134">
        <v>7000</v>
      </c>
      <c r="U241" s="136">
        <v>12000</v>
      </c>
      <c r="V241" s="137">
        <v>8000</v>
      </c>
      <c r="W241" s="139">
        <v>12000</v>
      </c>
      <c r="X241" s="137">
        <v>12000</v>
      </c>
      <c r="Y241" s="139">
        <v>15000</v>
      </c>
      <c r="Z241" s="137">
        <v>12000</v>
      </c>
      <c r="AA241" s="139">
        <v>17000</v>
      </c>
      <c r="AB241" s="137">
        <v>5000</v>
      </c>
      <c r="AC241" s="139">
        <v>7000</v>
      </c>
      <c r="AD241" s="137">
        <v>8000</v>
      </c>
      <c r="AE241" s="139">
        <v>12000</v>
      </c>
      <c r="AF241" s="137">
        <v>12000</v>
      </c>
      <c r="AG241" s="139">
        <v>20000</v>
      </c>
      <c r="AH241" s="137">
        <v>5000</v>
      </c>
      <c r="AI241" s="139">
        <v>7000</v>
      </c>
      <c r="AJ241" s="137">
        <v>6000</v>
      </c>
      <c r="AK241" s="139">
        <v>9000</v>
      </c>
      <c r="AL241" s="137">
        <v>7000</v>
      </c>
      <c r="AM241" s="139">
        <v>12000</v>
      </c>
    </row>
    <row r="242" spans="1:39" x14ac:dyDescent="0.25">
      <c r="A242" s="567" t="s">
        <v>722</v>
      </c>
      <c r="B242" s="61" t="s">
        <v>723</v>
      </c>
      <c r="C242" s="66" t="s">
        <v>42</v>
      </c>
      <c r="D242" s="182">
        <f t="shared" si="34"/>
        <v>15700</v>
      </c>
      <c r="F242" s="55">
        <f t="shared" si="35"/>
        <v>30</v>
      </c>
      <c r="G242" s="26">
        <f t="shared" si="36"/>
        <v>8800</v>
      </c>
      <c r="H242" s="26">
        <f t="shared" si="37"/>
        <v>11200</v>
      </c>
      <c r="I242" s="234">
        <f t="shared" si="38"/>
        <v>15700</v>
      </c>
      <c r="J242" s="26">
        <v>9000</v>
      </c>
      <c r="K242" s="29">
        <v>11000</v>
      </c>
      <c r="L242" s="26">
        <v>9000</v>
      </c>
      <c r="M242" s="29">
        <v>11000</v>
      </c>
      <c r="N242" s="26">
        <v>11000</v>
      </c>
      <c r="O242" s="30">
        <v>15000</v>
      </c>
      <c r="P242" s="26">
        <v>7000</v>
      </c>
      <c r="Q242" s="29">
        <v>10000</v>
      </c>
      <c r="R242" s="26">
        <v>8000</v>
      </c>
      <c r="S242" s="29">
        <v>12000</v>
      </c>
      <c r="T242" s="26">
        <v>10000</v>
      </c>
      <c r="U242" s="30">
        <v>15000</v>
      </c>
      <c r="V242" s="26">
        <v>7000</v>
      </c>
      <c r="W242" s="30">
        <v>10000</v>
      </c>
      <c r="X242" s="26">
        <v>10000</v>
      </c>
      <c r="Y242" s="30">
        <v>14000</v>
      </c>
      <c r="Z242" s="26">
        <v>15000</v>
      </c>
      <c r="AA242" s="30">
        <v>20000</v>
      </c>
      <c r="AB242" s="26">
        <v>7000</v>
      </c>
      <c r="AC242" s="30">
        <v>10000</v>
      </c>
      <c r="AD242" s="26">
        <v>12000</v>
      </c>
      <c r="AE242" s="30">
        <v>16000</v>
      </c>
      <c r="AF242" s="26">
        <v>18000</v>
      </c>
      <c r="AG242" s="30">
        <v>28000</v>
      </c>
      <c r="AH242" s="26">
        <v>7000</v>
      </c>
      <c r="AI242" s="30">
        <v>10000</v>
      </c>
      <c r="AJ242" s="26">
        <v>8000</v>
      </c>
      <c r="AK242" s="30">
        <v>12000</v>
      </c>
      <c r="AL242" s="26">
        <v>10000</v>
      </c>
      <c r="AM242" s="30">
        <v>15000</v>
      </c>
    </row>
    <row r="243" spans="1:39" ht="15.75" thickBot="1" x14ac:dyDescent="0.3">
      <c r="A243" s="569"/>
      <c r="B243" s="130" t="s">
        <v>724</v>
      </c>
      <c r="C243" s="131" t="s">
        <v>3</v>
      </c>
      <c r="D243" s="181">
        <f t="shared" si="34"/>
        <v>10650</v>
      </c>
      <c r="F243" s="142">
        <f t="shared" si="35"/>
        <v>30</v>
      </c>
      <c r="G243" s="143">
        <f t="shared" si="36"/>
        <v>6400</v>
      </c>
      <c r="H243" s="143">
        <f t="shared" si="37"/>
        <v>8350</v>
      </c>
      <c r="I243" s="239">
        <f t="shared" si="38"/>
        <v>10650</v>
      </c>
      <c r="J243" s="143">
        <v>7000</v>
      </c>
      <c r="K243" s="144">
        <v>8000</v>
      </c>
      <c r="L243" s="143">
        <v>7000</v>
      </c>
      <c r="M243" s="144">
        <v>8000</v>
      </c>
      <c r="N243" s="143">
        <v>8000</v>
      </c>
      <c r="O243" s="193">
        <v>11000</v>
      </c>
      <c r="P243" s="143">
        <v>5000</v>
      </c>
      <c r="Q243" s="144">
        <v>7000</v>
      </c>
      <c r="R243" s="143">
        <v>6000</v>
      </c>
      <c r="S243" s="144">
        <v>8000</v>
      </c>
      <c r="T243" s="143">
        <v>7000</v>
      </c>
      <c r="U243" s="193">
        <v>10000</v>
      </c>
      <c r="V243" s="143">
        <v>5000</v>
      </c>
      <c r="W243" s="193">
        <v>8000</v>
      </c>
      <c r="X243" s="143">
        <v>7500</v>
      </c>
      <c r="Y243" s="193">
        <v>10000</v>
      </c>
      <c r="Z243" s="143">
        <v>7500</v>
      </c>
      <c r="AA243" s="193">
        <v>15000</v>
      </c>
      <c r="AB243" s="143">
        <v>5000</v>
      </c>
      <c r="AC243" s="193">
        <v>7000</v>
      </c>
      <c r="AD243" s="143">
        <v>10000</v>
      </c>
      <c r="AE243" s="193">
        <v>13000</v>
      </c>
      <c r="AF243" s="143">
        <v>13000</v>
      </c>
      <c r="AG243" s="193">
        <v>18000</v>
      </c>
      <c r="AH243" s="143">
        <v>5000</v>
      </c>
      <c r="AI243" s="193">
        <v>7000</v>
      </c>
      <c r="AJ243" s="143">
        <v>6000</v>
      </c>
      <c r="AK243" s="193">
        <v>8000</v>
      </c>
      <c r="AL243" s="143">
        <v>7000</v>
      </c>
      <c r="AM243" s="193">
        <v>10000</v>
      </c>
    </row>
    <row r="244" spans="1:39" x14ac:dyDescent="0.25">
      <c r="A244" s="567" t="s">
        <v>725</v>
      </c>
      <c r="B244" s="60" t="s">
        <v>726</v>
      </c>
      <c r="C244" s="65" t="s">
        <v>27</v>
      </c>
      <c r="D244" s="180">
        <f t="shared" si="34"/>
        <v>11080</v>
      </c>
      <c r="F244" s="57">
        <f t="shared" si="35"/>
        <v>30</v>
      </c>
      <c r="G244" s="27">
        <f t="shared" si="36"/>
        <v>8350</v>
      </c>
      <c r="H244" s="27">
        <f t="shared" si="37"/>
        <v>9400</v>
      </c>
      <c r="I244" s="238">
        <f t="shared" si="38"/>
        <v>11080</v>
      </c>
      <c r="J244" s="27">
        <v>8500</v>
      </c>
      <c r="K244" s="31">
        <v>10500</v>
      </c>
      <c r="L244" s="27">
        <v>8500</v>
      </c>
      <c r="M244" s="31">
        <v>10500</v>
      </c>
      <c r="N244" s="27">
        <v>8000</v>
      </c>
      <c r="O244" s="32">
        <v>11500</v>
      </c>
      <c r="P244" s="27">
        <v>6500</v>
      </c>
      <c r="Q244" s="31">
        <v>9500</v>
      </c>
      <c r="R244" s="27">
        <v>7000</v>
      </c>
      <c r="S244" s="31">
        <v>8000</v>
      </c>
      <c r="T244" s="27">
        <v>7000</v>
      </c>
      <c r="U244" s="32">
        <v>10300</v>
      </c>
      <c r="V244" s="27">
        <v>7000</v>
      </c>
      <c r="W244" s="32">
        <v>9500</v>
      </c>
      <c r="X244" s="27">
        <v>9000</v>
      </c>
      <c r="Y244" s="32">
        <v>12000</v>
      </c>
      <c r="Z244" s="27">
        <v>12000</v>
      </c>
      <c r="AA244" s="32">
        <v>15000</v>
      </c>
      <c r="AB244" s="27">
        <v>6500</v>
      </c>
      <c r="AC244" s="32">
        <v>9500</v>
      </c>
      <c r="AD244" s="27">
        <v>10000</v>
      </c>
      <c r="AE244" s="32">
        <v>14000</v>
      </c>
      <c r="AF244" s="27">
        <v>13000</v>
      </c>
      <c r="AG244" s="32">
        <v>17000</v>
      </c>
      <c r="AH244" s="27">
        <v>6500</v>
      </c>
      <c r="AI244" s="32">
        <v>9500</v>
      </c>
      <c r="AJ244" s="27">
        <v>7000</v>
      </c>
      <c r="AK244" s="32">
        <v>8000</v>
      </c>
      <c r="AL244" s="27">
        <v>7000</v>
      </c>
      <c r="AM244" s="32">
        <v>10000</v>
      </c>
    </row>
    <row r="245" spans="1:39" ht="15.75" thickBot="1" x14ac:dyDescent="0.3">
      <c r="A245" s="569"/>
      <c r="B245" s="140" t="s">
        <v>727</v>
      </c>
      <c r="C245" s="141" t="s">
        <v>29</v>
      </c>
      <c r="D245" s="183">
        <f t="shared" si="34"/>
        <v>12600</v>
      </c>
      <c r="F245" s="133">
        <f t="shared" si="35"/>
        <v>30</v>
      </c>
      <c r="G245" s="134">
        <f t="shared" si="36"/>
        <v>9050</v>
      </c>
      <c r="H245" s="134">
        <f t="shared" si="37"/>
        <v>9650</v>
      </c>
      <c r="I245" s="235">
        <f t="shared" si="38"/>
        <v>12600</v>
      </c>
      <c r="J245" s="134">
        <v>9000</v>
      </c>
      <c r="K245" s="135">
        <v>11000</v>
      </c>
      <c r="L245" s="134">
        <v>9000</v>
      </c>
      <c r="M245" s="135">
        <v>11000</v>
      </c>
      <c r="N245" s="134">
        <v>11000</v>
      </c>
      <c r="O245" s="136">
        <v>13000</v>
      </c>
      <c r="P245" s="134">
        <v>7000</v>
      </c>
      <c r="Q245" s="135">
        <v>10000</v>
      </c>
      <c r="R245" s="134">
        <v>7500</v>
      </c>
      <c r="S245" s="135">
        <v>9000</v>
      </c>
      <c r="T245" s="134">
        <v>8000</v>
      </c>
      <c r="U245" s="136">
        <v>12000</v>
      </c>
      <c r="V245" s="134">
        <v>8500</v>
      </c>
      <c r="W245" s="136">
        <v>11000</v>
      </c>
      <c r="X245" s="134">
        <v>9000</v>
      </c>
      <c r="Y245" s="136">
        <v>12500</v>
      </c>
      <c r="Z245" s="134">
        <v>13000</v>
      </c>
      <c r="AA245" s="136">
        <v>16000</v>
      </c>
      <c r="AB245" s="134">
        <v>7000</v>
      </c>
      <c r="AC245" s="136">
        <v>10000</v>
      </c>
      <c r="AD245" s="134">
        <v>9000</v>
      </c>
      <c r="AE245" s="136">
        <v>13000</v>
      </c>
      <c r="AF245" s="134">
        <v>14000</v>
      </c>
      <c r="AG245" s="136">
        <v>19000</v>
      </c>
      <c r="AH245" s="134">
        <v>7000</v>
      </c>
      <c r="AI245" s="136">
        <v>10000</v>
      </c>
      <c r="AJ245" s="134">
        <v>7500</v>
      </c>
      <c r="AK245" s="136">
        <v>9000</v>
      </c>
      <c r="AL245" s="134">
        <v>8000</v>
      </c>
      <c r="AM245" s="136">
        <v>12000</v>
      </c>
    </row>
    <row r="246" spans="1:39" x14ac:dyDescent="0.25">
      <c r="A246" s="567" t="s">
        <v>728</v>
      </c>
      <c r="B246" s="61" t="s">
        <v>729</v>
      </c>
      <c r="C246" s="66" t="s">
        <v>42</v>
      </c>
      <c r="D246" s="182">
        <f t="shared" si="34"/>
        <v>9550</v>
      </c>
      <c r="F246" s="55">
        <f t="shared" si="35"/>
        <v>30</v>
      </c>
      <c r="G246" s="26">
        <f t="shared" si="36"/>
        <v>6650</v>
      </c>
      <c r="H246" s="26">
        <f t="shared" si="37"/>
        <v>7700</v>
      </c>
      <c r="I246" s="234">
        <f t="shared" si="38"/>
        <v>9550</v>
      </c>
      <c r="J246" s="26">
        <v>7000</v>
      </c>
      <c r="K246" s="29">
        <v>9000</v>
      </c>
      <c r="L246" s="26">
        <v>6000</v>
      </c>
      <c r="M246" s="29">
        <v>9000</v>
      </c>
      <c r="N246" s="26">
        <v>7000</v>
      </c>
      <c r="O246" s="30">
        <v>10000</v>
      </c>
      <c r="P246" s="26">
        <v>5000</v>
      </c>
      <c r="Q246" s="29">
        <v>7000</v>
      </c>
      <c r="R246" s="26">
        <v>6000</v>
      </c>
      <c r="S246" s="29">
        <v>9000</v>
      </c>
      <c r="T246" s="26">
        <v>7000</v>
      </c>
      <c r="U246" s="30">
        <v>10000</v>
      </c>
      <c r="V246" s="26">
        <v>6000</v>
      </c>
      <c r="W246" s="30">
        <v>8500</v>
      </c>
      <c r="X246" s="26">
        <v>7000</v>
      </c>
      <c r="Y246" s="30">
        <v>10000</v>
      </c>
      <c r="Z246" s="26">
        <v>8500</v>
      </c>
      <c r="AA246" s="30">
        <v>14000</v>
      </c>
      <c r="AB246" s="26">
        <v>5000</v>
      </c>
      <c r="AC246" s="30">
        <v>7000</v>
      </c>
      <c r="AD246" s="26">
        <v>6000</v>
      </c>
      <c r="AE246" s="30">
        <v>9000</v>
      </c>
      <c r="AF246" s="26">
        <v>9000</v>
      </c>
      <c r="AG246" s="30">
        <v>13000</v>
      </c>
      <c r="AH246" s="26">
        <v>5000</v>
      </c>
      <c r="AI246" s="30">
        <v>7000</v>
      </c>
      <c r="AJ246" s="26">
        <v>6000</v>
      </c>
      <c r="AK246" s="30">
        <v>9000</v>
      </c>
      <c r="AL246" s="26">
        <v>7000</v>
      </c>
      <c r="AM246" s="30">
        <v>10000</v>
      </c>
    </row>
    <row r="247" spans="1:39" x14ac:dyDescent="0.25">
      <c r="A247" s="568"/>
      <c r="B247" s="130" t="s">
        <v>730</v>
      </c>
      <c r="C247" s="131" t="s">
        <v>42</v>
      </c>
      <c r="D247" s="181">
        <f t="shared" si="34"/>
        <v>11500</v>
      </c>
      <c r="F247" s="133">
        <f t="shared" si="35"/>
        <v>30</v>
      </c>
      <c r="G247" s="134">
        <f t="shared" si="36"/>
        <v>7950</v>
      </c>
      <c r="H247" s="134">
        <f t="shared" si="37"/>
        <v>8950</v>
      </c>
      <c r="I247" s="235">
        <f t="shared" si="38"/>
        <v>11500</v>
      </c>
      <c r="J247" s="134">
        <v>8000</v>
      </c>
      <c r="K247" s="135">
        <v>10000</v>
      </c>
      <c r="L247" s="134">
        <v>7000</v>
      </c>
      <c r="M247" s="135">
        <v>10000</v>
      </c>
      <c r="N247" s="134">
        <v>8000</v>
      </c>
      <c r="O247" s="136">
        <v>12000</v>
      </c>
      <c r="P247" s="134">
        <v>6000</v>
      </c>
      <c r="Q247" s="135">
        <v>8000</v>
      </c>
      <c r="R247" s="134">
        <v>7000</v>
      </c>
      <c r="S247" s="135">
        <v>10000</v>
      </c>
      <c r="T247" s="134">
        <v>8000</v>
      </c>
      <c r="U247" s="136">
        <v>12000</v>
      </c>
      <c r="V247" s="134">
        <v>7000</v>
      </c>
      <c r="W247" s="136">
        <v>12500</v>
      </c>
      <c r="X247" s="134">
        <v>8000</v>
      </c>
      <c r="Y247" s="136">
        <v>13500</v>
      </c>
      <c r="Z247" s="134">
        <v>10000</v>
      </c>
      <c r="AA247" s="136">
        <v>17000</v>
      </c>
      <c r="AB247" s="134">
        <v>6000</v>
      </c>
      <c r="AC247" s="136">
        <v>8000</v>
      </c>
      <c r="AD247" s="134">
        <v>7000</v>
      </c>
      <c r="AE247" s="136">
        <v>10000</v>
      </c>
      <c r="AF247" s="134">
        <v>10000</v>
      </c>
      <c r="AG247" s="136">
        <v>18000</v>
      </c>
      <c r="AH247" s="134">
        <v>6000</v>
      </c>
      <c r="AI247" s="136">
        <v>8000</v>
      </c>
      <c r="AJ247" s="134">
        <v>7000</v>
      </c>
      <c r="AK247" s="136">
        <v>10000</v>
      </c>
      <c r="AL247" s="134">
        <v>8000</v>
      </c>
      <c r="AM247" s="136">
        <v>12000</v>
      </c>
    </row>
    <row r="248" spans="1:39" ht="15.75" thickBot="1" x14ac:dyDescent="0.3">
      <c r="A248" s="569"/>
      <c r="B248" s="61" t="s">
        <v>731</v>
      </c>
      <c r="C248" s="66" t="s">
        <v>42</v>
      </c>
      <c r="D248" s="182">
        <f t="shared" si="34"/>
        <v>11850</v>
      </c>
      <c r="F248" s="59">
        <f t="shared" si="35"/>
        <v>30</v>
      </c>
      <c r="G248" s="28">
        <f t="shared" si="36"/>
        <v>7800</v>
      </c>
      <c r="H248" s="28">
        <f t="shared" si="37"/>
        <v>9050</v>
      </c>
      <c r="I248" s="240">
        <f t="shared" si="38"/>
        <v>11850</v>
      </c>
      <c r="J248" s="28">
        <v>7000</v>
      </c>
      <c r="K248" s="33">
        <v>10000</v>
      </c>
      <c r="L248" s="28">
        <v>6000</v>
      </c>
      <c r="M248" s="33">
        <v>9000</v>
      </c>
      <c r="N248" s="28">
        <v>7000</v>
      </c>
      <c r="O248" s="34">
        <v>12000</v>
      </c>
      <c r="P248" s="28">
        <v>5000</v>
      </c>
      <c r="Q248" s="33">
        <v>8000</v>
      </c>
      <c r="R248" s="28">
        <v>6000</v>
      </c>
      <c r="S248" s="33">
        <v>9000</v>
      </c>
      <c r="T248" s="28">
        <v>7000</v>
      </c>
      <c r="U248" s="34">
        <v>12000</v>
      </c>
      <c r="V248" s="28">
        <v>10000</v>
      </c>
      <c r="W248" s="34">
        <v>12000</v>
      </c>
      <c r="X248" s="28">
        <v>11000</v>
      </c>
      <c r="Y248" s="34">
        <v>13500</v>
      </c>
      <c r="Z248" s="28">
        <v>13500</v>
      </c>
      <c r="AA248" s="34">
        <v>18000</v>
      </c>
      <c r="AB248" s="28">
        <v>5000</v>
      </c>
      <c r="AC248" s="34">
        <v>8000</v>
      </c>
      <c r="AD248" s="28">
        <v>9000</v>
      </c>
      <c r="AE248" s="34">
        <v>12000</v>
      </c>
      <c r="AF248" s="28">
        <v>13000</v>
      </c>
      <c r="AG248" s="34">
        <v>17000</v>
      </c>
      <c r="AH248" s="28">
        <v>5000</v>
      </c>
      <c r="AI248" s="34">
        <v>8000</v>
      </c>
      <c r="AJ248" s="28">
        <v>6000</v>
      </c>
      <c r="AK248" s="34">
        <v>9000</v>
      </c>
      <c r="AL248" s="28">
        <v>7000</v>
      </c>
      <c r="AM248" s="34">
        <v>12000</v>
      </c>
    </row>
    <row r="249" spans="1:39" x14ac:dyDescent="0.25">
      <c r="A249" s="567" t="s">
        <v>488</v>
      </c>
      <c r="B249" s="214" t="s">
        <v>732</v>
      </c>
      <c r="C249" s="215" t="s">
        <v>13</v>
      </c>
      <c r="D249" s="244">
        <f t="shared" si="34"/>
        <v>9800</v>
      </c>
      <c r="F249" s="133">
        <f t="shared" si="35"/>
        <v>30</v>
      </c>
      <c r="G249" s="134">
        <f t="shared" si="36"/>
        <v>5300</v>
      </c>
      <c r="H249" s="134">
        <f t="shared" si="37"/>
        <v>6400</v>
      </c>
      <c r="I249" s="235">
        <f t="shared" si="38"/>
        <v>9800</v>
      </c>
      <c r="J249" s="134">
        <v>6000</v>
      </c>
      <c r="K249" s="135">
        <v>7000</v>
      </c>
      <c r="L249" s="134">
        <v>6000</v>
      </c>
      <c r="M249" s="135">
        <v>7000</v>
      </c>
      <c r="N249" s="134">
        <v>6000</v>
      </c>
      <c r="O249" s="136">
        <v>14000</v>
      </c>
      <c r="P249" s="137">
        <v>4000</v>
      </c>
      <c r="Q249" s="138">
        <v>5000</v>
      </c>
      <c r="R249" s="137">
        <v>4500</v>
      </c>
      <c r="S249" s="138">
        <v>5500</v>
      </c>
      <c r="T249" s="137">
        <v>4500</v>
      </c>
      <c r="U249" s="139">
        <v>13000</v>
      </c>
      <c r="V249" s="137">
        <v>5000</v>
      </c>
      <c r="W249" s="139">
        <v>6000</v>
      </c>
      <c r="X249" s="137">
        <v>6500</v>
      </c>
      <c r="Y249" s="139">
        <v>9000</v>
      </c>
      <c r="Z249" s="137">
        <v>6500</v>
      </c>
      <c r="AA249" s="139">
        <v>15000</v>
      </c>
      <c r="AB249" s="137">
        <v>5000</v>
      </c>
      <c r="AC249" s="139">
        <v>6000</v>
      </c>
      <c r="AD249" s="137">
        <v>6500</v>
      </c>
      <c r="AE249" s="139">
        <v>9000</v>
      </c>
      <c r="AF249" s="137">
        <v>6500</v>
      </c>
      <c r="AG249" s="139">
        <v>15000</v>
      </c>
      <c r="AH249" s="137">
        <v>4000</v>
      </c>
      <c r="AI249" s="139">
        <v>5000</v>
      </c>
      <c r="AJ249" s="137">
        <v>4500</v>
      </c>
      <c r="AK249" s="139">
        <v>5500</v>
      </c>
      <c r="AL249" s="137">
        <v>4500</v>
      </c>
      <c r="AM249" s="139">
        <v>13000</v>
      </c>
    </row>
    <row r="250" spans="1:39" x14ac:dyDescent="0.25">
      <c r="A250" s="568"/>
      <c r="B250" s="61" t="s">
        <v>733</v>
      </c>
      <c r="C250" s="66" t="s">
        <v>15</v>
      </c>
      <c r="D250" s="182">
        <f t="shared" si="34"/>
        <v>10900</v>
      </c>
      <c r="F250" s="57">
        <f t="shared" si="35"/>
        <v>30</v>
      </c>
      <c r="G250" s="27">
        <f t="shared" si="36"/>
        <v>6100</v>
      </c>
      <c r="H250" s="27">
        <f t="shared" si="37"/>
        <v>6900</v>
      </c>
      <c r="I250" s="238">
        <f t="shared" si="38"/>
        <v>10900</v>
      </c>
      <c r="J250" s="27">
        <v>7000</v>
      </c>
      <c r="K250" s="31">
        <v>8000</v>
      </c>
      <c r="L250" s="27">
        <v>7000</v>
      </c>
      <c r="M250" s="31">
        <v>8000</v>
      </c>
      <c r="N250" s="27">
        <v>7000</v>
      </c>
      <c r="O250" s="32">
        <v>15000</v>
      </c>
      <c r="P250" s="1">
        <v>5000</v>
      </c>
      <c r="Q250" s="2">
        <v>6000</v>
      </c>
      <c r="R250" s="1">
        <v>5500</v>
      </c>
      <c r="S250" s="2">
        <v>7000</v>
      </c>
      <c r="T250" s="1">
        <v>5500</v>
      </c>
      <c r="U250" s="3">
        <v>13000</v>
      </c>
      <c r="V250" s="1">
        <v>5000</v>
      </c>
      <c r="W250" s="3">
        <v>7000</v>
      </c>
      <c r="X250" s="1">
        <v>5500</v>
      </c>
      <c r="Y250" s="3">
        <v>9000</v>
      </c>
      <c r="Z250" s="1">
        <v>7000</v>
      </c>
      <c r="AA250" s="3">
        <v>18000</v>
      </c>
      <c r="AB250" s="1">
        <v>5000</v>
      </c>
      <c r="AC250" s="3">
        <v>7000</v>
      </c>
      <c r="AD250" s="1">
        <v>5500</v>
      </c>
      <c r="AE250" s="3">
        <v>9000</v>
      </c>
      <c r="AF250" s="1">
        <v>7000</v>
      </c>
      <c r="AG250" s="3">
        <v>18000</v>
      </c>
      <c r="AH250" s="1">
        <v>5000</v>
      </c>
      <c r="AI250" s="3">
        <v>6000</v>
      </c>
      <c r="AJ250" s="1">
        <v>5500</v>
      </c>
      <c r="AK250" s="3">
        <v>7000</v>
      </c>
      <c r="AL250" s="1">
        <v>5500</v>
      </c>
      <c r="AM250" s="3">
        <v>13000</v>
      </c>
    </row>
    <row r="251" spans="1:39" x14ac:dyDescent="0.25">
      <c r="A251" s="568"/>
      <c r="B251" s="130" t="s">
        <v>734</v>
      </c>
      <c r="C251" s="131" t="s">
        <v>15</v>
      </c>
      <c r="D251" s="181">
        <f t="shared" si="34"/>
        <v>10800</v>
      </c>
      <c r="F251" s="133">
        <f t="shared" si="35"/>
        <v>30</v>
      </c>
      <c r="G251" s="134">
        <f t="shared" si="36"/>
        <v>6800</v>
      </c>
      <c r="H251" s="134">
        <f t="shared" si="37"/>
        <v>7100</v>
      </c>
      <c r="I251" s="235">
        <f t="shared" si="38"/>
        <v>10800</v>
      </c>
      <c r="J251" s="134">
        <v>7000</v>
      </c>
      <c r="K251" s="135">
        <v>8000</v>
      </c>
      <c r="L251" s="134">
        <v>7000</v>
      </c>
      <c r="M251" s="135">
        <v>8000</v>
      </c>
      <c r="N251" s="134">
        <v>7000</v>
      </c>
      <c r="O251" s="136">
        <v>15000</v>
      </c>
      <c r="P251" s="137">
        <v>5000</v>
      </c>
      <c r="Q251" s="138">
        <v>6000</v>
      </c>
      <c r="R251" s="137">
        <v>5500</v>
      </c>
      <c r="S251" s="138">
        <v>7000</v>
      </c>
      <c r="T251" s="137">
        <v>5500</v>
      </c>
      <c r="U251" s="139">
        <v>13000</v>
      </c>
      <c r="V251" s="137">
        <v>7000</v>
      </c>
      <c r="W251" s="139">
        <v>8500</v>
      </c>
      <c r="X251" s="137">
        <v>5500</v>
      </c>
      <c r="Y251" s="139">
        <v>10000</v>
      </c>
      <c r="Z251" s="137">
        <v>6500</v>
      </c>
      <c r="AA251" s="139">
        <v>18000</v>
      </c>
      <c r="AB251" s="137">
        <v>7000</v>
      </c>
      <c r="AC251" s="139">
        <v>8500</v>
      </c>
      <c r="AD251" s="137">
        <v>5500</v>
      </c>
      <c r="AE251" s="139">
        <v>10000</v>
      </c>
      <c r="AF251" s="137">
        <v>6500</v>
      </c>
      <c r="AG251" s="139">
        <v>18000</v>
      </c>
      <c r="AH251" s="137">
        <v>5000</v>
      </c>
      <c r="AI251" s="139">
        <v>6000</v>
      </c>
      <c r="AJ251" s="137">
        <v>5500</v>
      </c>
      <c r="AK251" s="139">
        <v>7000</v>
      </c>
      <c r="AL251" s="137">
        <v>5500</v>
      </c>
      <c r="AM251" s="139">
        <v>13000</v>
      </c>
    </row>
    <row r="252" spans="1:39" x14ac:dyDescent="0.25">
      <c r="A252" s="568"/>
      <c r="B252" s="61" t="s">
        <v>735</v>
      </c>
      <c r="C252" s="66" t="s">
        <v>15</v>
      </c>
      <c r="D252" s="182">
        <f t="shared" si="34"/>
        <v>10600</v>
      </c>
      <c r="F252" s="57">
        <f t="shared" si="35"/>
        <v>30</v>
      </c>
      <c r="G252" s="27">
        <f t="shared" si="36"/>
        <v>6800</v>
      </c>
      <c r="H252" s="27">
        <f t="shared" si="37"/>
        <v>7100</v>
      </c>
      <c r="I252" s="238">
        <f t="shared" si="38"/>
        <v>10600</v>
      </c>
      <c r="J252" s="27">
        <v>7000</v>
      </c>
      <c r="K252" s="31">
        <v>8000</v>
      </c>
      <c r="L252" s="27">
        <v>7000</v>
      </c>
      <c r="M252" s="31">
        <v>8000</v>
      </c>
      <c r="N252" s="27">
        <v>7000</v>
      </c>
      <c r="O252" s="32">
        <v>15000</v>
      </c>
      <c r="P252" s="1">
        <v>5000</v>
      </c>
      <c r="Q252" s="2">
        <v>6000</v>
      </c>
      <c r="R252" s="1">
        <v>5500</v>
      </c>
      <c r="S252" s="2">
        <v>7000</v>
      </c>
      <c r="T252" s="1">
        <v>5500</v>
      </c>
      <c r="U252" s="3">
        <v>13000</v>
      </c>
      <c r="V252" s="1">
        <v>7000</v>
      </c>
      <c r="W252" s="3">
        <v>8500</v>
      </c>
      <c r="X252" s="1">
        <v>5500</v>
      </c>
      <c r="Y252" s="3">
        <v>10000</v>
      </c>
      <c r="Z252" s="1">
        <v>6500</v>
      </c>
      <c r="AA252" s="3">
        <v>17000</v>
      </c>
      <c r="AB252" s="1">
        <v>7000</v>
      </c>
      <c r="AC252" s="3">
        <v>8500</v>
      </c>
      <c r="AD252" s="1">
        <v>5500</v>
      </c>
      <c r="AE252" s="3">
        <v>10000</v>
      </c>
      <c r="AF252" s="1">
        <v>6500</v>
      </c>
      <c r="AG252" s="3">
        <v>17000</v>
      </c>
      <c r="AH252" s="1">
        <v>5000</v>
      </c>
      <c r="AI252" s="3">
        <v>6000</v>
      </c>
      <c r="AJ252" s="1">
        <v>5500</v>
      </c>
      <c r="AK252" s="3">
        <v>7000</v>
      </c>
      <c r="AL252" s="1">
        <v>5500</v>
      </c>
      <c r="AM252" s="3">
        <v>13000</v>
      </c>
    </row>
    <row r="253" spans="1:39" x14ac:dyDescent="0.25">
      <c r="A253" s="568"/>
      <c r="B253" s="130" t="s">
        <v>736</v>
      </c>
      <c r="C253" s="131" t="s">
        <v>15</v>
      </c>
      <c r="D253" s="181">
        <f t="shared" si="34"/>
        <v>10200</v>
      </c>
      <c r="F253" s="133">
        <f t="shared" si="35"/>
        <v>30</v>
      </c>
      <c r="G253" s="134">
        <f t="shared" si="36"/>
        <v>5500</v>
      </c>
      <c r="H253" s="134">
        <f t="shared" si="37"/>
        <v>6600</v>
      </c>
      <c r="I253" s="235">
        <f t="shared" si="38"/>
        <v>10200</v>
      </c>
      <c r="J253" s="134">
        <v>6000</v>
      </c>
      <c r="K253" s="135">
        <v>7000</v>
      </c>
      <c r="L253" s="134">
        <v>6000</v>
      </c>
      <c r="M253" s="135">
        <v>7000</v>
      </c>
      <c r="N253" s="134">
        <v>7000</v>
      </c>
      <c r="O253" s="136">
        <v>15000</v>
      </c>
      <c r="P253" s="137">
        <v>4000</v>
      </c>
      <c r="Q253" s="138">
        <v>5000</v>
      </c>
      <c r="R253" s="137">
        <v>4500</v>
      </c>
      <c r="S253" s="138">
        <v>6000</v>
      </c>
      <c r="T253" s="137">
        <v>4500</v>
      </c>
      <c r="U253" s="139">
        <v>12000</v>
      </c>
      <c r="V253" s="137">
        <v>5000</v>
      </c>
      <c r="W253" s="139">
        <v>7000</v>
      </c>
      <c r="X253" s="137">
        <v>6000</v>
      </c>
      <c r="Y253" s="139">
        <v>10000</v>
      </c>
      <c r="Z253" s="137">
        <v>6500</v>
      </c>
      <c r="AA253" s="139">
        <v>17000</v>
      </c>
      <c r="AB253" s="137">
        <v>5000</v>
      </c>
      <c r="AC253" s="139">
        <v>7000</v>
      </c>
      <c r="AD253" s="137">
        <v>6000</v>
      </c>
      <c r="AE253" s="139">
        <v>10000</v>
      </c>
      <c r="AF253" s="137">
        <v>6500</v>
      </c>
      <c r="AG253" s="139">
        <v>17000</v>
      </c>
      <c r="AH253" s="137">
        <v>4000</v>
      </c>
      <c r="AI253" s="139">
        <v>5000</v>
      </c>
      <c r="AJ253" s="137">
        <v>4500</v>
      </c>
      <c r="AK253" s="139">
        <v>6000</v>
      </c>
      <c r="AL253" s="137">
        <v>4500</v>
      </c>
      <c r="AM253" s="139">
        <v>12000</v>
      </c>
    </row>
    <row r="254" spans="1:39" x14ac:dyDescent="0.25">
      <c r="A254" s="568"/>
      <c r="B254" s="61" t="s">
        <v>737</v>
      </c>
      <c r="C254" s="66" t="s">
        <v>13</v>
      </c>
      <c r="D254" s="182">
        <f t="shared" si="34"/>
        <v>9600</v>
      </c>
      <c r="F254" s="57">
        <f t="shared" si="35"/>
        <v>30</v>
      </c>
      <c r="G254" s="27">
        <f t="shared" si="36"/>
        <v>6200</v>
      </c>
      <c r="H254" s="27">
        <f t="shared" si="37"/>
        <v>7000</v>
      </c>
      <c r="I254" s="238">
        <f t="shared" si="38"/>
        <v>9600</v>
      </c>
      <c r="J254" s="27">
        <v>6000</v>
      </c>
      <c r="K254" s="31">
        <v>8000</v>
      </c>
      <c r="L254" s="27">
        <v>6000</v>
      </c>
      <c r="M254" s="31">
        <v>8000</v>
      </c>
      <c r="N254" s="27">
        <v>7000</v>
      </c>
      <c r="O254" s="32">
        <v>12000</v>
      </c>
      <c r="P254" s="1">
        <v>5000</v>
      </c>
      <c r="Q254" s="2">
        <v>6000</v>
      </c>
      <c r="R254" s="1">
        <v>5500</v>
      </c>
      <c r="S254" s="2">
        <v>6000</v>
      </c>
      <c r="T254" s="1">
        <v>6000</v>
      </c>
      <c r="U254" s="3">
        <v>12000</v>
      </c>
      <c r="V254" s="1">
        <v>5000</v>
      </c>
      <c r="W254" s="3">
        <v>8000</v>
      </c>
      <c r="X254" s="1">
        <v>6000</v>
      </c>
      <c r="Y254" s="3">
        <v>10000</v>
      </c>
      <c r="Z254" s="1">
        <v>6500</v>
      </c>
      <c r="AA254" s="3">
        <v>14000</v>
      </c>
      <c r="AB254" s="1">
        <v>5000</v>
      </c>
      <c r="AC254" s="3">
        <v>8000</v>
      </c>
      <c r="AD254" s="1">
        <v>6000</v>
      </c>
      <c r="AE254" s="3">
        <v>10000</v>
      </c>
      <c r="AF254" s="1">
        <v>6500</v>
      </c>
      <c r="AG254" s="3">
        <v>14000</v>
      </c>
      <c r="AH254" s="1">
        <v>5000</v>
      </c>
      <c r="AI254" s="3">
        <v>6000</v>
      </c>
      <c r="AJ254" s="1">
        <v>5500</v>
      </c>
      <c r="AK254" s="3">
        <v>7000</v>
      </c>
      <c r="AL254" s="1">
        <v>6000</v>
      </c>
      <c r="AM254" s="3">
        <v>12000</v>
      </c>
    </row>
    <row r="255" spans="1:39" x14ac:dyDescent="0.25">
      <c r="A255" s="568"/>
      <c r="B255" s="130" t="s">
        <v>738</v>
      </c>
      <c r="C255" s="131" t="s">
        <v>15</v>
      </c>
      <c r="D255" s="181">
        <f t="shared" si="34"/>
        <v>10050</v>
      </c>
      <c r="F255" s="133">
        <f t="shared" si="35"/>
        <v>30</v>
      </c>
      <c r="G255" s="134">
        <f t="shared" si="36"/>
        <v>6600</v>
      </c>
      <c r="H255" s="134">
        <f t="shared" si="37"/>
        <v>6900</v>
      </c>
      <c r="I255" s="235">
        <f t="shared" si="38"/>
        <v>10050</v>
      </c>
      <c r="J255" s="134">
        <v>6000</v>
      </c>
      <c r="K255" s="135">
        <v>7000</v>
      </c>
      <c r="L255" s="134">
        <v>6000</v>
      </c>
      <c r="M255" s="135">
        <v>7000</v>
      </c>
      <c r="N255" s="134">
        <v>7000</v>
      </c>
      <c r="O255" s="136">
        <v>11500</v>
      </c>
      <c r="P255" s="137">
        <v>5000</v>
      </c>
      <c r="Q255" s="138">
        <v>6000</v>
      </c>
      <c r="R255" s="137">
        <v>5500</v>
      </c>
      <c r="S255" s="138">
        <v>7000</v>
      </c>
      <c r="T255" s="137">
        <v>6000</v>
      </c>
      <c r="U255" s="139">
        <v>11500</v>
      </c>
      <c r="V255" s="137">
        <v>7000</v>
      </c>
      <c r="W255" s="139">
        <v>8500</v>
      </c>
      <c r="X255" s="137">
        <v>5500</v>
      </c>
      <c r="Y255" s="139">
        <v>10000</v>
      </c>
      <c r="Z255" s="137">
        <v>6500</v>
      </c>
      <c r="AA255" s="139">
        <v>17000</v>
      </c>
      <c r="AB255" s="137">
        <v>7000</v>
      </c>
      <c r="AC255" s="139">
        <v>8500</v>
      </c>
      <c r="AD255" s="137">
        <v>5500</v>
      </c>
      <c r="AE255" s="139">
        <v>10000</v>
      </c>
      <c r="AF255" s="137">
        <v>6500</v>
      </c>
      <c r="AG255" s="139">
        <v>17000</v>
      </c>
      <c r="AH255" s="137">
        <v>5000</v>
      </c>
      <c r="AI255" s="139">
        <v>6000</v>
      </c>
      <c r="AJ255" s="137">
        <v>5500</v>
      </c>
      <c r="AK255" s="139">
        <v>7000</v>
      </c>
      <c r="AL255" s="137">
        <v>6000</v>
      </c>
      <c r="AM255" s="139">
        <v>11500</v>
      </c>
    </row>
    <row r="256" spans="1:39" x14ac:dyDescent="0.25">
      <c r="A256" s="568"/>
      <c r="B256" s="61" t="s">
        <v>739</v>
      </c>
      <c r="C256" s="66" t="s">
        <v>15</v>
      </c>
      <c r="D256" s="182">
        <f t="shared" si="34"/>
        <v>10800</v>
      </c>
      <c r="F256" s="57">
        <f t="shared" si="35"/>
        <v>30</v>
      </c>
      <c r="G256" s="27">
        <f t="shared" si="36"/>
        <v>5900</v>
      </c>
      <c r="H256" s="27">
        <f t="shared" si="37"/>
        <v>6700</v>
      </c>
      <c r="I256" s="238">
        <f t="shared" si="38"/>
        <v>10800</v>
      </c>
      <c r="J256" s="27">
        <v>6000</v>
      </c>
      <c r="K256" s="31">
        <v>7000</v>
      </c>
      <c r="L256" s="27">
        <v>6000</v>
      </c>
      <c r="M256" s="31">
        <v>7000</v>
      </c>
      <c r="N256" s="27">
        <v>7000</v>
      </c>
      <c r="O256" s="32">
        <v>13000</v>
      </c>
      <c r="P256" s="1">
        <v>5000</v>
      </c>
      <c r="Q256" s="2">
        <v>6000</v>
      </c>
      <c r="R256" s="1">
        <v>5500</v>
      </c>
      <c r="S256" s="2">
        <v>7000</v>
      </c>
      <c r="T256" s="1">
        <v>6000</v>
      </c>
      <c r="U256" s="3">
        <v>13000</v>
      </c>
      <c r="V256" s="1">
        <v>5000</v>
      </c>
      <c r="W256" s="3">
        <v>7000</v>
      </c>
      <c r="X256" s="1">
        <v>5500</v>
      </c>
      <c r="Y256" s="3">
        <v>9000</v>
      </c>
      <c r="Z256" s="1">
        <v>7000</v>
      </c>
      <c r="AA256" s="3">
        <v>18000</v>
      </c>
      <c r="AB256" s="1">
        <v>5000</v>
      </c>
      <c r="AC256" s="3">
        <v>7000</v>
      </c>
      <c r="AD256" s="1">
        <v>5500</v>
      </c>
      <c r="AE256" s="3">
        <v>9000</v>
      </c>
      <c r="AF256" s="1">
        <v>7000</v>
      </c>
      <c r="AG256" s="3">
        <v>18000</v>
      </c>
      <c r="AH256" s="1">
        <v>5000</v>
      </c>
      <c r="AI256" s="3">
        <v>6000</v>
      </c>
      <c r="AJ256" s="1">
        <v>5500</v>
      </c>
      <c r="AK256" s="3">
        <v>7000</v>
      </c>
      <c r="AL256" s="1">
        <v>6000</v>
      </c>
      <c r="AM256" s="3">
        <v>13000</v>
      </c>
    </row>
    <row r="257" spans="1:39" x14ac:dyDescent="0.25">
      <c r="A257" s="568"/>
      <c r="B257" s="185" t="s">
        <v>740</v>
      </c>
      <c r="C257" s="131" t="s">
        <v>17</v>
      </c>
      <c r="D257" s="181">
        <f>I257</f>
        <v>11400</v>
      </c>
      <c r="F257" s="133">
        <f t="shared" si="35"/>
        <v>30</v>
      </c>
      <c r="G257" s="134">
        <f t="shared" si="36"/>
        <v>8050</v>
      </c>
      <c r="H257" s="134">
        <f t="shared" si="37"/>
        <v>9450</v>
      </c>
      <c r="I257" s="235">
        <f t="shared" si="38"/>
        <v>11400</v>
      </c>
      <c r="J257" s="137">
        <v>8000</v>
      </c>
      <c r="K257" s="138">
        <v>9500</v>
      </c>
      <c r="L257" s="137">
        <v>8000</v>
      </c>
      <c r="M257" s="138">
        <v>9500</v>
      </c>
      <c r="N257" s="137">
        <v>9500</v>
      </c>
      <c r="O257" s="139">
        <v>13000</v>
      </c>
      <c r="P257" s="137">
        <v>7000</v>
      </c>
      <c r="Q257" s="138">
        <v>8500</v>
      </c>
      <c r="R257" s="137">
        <v>8000</v>
      </c>
      <c r="S257" s="138">
        <v>9500</v>
      </c>
      <c r="T257" s="137">
        <v>8500</v>
      </c>
      <c r="U257" s="139">
        <v>12000</v>
      </c>
      <c r="V257" s="137">
        <v>7000</v>
      </c>
      <c r="W257" s="139">
        <v>9000</v>
      </c>
      <c r="X257" s="137">
        <v>8000</v>
      </c>
      <c r="Y257" s="139">
        <v>13000</v>
      </c>
      <c r="Z257" s="137">
        <v>6500</v>
      </c>
      <c r="AA257" s="139">
        <v>17000</v>
      </c>
      <c r="AB257" s="137">
        <v>7000</v>
      </c>
      <c r="AC257" s="139">
        <v>9000</v>
      </c>
      <c r="AD257" s="137">
        <v>8000</v>
      </c>
      <c r="AE257" s="139">
        <v>13000</v>
      </c>
      <c r="AF257" s="137">
        <v>10000</v>
      </c>
      <c r="AG257" s="139">
        <v>17000</v>
      </c>
      <c r="AH257" s="137">
        <v>7000</v>
      </c>
      <c r="AI257" s="139">
        <v>8500</v>
      </c>
      <c r="AJ257" s="137">
        <v>8000</v>
      </c>
      <c r="AK257" s="139">
        <v>9500</v>
      </c>
      <c r="AL257" s="137">
        <v>8500</v>
      </c>
      <c r="AM257" s="139">
        <v>12000</v>
      </c>
    </row>
    <row r="258" spans="1:39" x14ac:dyDescent="0.25">
      <c r="A258" s="568"/>
      <c r="B258" s="61" t="s">
        <v>741</v>
      </c>
      <c r="C258" s="66" t="s">
        <v>13</v>
      </c>
      <c r="D258" s="182">
        <f t="shared" ref="D258:D263" si="39">I258</f>
        <v>8750</v>
      </c>
      <c r="F258" s="57">
        <f t="shared" si="35"/>
        <v>18</v>
      </c>
      <c r="G258" s="27">
        <f t="shared" si="36"/>
        <v>4500</v>
      </c>
      <c r="H258" s="27">
        <f t="shared" si="37"/>
        <v>5000</v>
      </c>
      <c r="I258" s="238">
        <f t="shared" si="38"/>
        <v>8750</v>
      </c>
      <c r="J258" s="27" t="s">
        <v>135</v>
      </c>
      <c r="K258" s="31" t="s">
        <v>135</v>
      </c>
      <c r="L258" s="27" t="s">
        <v>135</v>
      </c>
      <c r="M258" s="31" t="s">
        <v>135</v>
      </c>
      <c r="N258" s="27" t="s">
        <v>135</v>
      </c>
      <c r="O258" s="32" t="s">
        <v>135</v>
      </c>
      <c r="P258" s="27" t="s">
        <v>135</v>
      </c>
      <c r="Q258" s="31" t="s">
        <v>135</v>
      </c>
      <c r="R258" s="27" t="s">
        <v>135</v>
      </c>
      <c r="S258" s="31" t="s">
        <v>135</v>
      </c>
      <c r="T258" s="27" t="s">
        <v>135</v>
      </c>
      <c r="U258" s="32" t="s">
        <v>135</v>
      </c>
      <c r="V258" s="1">
        <v>4000</v>
      </c>
      <c r="W258" s="3">
        <v>5000</v>
      </c>
      <c r="X258" s="1">
        <v>4500</v>
      </c>
      <c r="Y258" s="3">
        <v>5500</v>
      </c>
      <c r="Z258" s="1">
        <v>4500</v>
      </c>
      <c r="AA258" s="3">
        <v>13000</v>
      </c>
      <c r="AB258" s="1">
        <v>4000</v>
      </c>
      <c r="AC258" s="3">
        <v>5000</v>
      </c>
      <c r="AD258" s="1">
        <v>4500</v>
      </c>
      <c r="AE258" s="3">
        <v>5500</v>
      </c>
      <c r="AF258" s="1">
        <v>4500</v>
      </c>
      <c r="AG258" s="3">
        <v>13000</v>
      </c>
      <c r="AH258" s="1">
        <v>4000</v>
      </c>
      <c r="AI258" s="3">
        <v>5000</v>
      </c>
      <c r="AJ258" s="1">
        <v>4500</v>
      </c>
      <c r="AK258" s="3">
        <v>5500</v>
      </c>
      <c r="AL258" s="1">
        <v>4500</v>
      </c>
      <c r="AM258" s="3">
        <v>13000</v>
      </c>
    </row>
    <row r="259" spans="1:39" x14ac:dyDescent="0.25">
      <c r="A259" s="568"/>
      <c r="B259" s="130" t="s">
        <v>742</v>
      </c>
      <c r="C259" s="131" t="s">
        <v>17</v>
      </c>
      <c r="D259" s="181">
        <f t="shared" si="39"/>
        <v>12916.666666666666</v>
      </c>
      <c r="F259" s="133">
        <f t="shared" si="35"/>
        <v>18</v>
      </c>
      <c r="G259" s="134">
        <f t="shared" si="36"/>
        <v>7750</v>
      </c>
      <c r="H259" s="134">
        <f t="shared" si="37"/>
        <v>9250</v>
      </c>
      <c r="I259" s="235">
        <f t="shared" si="38"/>
        <v>12916.666666666666</v>
      </c>
      <c r="J259" s="134" t="s">
        <v>135</v>
      </c>
      <c r="K259" s="135" t="s">
        <v>135</v>
      </c>
      <c r="L259" s="134" t="s">
        <v>135</v>
      </c>
      <c r="M259" s="135" t="s">
        <v>135</v>
      </c>
      <c r="N259" s="134" t="s">
        <v>135</v>
      </c>
      <c r="O259" s="136" t="s">
        <v>135</v>
      </c>
      <c r="P259" s="134" t="s">
        <v>135</v>
      </c>
      <c r="Q259" s="135" t="s">
        <v>135</v>
      </c>
      <c r="R259" s="134" t="s">
        <v>135</v>
      </c>
      <c r="S259" s="135" t="s">
        <v>135</v>
      </c>
      <c r="T259" s="134" t="s">
        <v>135</v>
      </c>
      <c r="U259" s="136" t="s">
        <v>135</v>
      </c>
      <c r="V259" s="137">
        <v>7000</v>
      </c>
      <c r="W259" s="139">
        <v>8500</v>
      </c>
      <c r="X259" s="137">
        <v>8000</v>
      </c>
      <c r="Y259" s="139">
        <v>11000</v>
      </c>
      <c r="Z259" s="137">
        <v>8500</v>
      </c>
      <c r="AA259" s="139">
        <v>18000</v>
      </c>
      <c r="AB259" s="137">
        <v>7000</v>
      </c>
      <c r="AC259" s="139">
        <v>8500</v>
      </c>
      <c r="AD259" s="137">
        <v>8000</v>
      </c>
      <c r="AE259" s="139">
        <v>11000</v>
      </c>
      <c r="AF259" s="137">
        <v>8500</v>
      </c>
      <c r="AG259" s="139">
        <v>18000</v>
      </c>
      <c r="AH259" s="137">
        <v>7000</v>
      </c>
      <c r="AI259" s="139">
        <v>8500</v>
      </c>
      <c r="AJ259" s="137">
        <v>8000</v>
      </c>
      <c r="AK259" s="139">
        <v>9500</v>
      </c>
      <c r="AL259" s="137">
        <v>8500</v>
      </c>
      <c r="AM259" s="139">
        <v>16000</v>
      </c>
    </row>
    <row r="260" spans="1:39" x14ac:dyDescent="0.25">
      <c r="A260" s="568"/>
      <c r="B260" s="61" t="s">
        <v>743</v>
      </c>
      <c r="C260" s="66" t="s">
        <v>15</v>
      </c>
      <c r="D260" s="182">
        <f t="shared" si="39"/>
        <v>10750</v>
      </c>
      <c r="F260" s="57">
        <f t="shared" si="35"/>
        <v>18</v>
      </c>
      <c r="G260" s="27">
        <f t="shared" si="36"/>
        <v>6166.666666666667</v>
      </c>
      <c r="H260" s="27">
        <f t="shared" si="37"/>
        <v>7500</v>
      </c>
      <c r="I260" s="238">
        <f t="shared" si="38"/>
        <v>10750</v>
      </c>
      <c r="J260" s="27" t="s">
        <v>135</v>
      </c>
      <c r="K260" s="31" t="s">
        <v>135</v>
      </c>
      <c r="L260" s="27" t="s">
        <v>135</v>
      </c>
      <c r="M260" s="31" t="s">
        <v>135</v>
      </c>
      <c r="N260" s="27" t="s">
        <v>135</v>
      </c>
      <c r="O260" s="32" t="s">
        <v>135</v>
      </c>
      <c r="P260" s="27" t="s">
        <v>135</v>
      </c>
      <c r="Q260" s="31" t="s">
        <v>135</v>
      </c>
      <c r="R260" s="27" t="s">
        <v>135</v>
      </c>
      <c r="S260" s="31" t="s">
        <v>135</v>
      </c>
      <c r="T260" s="27" t="s">
        <v>135</v>
      </c>
      <c r="U260" s="32" t="s">
        <v>135</v>
      </c>
      <c r="V260" s="1">
        <v>5000</v>
      </c>
      <c r="W260" s="3">
        <v>7000</v>
      </c>
      <c r="X260" s="1">
        <v>7000</v>
      </c>
      <c r="Y260" s="3">
        <v>8000</v>
      </c>
      <c r="Z260" s="1">
        <v>7500</v>
      </c>
      <c r="AA260" s="3">
        <v>14000</v>
      </c>
      <c r="AB260" s="1">
        <v>5000</v>
      </c>
      <c r="AC260" s="3">
        <v>7000</v>
      </c>
      <c r="AD260" s="1">
        <v>7000</v>
      </c>
      <c r="AE260" s="3">
        <v>8000</v>
      </c>
      <c r="AF260" s="1">
        <v>7500</v>
      </c>
      <c r="AG260" s="3">
        <v>14000</v>
      </c>
      <c r="AH260" s="1">
        <v>6000</v>
      </c>
      <c r="AI260" s="3">
        <v>7000</v>
      </c>
      <c r="AJ260" s="1">
        <v>7000</v>
      </c>
      <c r="AK260" s="3">
        <v>8000</v>
      </c>
      <c r="AL260" s="1">
        <v>7500</v>
      </c>
      <c r="AM260" s="3">
        <v>14000</v>
      </c>
    </row>
    <row r="261" spans="1:39" x14ac:dyDescent="0.25">
      <c r="A261" s="568"/>
      <c r="B261" s="130" t="s">
        <v>744</v>
      </c>
      <c r="C261" s="131" t="s">
        <v>15</v>
      </c>
      <c r="D261" s="181">
        <f t="shared" si="39"/>
        <v>9083.3333333333339</v>
      </c>
      <c r="F261" s="133">
        <f t="shared" si="35"/>
        <v>18</v>
      </c>
      <c r="G261" s="134">
        <f t="shared" si="36"/>
        <v>5666.666666666667</v>
      </c>
      <c r="H261" s="134">
        <f t="shared" si="37"/>
        <v>6916.666666666667</v>
      </c>
      <c r="I261" s="235">
        <f t="shared" si="38"/>
        <v>9083.3333333333339</v>
      </c>
      <c r="J261" s="134" t="s">
        <v>135</v>
      </c>
      <c r="K261" s="135" t="s">
        <v>135</v>
      </c>
      <c r="L261" s="134" t="s">
        <v>135</v>
      </c>
      <c r="M261" s="135" t="s">
        <v>135</v>
      </c>
      <c r="N261" s="134" t="s">
        <v>135</v>
      </c>
      <c r="O261" s="136" t="s">
        <v>135</v>
      </c>
      <c r="P261" s="134" t="s">
        <v>135</v>
      </c>
      <c r="Q261" s="135" t="s">
        <v>135</v>
      </c>
      <c r="R261" s="134" t="s">
        <v>135</v>
      </c>
      <c r="S261" s="135" t="s">
        <v>135</v>
      </c>
      <c r="T261" s="134" t="s">
        <v>135</v>
      </c>
      <c r="U261" s="136" t="s">
        <v>135</v>
      </c>
      <c r="V261" s="137">
        <v>5000</v>
      </c>
      <c r="W261" s="139">
        <v>7000</v>
      </c>
      <c r="X261" s="137">
        <v>5000</v>
      </c>
      <c r="Y261" s="139">
        <v>10000</v>
      </c>
      <c r="Z261" s="137">
        <v>6000</v>
      </c>
      <c r="AA261" s="139">
        <v>13000</v>
      </c>
      <c r="AB261" s="137">
        <v>5000</v>
      </c>
      <c r="AC261" s="139">
        <v>7000</v>
      </c>
      <c r="AD261" s="137">
        <v>5000</v>
      </c>
      <c r="AE261" s="139">
        <v>10000</v>
      </c>
      <c r="AF261" s="137">
        <v>6000</v>
      </c>
      <c r="AG261" s="139">
        <v>13000</v>
      </c>
      <c r="AH261" s="137">
        <v>4500</v>
      </c>
      <c r="AI261" s="139">
        <v>5500</v>
      </c>
      <c r="AJ261" s="137">
        <v>5000</v>
      </c>
      <c r="AK261" s="139">
        <v>6500</v>
      </c>
      <c r="AL261" s="137">
        <v>5500</v>
      </c>
      <c r="AM261" s="139">
        <v>11000</v>
      </c>
    </row>
    <row r="262" spans="1:39" x14ac:dyDescent="0.25">
      <c r="A262" s="568"/>
      <c r="B262" s="61" t="s">
        <v>745</v>
      </c>
      <c r="C262" s="66" t="s">
        <v>15</v>
      </c>
      <c r="D262" s="182">
        <f t="shared" si="39"/>
        <v>10500</v>
      </c>
      <c r="F262" s="57">
        <f t="shared" si="35"/>
        <v>18</v>
      </c>
      <c r="G262" s="27">
        <f t="shared" si="36"/>
        <v>5833.333333333333</v>
      </c>
      <c r="H262" s="27">
        <f t="shared" si="37"/>
        <v>7250</v>
      </c>
      <c r="I262" s="238">
        <f t="shared" si="38"/>
        <v>10500</v>
      </c>
      <c r="J262" s="27" t="s">
        <v>135</v>
      </c>
      <c r="K262" s="31" t="s">
        <v>135</v>
      </c>
      <c r="L262" s="27" t="s">
        <v>135</v>
      </c>
      <c r="M262" s="31" t="s">
        <v>135</v>
      </c>
      <c r="N262" s="27" t="s">
        <v>135</v>
      </c>
      <c r="O262" s="32" t="s">
        <v>135</v>
      </c>
      <c r="P262" s="27" t="s">
        <v>135</v>
      </c>
      <c r="Q262" s="31" t="s">
        <v>135</v>
      </c>
      <c r="R262" s="27" t="s">
        <v>135</v>
      </c>
      <c r="S262" s="31" t="s">
        <v>135</v>
      </c>
      <c r="T262" s="27" t="s">
        <v>135</v>
      </c>
      <c r="U262" s="32" t="s">
        <v>135</v>
      </c>
      <c r="V262" s="1">
        <v>5000</v>
      </c>
      <c r="W262" s="3">
        <v>7000</v>
      </c>
      <c r="X262" s="1">
        <v>5500</v>
      </c>
      <c r="Y262" s="3">
        <v>10000</v>
      </c>
      <c r="Z262" s="1">
        <v>6500</v>
      </c>
      <c r="AA262" s="3">
        <v>17000</v>
      </c>
      <c r="AB262" s="1">
        <v>5000</v>
      </c>
      <c r="AC262" s="3">
        <v>7000</v>
      </c>
      <c r="AD262" s="1">
        <v>5500</v>
      </c>
      <c r="AE262" s="3">
        <v>10000</v>
      </c>
      <c r="AF262" s="1">
        <v>6500</v>
      </c>
      <c r="AG262" s="3">
        <v>17000</v>
      </c>
      <c r="AH262" s="1">
        <v>5000</v>
      </c>
      <c r="AI262" s="3">
        <v>6000</v>
      </c>
      <c r="AJ262" s="1">
        <v>5500</v>
      </c>
      <c r="AK262" s="3">
        <v>7000</v>
      </c>
      <c r="AL262" s="1">
        <v>6000</v>
      </c>
      <c r="AM262" s="3">
        <v>10000</v>
      </c>
    </row>
    <row r="263" spans="1:39" ht="15.75" thickBot="1" x14ac:dyDescent="0.3">
      <c r="A263" s="569"/>
      <c r="B263" s="140" t="s">
        <v>482</v>
      </c>
      <c r="C263" s="141" t="s">
        <v>35</v>
      </c>
      <c r="D263" s="183">
        <f t="shared" si="39"/>
        <v>18833.333333333332</v>
      </c>
      <c r="F263" s="133">
        <f t="shared" si="35"/>
        <v>18</v>
      </c>
      <c r="G263" s="134">
        <f t="shared" si="36"/>
        <v>14666.666666666666</v>
      </c>
      <c r="H263" s="134">
        <f t="shared" si="37"/>
        <v>16083.333333333334</v>
      </c>
      <c r="I263" s="235">
        <f t="shared" si="38"/>
        <v>18833.333333333332</v>
      </c>
      <c r="J263" s="134" t="s">
        <v>135</v>
      </c>
      <c r="K263" s="135" t="s">
        <v>135</v>
      </c>
      <c r="L263" s="134" t="s">
        <v>135</v>
      </c>
      <c r="M263" s="135" t="s">
        <v>135</v>
      </c>
      <c r="N263" s="134" t="s">
        <v>135</v>
      </c>
      <c r="O263" s="136" t="s">
        <v>135</v>
      </c>
      <c r="P263" s="134" t="s">
        <v>135</v>
      </c>
      <c r="Q263" s="135" t="s">
        <v>135</v>
      </c>
      <c r="R263" s="134" t="s">
        <v>135</v>
      </c>
      <c r="S263" s="135" t="s">
        <v>135</v>
      </c>
      <c r="T263" s="134" t="s">
        <v>135</v>
      </c>
      <c r="U263" s="136" t="s">
        <v>135</v>
      </c>
      <c r="V263" s="137">
        <v>14000</v>
      </c>
      <c r="W263" s="139">
        <v>16000</v>
      </c>
      <c r="X263" s="137">
        <v>15000</v>
      </c>
      <c r="Y263" s="139">
        <v>18000</v>
      </c>
      <c r="Z263" s="137">
        <v>17000</v>
      </c>
      <c r="AA263" s="139">
        <v>23000</v>
      </c>
      <c r="AB263" s="137">
        <v>14000</v>
      </c>
      <c r="AC263" s="139">
        <v>16000</v>
      </c>
      <c r="AD263" s="137">
        <v>15000</v>
      </c>
      <c r="AE263" s="139">
        <v>18000</v>
      </c>
      <c r="AF263" s="137">
        <v>17000</v>
      </c>
      <c r="AG263" s="139">
        <v>23000</v>
      </c>
      <c r="AH263" s="137">
        <v>13000</v>
      </c>
      <c r="AI263" s="139">
        <v>15000</v>
      </c>
      <c r="AJ263" s="137">
        <v>14000</v>
      </c>
      <c r="AK263" s="139">
        <v>16500</v>
      </c>
      <c r="AL263" s="137">
        <v>15500</v>
      </c>
      <c r="AM263" s="139">
        <v>17500</v>
      </c>
    </row>
    <row r="264" spans="1:39" x14ac:dyDescent="0.25">
      <c r="A264" s="567" t="s">
        <v>746</v>
      </c>
      <c r="B264" s="61" t="s">
        <v>747</v>
      </c>
      <c r="C264" s="66" t="s">
        <v>42</v>
      </c>
      <c r="D264" s="182">
        <f t="shared" si="34"/>
        <v>12600</v>
      </c>
      <c r="F264" s="55">
        <f t="shared" si="35"/>
        <v>30</v>
      </c>
      <c r="G264" s="26">
        <f t="shared" si="36"/>
        <v>8950</v>
      </c>
      <c r="H264" s="26">
        <f t="shared" si="37"/>
        <v>9300</v>
      </c>
      <c r="I264" s="234">
        <f t="shared" si="38"/>
        <v>12600</v>
      </c>
      <c r="J264" s="105">
        <v>7000</v>
      </c>
      <c r="K264" s="106">
        <v>10000</v>
      </c>
      <c r="L264" s="105">
        <v>7000</v>
      </c>
      <c r="M264" s="106">
        <v>1000</v>
      </c>
      <c r="N264" s="105">
        <v>7000</v>
      </c>
      <c r="O264" s="107">
        <v>15000</v>
      </c>
      <c r="P264" s="105">
        <v>4000</v>
      </c>
      <c r="Q264" s="106">
        <v>5500</v>
      </c>
      <c r="R264" s="105">
        <v>4500</v>
      </c>
      <c r="S264" s="106">
        <v>5500</v>
      </c>
      <c r="T264" s="105">
        <v>5000</v>
      </c>
      <c r="U264" s="107">
        <v>11000</v>
      </c>
      <c r="V264" s="105">
        <v>12000</v>
      </c>
      <c r="W264" s="107">
        <v>15000</v>
      </c>
      <c r="X264" s="105">
        <v>15500</v>
      </c>
      <c r="Y264" s="107">
        <v>17000</v>
      </c>
      <c r="Z264" s="105">
        <v>17000</v>
      </c>
      <c r="AA264" s="107">
        <v>19000</v>
      </c>
      <c r="AB264" s="105">
        <v>12000</v>
      </c>
      <c r="AC264" s="107">
        <v>15000</v>
      </c>
      <c r="AD264" s="105">
        <v>15500</v>
      </c>
      <c r="AE264" s="107">
        <v>17000</v>
      </c>
      <c r="AF264" s="105">
        <v>17000</v>
      </c>
      <c r="AG264" s="107">
        <v>19000</v>
      </c>
      <c r="AH264" s="105">
        <v>4000</v>
      </c>
      <c r="AI264" s="107">
        <v>5000</v>
      </c>
      <c r="AJ264" s="105">
        <v>4500</v>
      </c>
      <c r="AK264" s="107">
        <v>5500</v>
      </c>
      <c r="AL264" s="105">
        <v>5000</v>
      </c>
      <c r="AM264" s="107">
        <v>11000</v>
      </c>
    </row>
    <row r="265" spans="1:39" x14ac:dyDescent="0.25">
      <c r="A265" s="568"/>
      <c r="B265" s="130" t="s">
        <v>748</v>
      </c>
      <c r="C265" s="131" t="s">
        <v>42</v>
      </c>
      <c r="D265" s="181">
        <f t="shared" si="34"/>
        <v>12400</v>
      </c>
      <c r="F265" s="133">
        <f t="shared" si="35"/>
        <v>30</v>
      </c>
      <c r="G265" s="134">
        <f t="shared" si="36"/>
        <v>8200</v>
      </c>
      <c r="H265" s="134">
        <f t="shared" si="37"/>
        <v>9100</v>
      </c>
      <c r="I265" s="235">
        <f t="shared" si="38"/>
        <v>12400</v>
      </c>
      <c r="J265" s="137">
        <v>7000</v>
      </c>
      <c r="K265" s="138">
        <v>10000</v>
      </c>
      <c r="L265" s="137">
        <v>7000</v>
      </c>
      <c r="M265" s="138">
        <v>1000</v>
      </c>
      <c r="N265" s="137">
        <v>7000</v>
      </c>
      <c r="O265" s="139">
        <v>15000</v>
      </c>
      <c r="P265" s="137">
        <v>3500</v>
      </c>
      <c r="Q265" s="138">
        <v>5000</v>
      </c>
      <c r="R265" s="137">
        <v>4000</v>
      </c>
      <c r="S265" s="138">
        <v>5500</v>
      </c>
      <c r="T265" s="137">
        <v>4500</v>
      </c>
      <c r="U265" s="139">
        <v>10500</v>
      </c>
      <c r="V265" s="137">
        <v>11000</v>
      </c>
      <c r="W265" s="139">
        <v>13000</v>
      </c>
      <c r="X265" s="137">
        <v>15000</v>
      </c>
      <c r="Y265" s="139">
        <v>17000</v>
      </c>
      <c r="Z265" s="137">
        <v>17000</v>
      </c>
      <c r="AA265" s="139">
        <v>19000</v>
      </c>
      <c r="AB265" s="137">
        <v>11000</v>
      </c>
      <c r="AC265" s="139">
        <v>13000</v>
      </c>
      <c r="AD265" s="137">
        <v>15000</v>
      </c>
      <c r="AE265" s="139">
        <v>17000</v>
      </c>
      <c r="AF265" s="137">
        <v>17000</v>
      </c>
      <c r="AG265" s="139">
        <v>19000</v>
      </c>
      <c r="AH265" s="137">
        <v>3500</v>
      </c>
      <c r="AI265" s="139">
        <v>5000</v>
      </c>
      <c r="AJ265" s="137">
        <v>4000</v>
      </c>
      <c r="AK265" s="139">
        <v>5500</v>
      </c>
      <c r="AL265" s="137">
        <v>4500</v>
      </c>
      <c r="AM265" s="139">
        <v>10500</v>
      </c>
    </row>
    <row r="266" spans="1:39" x14ac:dyDescent="0.25">
      <c r="A266" s="568"/>
      <c r="B266" s="61" t="s">
        <v>749</v>
      </c>
      <c r="C266" s="66" t="s">
        <v>42</v>
      </c>
      <c r="D266" s="182">
        <f t="shared" si="34"/>
        <v>13800</v>
      </c>
      <c r="F266" s="57">
        <f t="shared" si="35"/>
        <v>30</v>
      </c>
      <c r="G266" s="27">
        <f t="shared" si="36"/>
        <v>9700</v>
      </c>
      <c r="H266" s="27">
        <f t="shared" si="37"/>
        <v>10200</v>
      </c>
      <c r="I266" s="238">
        <f t="shared" si="38"/>
        <v>13800</v>
      </c>
      <c r="J266" s="1">
        <v>7000</v>
      </c>
      <c r="K266" s="2">
        <v>10000</v>
      </c>
      <c r="L266" s="1">
        <v>7000</v>
      </c>
      <c r="M266" s="2">
        <v>1000</v>
      </c>
      <c r="N266" s="1">
        <v>7000</v>
      </c>
      <c r="O266" s="3">
        <v>15000</v>
      </c>
      <c r="P266" s="1">
        <v>6000</v>
      </c>
      <c r="Q266" s="2">
        <v>7000</v>
      </c>
      <c r="R266" s="1">
        <v>6500</v>
      </c>
      <c r="S266" s="2">
        <v>8000</v>
      </c>
      <c r="T266" s="1">
        <v>7500</v>
      </c>
      <c r="U266" s="3">
        <v>14500</v>
      </c>
      <c r="V266" s="1">
        <v>12000</v>
      </c>
      <c r="W266" s="3">
        <v>15000</v>
      </c>
      <c r="X266" s="1">
        <v>15500</v>
      </c>
      <c r="Y266" s="3">
        <v>17000</v>
      </c>
      <c r="Z266" s="1">
        <v>17000</v>
      </c>
      <c r="AA266" s="3">
        <v>19000</v>
      </c>
      <c r="AB266" s="1">
        <v>12000</v>
      </c>
      <c r="AC266" s="3">
        <v>15000</v>
      </c>
      <c r="AD266" s="1">
        <v>15500</v>
      </c>
      <c r="AE266" s="3">
        <v>17000</v>
      </c>
      <c r="AF266" s="1">
        <v>17000</v>
      </c>
      <c r="AG266" s="3">
        <v>19000</v>
      </c>
      <c r="AH266" s="1">
        <v>6000</v>
      </c>
      <c r="AI266" s="3">
        <v>7000</v>
      </c>
      <c r="AJ266" s="1">
        <v>6500</v>
      </c>
      <c r="AK266" s="3">
        <v>8000</v>
      </c>
      <c r="AL266" s="1">
        <v>7500</v>
      </c>
      <c r="AM266" s="3">
        <v>14500</v>
      </c>
    </row>
    <row r="267" spans="1:39" x14ac:dyDescent="0.25">
      <c r="A267" s="568"/>
      <c r="B267" s="130" t="s">
        <v>750</v>
      </c>
      <c r="C267" s="131" t="s">
        <v>42</v>
      </c>
      <c r="D267" s="181">
        <f t="shared" si="34"/>
        <v>14250</v>
      </c>
      <c r="F267" s="133">
        <f t="shared" si="35"/>
        <v>30</v>
      </c>
      <c r="G267" s="134">
        <f t="shared" si="36"/>
        <v>10000</v>
      </c>
      <c r="H267" s="134">
        <f t="shared" si="37"/>
        <v>11100</v>
      </c>
      <c r="I267" s="235">
        <f t="shared" si="38"/>
        <v>14250</v>
      </c>
      <c r="J267" s="137">
        <v>7000</v>
      </c>
      <c r="K267" s="138">
        <v>10000</v>
      </c>
      <c r="L267" s="137">
        <v>7000</v>
      </c>
      <c r="M267" s="138">
        <v>1000</v>
      </c>
      <c r="N267" s="137">
        <v>7000</v>
      </c>
      <c r="O267" s="139">
        <v>15000</v>
      </c>
      <c r="P267" s="137">
        <v>10000</v>
      </c>
      <c r="Q267" s="138">
        <v>12000</v>
      </c>
      <c r="R267" s="137">
        <v>11000</v>
      </c>
      <c r="S267" s="138">
        <v>13500</v>
      </c>
      <c r="T267" s="137">
        <v>12000</v>
      </c>
      <c r="U267" s="139">
        <v>16500</v>
      </c>
      <c r="V267" s="137">
        <v>11000</v>
      </c>
      <c r="W267" s="139">
        <v>13000</v>
      </c>
      <c r="X267" s="137">
        <v>15000</v>
      </c>
      <c r="Y267" s="139">
        <v>17000</v>
      </c>
      <c r="Z267" s="137">
        <v>17000</v>
      </c>
      <c r="AA267" s="139">
        <v>19000</v>
      </c>
      <c r="AB267" s="137">
        <v>11000</v>
      </c>
      <c r="AC267" s="139">
        <v>13000</v>
      </c>
      <c r="AD267" s="137">
        <v>15000</v>
      </c>
      <c r="AE267" s="139">
        <v>17000</v>
      </c>
      <c r="AF267" s="137">
        <v>17000</v>
      </c>
      <c r="AG267" s="139">
        <v>19000</v>
      </c>
      <c r="AH267" s="137">
        <v>6000</v>
      </c>
      <c r="AI267" s="139">
        <v>7000</v>
      </c>
      <c r="AJ267" s="137">
        <v>6500</v>
      </c>
      <c r="AK267" s="139">
        <v>8000</v>
      </c>
      <c r="AL267" s="137">
        <v>7500</v>
      </c>
      <c r="AM267" s="139">
        <v>12500</v>
      </c>
    </row>
    <row r="268" spans="1:39" ht="15.75" thickBot="1" x14ac:dyDescent="0.3">
      <c r="A268" s="569"/>
      <c r="B268" s="61" t="s">
        <v>751</v>
      </c>
      <c r="C268" s="66" t="s">
        <v>42</v>
      </c>
      <c r="D268" s="182">
        <f t="shared" ref="D268" si="40">I268</f>
        <v>15833.333333333334</v>
      </c>
      <c r="F268" s="59">
        <f t="shared" si="35"/>
        <v>18</v>
      </c>
      <c r="G268" s="28">
        <f t="shared" si="36"/>
        <v>11000</v>
      </c>
      <c r="H268" s="28">
        <f t="shared" si="37"/>
        <v>12250</v>
      </c>
      <c r="I268" s="240">
        <f t="shared" si="38"/>
        <v>15833.333333333334</v>
      </c>
      <c r="J268" s="28" t="s">
        <v>135</v>
      </c>
      <c r="K268" s="33" t="s">
        <v>135</v>
      </c>
      <c r="L268" s="28" t="s">
        <v>135</v>
      </c>
      <c r="M268" s="33" t="s">
        <v>135</v>
      </c>
      <c r="N268" s="28" t="s">
        <v>135</v>
      </c>
      <c r="O268" s="34" t="s">
        <v>135</v>
      </c>
      <c r="P268" s="28" t="s">
        <v>135</v>
      </c>
      <c r="Q268" s="33" t="s">
        <v>135</v>
      </c>
      <c r="R268" s="28" t="s">
        <v>135</v>
      </c>
      <c r="S268" s="33" t="s">
        <v>135</v>
      </c>
      <c r="T268" s="28" t="s">
        <v>135</v>
      </c>
      <c r="U268" s="34" t="s">
        <v>135</v>
      </c>
      <c r="V268" s="4">
        <v>10000</v>
      </c>
      <c r="W268" s="6">
        <v>12000</v>
      </c>
      <c r="X268" s="4">
        <v>11000</v>
      </c>
      <c r="Y268" s="6">
        <v>13500</v>
      </c>
      <c r="Z268" s="4">
        <v>12000</v>
      </c>
      <c r="AA268" s="6">
        <v>16500</v>
      </c>
      <c r="AB268" s="4">
        <v>10000</v>
      </c>
      <c r="AC268" s="6">
        <v>12000</v>
      </c>
      <c r="AD268" s="4">
        <v>11000</v>
      </c>
      <c r="AE268" s="6">
        <v>13500</v>
      </c>
      <c r="AF268" s="4">
        <v>17000</v>
      </c>
      <c r="AG268" s="6">
        <v>21000</v>
      </c>
      <c r="AH268" s="4">
        <v>10000</v>
      </c>
      <c r="AI268" s="6">
        <v>12000</v>
      </c>
      <c r="AJ268" s="4">
        <v>11000</v>
      </c>
      <c r="AK268" s="6">
        <v>13500</v>
      </c>
      <c r="AL268" s="4">
        <v>12000</v>
      </c>
      <c r="AM268" s="6">
        <v>16500</v>
      </c>
    </row>
    <row r="269" spans="1:39" x14ac:dyDescent="0.25">
      <c r="A269" s="567" t="s">
        <v>752</v>
      </c>
      <c r="B269" s="214" t="s">
        <v>753</v>
      </c>
      <c r="C269" s="215" t="s">
        <v>42</v>
      </c>
      <c r="D269" s="244">
        <f t="shared" si="34"/>
        <v>6900</v>
      </c>
      <c r="F269" s="133">
        <f t="shared" si="35"/>
        <v>30</v>
      </c>
      <c r="G269" s="134">
        <f t="shared" si="36"/>
        <v>4600</v>
      </c>
      <c r="H269" s="134">
        <f t="shared" si="37"/>
        <v>5200</v>
      </c>
      <c r="I269" s="235">
        <f t="shared" si="38"/>
        <v>6900</v>
      </c>
      <c r="J269" s="137">
        <v>5000</v>
      </c>
      <c r="K269" s="138">
        <v>7000</v>
      </c>
      <c r="L269" s="137">
        <v>5000</v>
      </c>
      <c r="M269" s="138">
        <v>7000</v>
      </c>
      <c r="N269" s="137">
        <v>4000</v>
      </c>
      <c r="O269" s="139">
        <v>8000</v>
      </c>
      <c r="P269" s="137">
        <v>3000</v>
      </c>
      <c r="Q269" s="138">
        <v>4000</v>
      </c>
      <c r="R269" s="137">
        <v>3500</v>
      </c>
      <c r="S269" s="138">
        <v>4500</v>
      </c>
      <c r="T269" s="137">
        <v>4000</v>
      </c>
      <c r="U269" s="139">
        <v>5500</v>
      </c>
      <c r="V269" s="137">
        <v>4000</v>
      </c>
      <c r="W269" s="139">
        <v>6000</v>
      </c>
      <c r="X269" s="137">
        <v>4000</v>
      </c>
      <c r="Y269" s="139">
        <v>8000</v>
      </c>
      <c r="Z269" s="137">
        <v>8000</v>
      </c>
      <c r="AA269" s="139">
        <v>11000</v>
      </c>
      <c r="AB269" s="137">
        <v>4000</v>
      </c>
      <c r="AC269" s="139">
        <v>6000</v>
      </c>
      <c r="AD269" s="137">
        <v>4000</v>
      </c>
      <c r="AE269" s="139">
        <v>8000</v>
      </c>
      <c r="AF269" s="137">
        <v>8000</v>
      </c>
      <c r="AG269" s="139">
        <v>11000</v>
      </c>
      <c r="AH269" s="137">
        <v>3000</v>
      </c>
      <c r="AI269" s="139">
        <v>4000</v>
      </c>
      <c r="AJ269" s="137">
        <v>3500</v>
      </c>
      <c r="AK269" s="139">
        <v>4500</v>
      </c>
      <c r="AL269" s="137">
        <v>4000</v>
      </c>
      <c r="AM269" s="139">
        <v>5500</v>
      </c>
    </row>
    <row r="270" spans="1:39" x14ac:dyDescent="0.25">
      <c r="A270" s="568"/>
      <c r="B270" s="184" t="s">
        <v>754</v>
      </c>
      <c r="C270" s="66" t="s">
        <v>21</v>
      </c>
      <c r="D270" s="182">
        <f t="shared" si="34"/>
        <v>8800</v>
      </c>
      <c r="F270" s="57">
        <f t="shared" si="35"/>
        <v>30</v>
      </c>
      <c r="G270" s="27">
        <f t="shared" si="36"/>
        <v>6000</v>
      </c>
      <c r="H270" s="27">
        <f t="shared" si="37"/>
        <v>7400</v>
      </c>
      <c r="I270" s="238">
        <f t="shared" si="38"/>
        <v>8800</v>
      </c>
      <c r="J270" s="1">
        <v>4000</v>
      </c>
      <c r="K270" s="2">
        <v>6000</v>
      </c>
      <c r="L270" s="1">
        <v>4000</v>
      </c>
      <c r="M270" s="2">
        <v>6000</v>
      </c>
      <c r="N270" s="1">
        <v>4000</v>
      </c>
      <c r="O270" s="3">
        <v>7000</v>
      </c>
      <c r="P270" s="1">
        <v>3000</v>
      </c>
      <c r="Q270" s="2">
        <v>4000</v>
      </c>
      <c r="R270" s="1">
        <v>3500</v>
      </c>
      <c r="S270" s="2">
        <v>4500</v>
      </c>
      <c r="T270" s="1">
        <v>4000</v>
      </c>
      <c r="U270" s="3">
        <v>6500</v>
      </c>
      <c r="V270" s="1">
        <v>8000</v>
      </c>
      <c r="W270" s="3">
        <v>10000</v>
      </c>
      <c r="X270" s="1">
        <v>10000</v>
      </c>
      <c r="Y270" s="3">
        <v>14000</v>
      </c>
      <c r="Z270" s="1">
        <v>12000</v>
      </c>
      <c r="AA270" s="3">
        <v>16000</v>
      </c>
      <c r="AB270" s="1">
        <v>8000</v>
      </c>
      <c r="AC270" s="3">
        <v>10000</v>
      </c>
      <c r="AD270" s="1">
        <v>10000</v>
      </c>
      <c r="AE270" s="3">
        <v>14000</v>
      </c>
      <c r="AF270" s="1">
        <v>12000</v>
      </c>
      <c r="AG270" s="3">
        <v>16000</v>
      </c>
      <c r="AH270" s="1">
        <v>3000</v>
      </c>
      <c r="AI270" s="3">
        <v>4000</v>
      </c>
      <c r="AJ270" s="1">
        <v>3500</v>
      </c>
      <c r="AK270" s="3">
        <v>4500</v>
      </c>
      <c r="AL270" s="1">
        <v>4000</v>
      </c>
      <c r="AM270" s="3">
        <v>6500</v>
      </c>
    </row>
    <row r="271" spans="1:39" x14ac:dyDescent="0.25">
      <c r="A271" s="568"/>
      <c r="B271" s="130" t="s">
        <v>755</v>
      </c>
      <c r="C271" s="131" t="s">
        <v>42</v>
      </c>
      <c r="D271" s="181">
        <f t="shared" ref="D271:D293" si="41">I271</f>
        <v>12500</v>
      </c>
      <c r="F271" s="133">
        <f t="shared" si="35"/>
        <v>30</v>
      </c>
      <c r="G271" s="134">
        <f t="shared" si="36"/>
        <v>9900</v>
      </c>
      <c r="H271" s="134">
        <f t="shared" si="37"/>
        <v>10900</v>
      </c>
      <c r="I271" s="235">
        <f t="shared" si="38"/>
        <v>12500</v>
      </c>
      <c r="J271" s="137">
        <v>10500</v>
      </c>
      <c r="K271" s="138">
        <v>12500</v>
      </c>
      <c r="L271" s="137">
        <v>10500</v>
      </c>
      <c r="M271" s="138">
        <v>12500</v>
      </c>
      <c r="N271" s="137">
        <v>10500</v>
      </c>
      <c r="O271" s="139">
        <v>14500</v>
      </c>
      <c r="P271" s="137">
        <v>8500</v>
      </c>
      <c r="Q271" s="138">
        <v>10500</v>
      </c>
      <c r="R271" s="137">
        <v>9500</v>
      </c>
      <c r="S271" s="138">
        <v>12000</v>
      </c>
      <c r="T271" s="137">
        <v>10500</v>
      </c>
      <c r="U271" s="139">
        <v>14500</v>
      </c>
      <c r="V271" s="137">
        <v>8500</v>
      </c>
      <c r="W271" s="139">
        <v>10500</v>
      </c>
      <c r="X271" s="137">
        <v>9500</v>
      </c>
      <c r="Y271" s="139">
        <v>12000</v>
      </c>
      <c r="Z271" s="137">
        <v>10500</v>
      </c>
      <c r="AA271" s="139">
        <v>14500</v>
      </c>
      <c r="AB271" s="137">
        <v>8500</v>
      </c>
      <c r="AC271" s="139">
        <v>10500</v>
      </c>
      <c r="AD271" s="137">
        <v>9500</v>
      </c>
      <c r="AE271" s="139">
        <v>12000</v>
      </c>
      <c r="AF271" s="137">
        <v>10500</v>
      </c>
      <c r="AG271" s="139">
        <v>14500</v>
      </c>
      <c r="AH271" s="137">
        <v>8500</v>
      </c>
      <c r="AI271" s="139">
        <v>10500</v>
      </c>
      <c r="AJ271" s="137">
        <v>9500</v>
      </c>
      <c r="AK271" s="139">
        <v>12000</v>
      </c>
      <c r="AL271" s="137">
        <v>10500</v>
      </c>
      <c r="AM271" s="139">
        <v>14500</v>
      </c>
    </row>
    <row r="272" spans="1:39" x14ac:dyDescent="0.25">
      <c r="A272" s="568"/>
      <c r="B272" s="184" t="s">
        <v>756</v>
      </c>
      <c r="C272" s="66" t="s">
        <v>42</v>
      </c>
      <c r="D272" s="182">
        <f t="shared" si="41"/>
        <v>12500</v>
      </c>
      <c r="F272" s="57">
        <f t="shared" si="35"/>
        <v>30</v>
      </c>
      <c r="G272" s="27">
        <f t="shared" si="36"/>
        <v>10150</v>
      </c>
      <c r="H272" s="27">
        <f t="shared" si="37"/>
        <v>11150</v>
      </c>
      <c r="I272" s="238">
        <f t="shared" si="38"/>
        <v>12500</v>
      </c>
      <c r="J272" s="1">
        <v>11000</v>
      </c>
      <c r="K272" s="2">
        <v>12500</v>
      </c>
      <c r="L272" s="1">
        <v>11000</v>
      </c>
      <c r="M272" s="2">
        <v>12500</v>
      </c>
      <c r="N272" s="1">
        <v>10500</v>
      </c>
      <c r="O272" s="3">
        <v>14500</v>
      </c>
      <c r="P272" s="1">
        <v>9000</v>
      </c>
      <c r="Q272" s="2">
        <v>10500</v>
      </c>
      <c r="R272" s="1">
        <v>10000</v>
      </c>
      <c r="S272" s="2">
        <v>12000</v>
      </c>
      <c r="T272" s="1">
        <v>10500</v>
      </c>
      <c r="U272" s="3">
        <v>14500</v>
      </c>
      <c r="V272" s="1">
        <v>9000</v>
      </c>
      <c r="W272" s="3">
        <v>10500</v>
      </c>
      <c r="X272" s="1">
        <v>10000</v>
      </c>
      <c r="Y272" s="3">
        <v>12000</v>
      </c>
      <c r="Z272" s="1">
        <v>10500</v>
      </c>
      <c r="AA272" s="3">
        <v>14500</v>
      </c>
      <c r="AB272" s="1">
        <v>9000</v>
      </c>
      <c r="AC272" s="3">
        <v>10500</v>
      </c>
      <c r="AD272" s="1">
        <v>10000</v>
      </c>
      <c r="AE272" s="3">
        <v>12000</v>
      </c>
      <c r="AF272" s="1">
        <v>10500</v>
      </c>
      <c r="AG272" s="3">
        <v>14500</v>
      </c>
      <c r="AH272" s="1">
        <v>9000</v>
      </c>
      <c r="AI272" s="3">
        <v>10500</v>
      </c>
      <c r="AJ272" s="1">
        <v>10000</v>
      </c>
      <c r="AK272" s="3">
        <v>12000</v>
      </c>
      <c r="AL272" s="1">
        <v>10500</v>
      </c>
      <c r="AM272" s="3">
        <v>14500</v>
      </c>
    </row>
    <row r="273" spans="1:39" x14ac:dyDescent="0.25">
      <c r="A273" s="568"/>
      <c r="B273" s="185" t="s">
        <v>757</v>
      </c>
      <c r="C273" s="131" t="s">
        <v>42</v>
      </c>
      <c r="D273" s="181">
        <f t="shared" si="41"/>
        <v>18500</v>
      </c>
      <c r="F273" s="133">
        <f t="shared" si="35"/>
        <v>30</v>
      </c>
      <c r="G273" s="134">
        <f t="shared" si="36"/>
        <v>14650</v>
      </c>
      <c r="H273" s="134">
        <f t="shared" si="37"/>
        <v>15150</v>
      </c>
      <c r="I273" s="235">
        <f t="shared" si="38"/>
        <v>18500</v>
      </c>
      <c r="J273" s="137">
        <v>14500</v>
      </c>
      <c r="K273" s="138">
        <v>17000</v>
      </c>
      <c r="L273" s="137">
        <v>14500</v>
      </c>
      <c r="M273" s="138">
        <v>17000</v>
      </c>
      <c r="N273" s="137">
        <v>15000</v>
      </c>
      <c r="O273" s="139">
        <v>22000</v>
      </c>
      <c r="P273" s="137">
        <v>12500</v>
      </c>
      <c r="Q273" s="138">
        <v>15000</v>
      </c>
      <c r="R273" s="137">
        <v>13000</v>
      </c>
      <c r="S273" s="138">
        <v>17000</v>
      </c>
      <c r="T273" s="137">
        <v>15000</v>
      </c>
      <c r="U273" s="139">
        <v>22000</v>
      </c>
      <c r="V273" s="137">
        <v>14000</v>
      </c>
      <c r="W273" s="139">
        <v>16000</v>
      </c>
      <c r="X273" s="137">
        <v>13000</v>
      </c>
      <c r="Y273" s="139">
        <v>17000</v>
      </c>
      <c r="Z273" s="137">
        <v>15000</v>
      </c>
      <c r="AA273" s="139">
        <v>22000</v>
      </c>
      <c r="AB273" s="137">
        <v>14000</v>
      </c>
      <c r="AC273" s="139">
        <v>16000</v>
      </c>
      <c r="AD273" s="137">
        <v>13000</v>
      </c>
      <c r="AE273" s="139">
        <v>17000</v>
      </c>
      <c r="AF273" s="137">
        <v>15000</v>
      </c>
      <c r="AG273" s="139">
        <v>22000</v>
      </c>
      <c r="AH273" s="137">
        <v>12500</v>
      </c>
      <c r="AI273" s="139">
        <v>15000</v>
      </c>
      <c r="AJ273" s="137">
        <v>13000</v>
      </c>
      <c r="AK273" s="139">
        <v>17000</v>
      </c>
      <c r="AL273" s="137">
        <v>15000</v>
      </c>
      <c r="AM273" s="139">
        <v>22000</v>
      </c>
    </row>
    <row r="274" spans="1:39" ht="15.75" thickBot="1" x14ac:dyDescent="0.3">
      <c r="A274" s="569"/>
      <c r="B274" s="62" t="s">
        <v>758</v>
      </c>
      <c r="C274" s="67"/>
      <c r="D274" s="243">
        <f t="shared" si="41"/>
        <v>25000</v>
      </c>
      <c r="F274" s="57">
        <f t="shared" si="35"/>
        <v>30</v>
      </c>
      <c r="G274" s="27">
        <f t="shared" si="36"/>
        <v>19450</v>
      </c>
      <c r="H274" s="27">
        <f t="shared" si="37"/>
        <v>21450</v>
      </c>
      <c r="I274" s="238">
        <f t="shared" si="38"/>
        <v>25000</v>
      </c>
      <c r="J274" s="1">
        <v>20000</v>
      </c>
      <c r="K274" s="2">
        <v>22500</v>
      </c>
      <c r="L274" s="1">
        <v>20000</v>
      </c>
      <c r="M274" s="2">
        <v>22500</v>
      </c>
      <c r="N274" s="1">
        <v>22000</v>
      </c>
      <c r="O274" s="3">
        <v>28000</v>
      </c>
      <c r="P274" s="1">
        <v>17500</v>
      </c>
      <c r="Q274" s="2">
        <v>20500</v>
      </c>
      <c r="R274" s="1">
        <v>20000</v>
      </c>
      <c r="S274" s="2">
        <v>23000</v>
      </c>
      <c r="T274" s="1">
        <v>22000</v>
      </c>
      <c r="U274" s="3">
        <v>28000</v>
      </c>
      <c r="V274" s="1">
        <v>17500</v>
      </c>
      <c r="W274" s="3">
        <v>20500</v>
      </c>
      <c r="X274" s="1">
        <v>20000</v>
      </c>
      <c r="Y274" s="3">
        <v>23000</v>
      </c>
      <c r="Z274" s="1">
        <v>22000</v>
      </c>
      <c r="AA274" s="3">
        <v>28000</v>
      </c>
      <c r="AB274" s="1">
        <v>17500</v>
      </c>
      <c r="AC274" s="3">
        <v>20500</v>
      </c>
      <c r="AD274" s="1">
        <v>20000</v>
      </c>
      <c r="AE274" s="3">
        <v>23000</v>
      </c>
      <c r="AF274" s="1">
        <v>22000</v>
      </c>
      <c r="AG274" s="3">
        <v>28000</v>
      </c>
      <c r="AH274" s="1">
        <v>17500</v>
      </c>
      <c r="AI274" s="3">
        <v>20500</v>
      </c>
      <c r="AJ274" s="1">
        <v>20000</v>
      </c>
      <c r="AK274" s="3">
        <v>23000</v>
      </c>
      <c r="AL274" s="1">
        <v>22000</v>
      </c>
      <c r="AM274" s="3">
        <v>28000</v>
      </c>
    </row>
    <row r="275" spans="1:39" x14ac:dyDescent="0.25">
      <c r="A275" s="567" t="s">
        <v>759</v>
      </c>
      <c r="B275" s="130" t="s">
        <v>760</v>
      </c>
      <c r="C275" s="131" t="s">
        <v>42</v>
      </c>
      <c r="D275" s="181">
        <f t="shared" si="41"/>
        <v>8200</v>
      </c>
      <c r="F275" s="191">
        <f t="shared" si="35"/>
        <v>30</v>
      </c>
      <c r="G275" s="218">
        <f t="shared" si="36"/>
        <v>4550</v>
      </c>
      <c r="H275" s="218">
        <f t="shared" si="37"/>
        <v>12950</v>
      </c>
      <c r="I275" s="241">
        <f t="shared" si="38"/>
        <v>8200</v>
      </c>
      <c r="J275" s="228">
        <v>3500</v>
      </c>
      <c r="K275" s="229">
        <v>5000</v>
      </c>
      <c r="L275" s="228">
        <v>3500</v>
      </c>
      <c r="M275" s="229">
        <v>5000</v>
      </c>
      <c r="N275" s="228">
        <v>3500</v>
      </c>
      <c r="O275" s="230">
        <v>10000</v>
      </c>
      <c r="P275" s="228">
        <v>3500</v>
      </c>
      <c r="Q275" s="229">
        <v>5000</v>
      </c>
      <c r="R275" s="228">
        <v>3500</v>
      </c>
      <c r="S275" s="229">
        <v>5000</v>
      </c>
      <c r="T275" s="228">
        <v>3500</v>
      </c>
      <c r="U275" s="230">
        <v>10000</v>
      </c>
      <c r="V275" s="228">
        <v>4500</v>
      </c>
      <c r="W275" s="230">
        <v>7000</v>
      </c>
      <c r="X275" s="228">
        <v>7000</v>
      </c>
      <c r="Y275" s="230">
        <v>10000</v>
      </c>
      <c r="Z275" s="228">
        <v>7000</v>
      </c>
      <c r="AA275" s="230">
        <v>13000</v>
      </c>
      <c r="AB275" s="228">
        <v>4500</v>
      </c>
      <c r="AC275" s="230">
        <v>7000</v>
      </c>
      <c r="AD275" s="228">
        <v>7000</v>
      </c>
      <c r="AE275" s="230">
        <v>10000</v>
      </c>
      <c r="AF275" s="228">
        <v>7000</v>
      </c>
      <c r="AG275" s="230">
        <v>13000</v>
      </c>
      <c r="AH275" s="228">
        <v>2500</v>
      </c>
      <c r="AI275" s="230">
        <v>3000</v>
      </c>
      <c r="AJ275" s="228">
        <v>5000</v>
      </c>
      <c r="AK275" s="230">
        <v>73500</v>
      </c>
      <c r="AL275" s="228">
        <v>5000</v>
      </c>
      <c r="AM275" s="230">
        <v>10000</v>
      </c>
    </row>
    <row r="276" spans="1:39" x14ac:dyDescent="0.25">
      <c r="A276" s="568"/>
      <c r="B276" s="61" t="s">
        <v>761</v>
      </c>
      <c r="C276" s="66" t="s">
        <v>42</v>
      </c>
      <c r="D276" s="182">
        <f t="shared" si="41"/>
        <v>13700</v>
      </c>
      <c r="F276" s="57">
        <f t="shared" si="35"/>
        <v>30</v>
      </c>
      <c r="G276" s="27">
        <f t="shared" si="36"/>
        <v>10150</v>
      </c>
      <c r="H276" s="27">
        <f t="shared" si="37"/>
        <v>11350</v>
      </c>
      <c r="I276" s="238">
        <f t="shared" si="38"/>
        <v>13700</v>
      </c>
      <c r="J276" s="1">
        <v>10000</v>
      </c>
      <c r="K276" s="2">
        <v>11500</v>
      </c>
      <c r="L276" s="1">
        <v>10000</v>
      </c>
      <c r="M276" s="2">
        <v>11500</v>
      </c>
      <c r="N276" s="1">
        <v>10000</v>
      </c>
      <c r="O276" s="3">
        <v>15000</v>
      </c>
      <c r="P276" s="1">
        <v>8000</v>
      </c>
      <c r="Q276" s="2">
        <v>10500</v>
      </c>
      <c r="R276" s="1">
        <v>8000</v>
      </c>
      <c r="S276" s="2">
        <v>10500</v>
      </c>
      <c r="T276" s="1">
        <v>10000</v>
      </c>
      <c r="U276" s="3">
        <v>13000</v>
      </c>
      <c r="V276" s="1">
        <v>10000</v>
      </c>
      <c r="W276" s="3">
        <v>12000</v>
      </c>
      <c r="X276" s="1">
        <v>12000</v>
      </c>
      <c r="Y276" s="3">
        <v>15000</v>
      </c>
      <c r="Z276" s="1">
        <v>15000</v>
      </c>
      <c r="AA276" s="3">
        <v>18000</v>
      </c>
      <c r="AB276" s="1">
        <v>10000</v>
      </c>
      <c r="AC276" s="3">
        <v>12000</v>
      </c>
      <c r="AD276" s="1">
        <v>12000</v>
      </c>
      <c r="AE276" s="3">
        <v>15000</v>
      </c>
      <c r="AF276" s="1">
        <v>15000</v>
      </c>
      <c r="AG276" s="3">
        <v>18000</v>
      </c>
      <c r="AH276" s="1">
        <v>8000</v>
      </c>
      <c r="AI276" s="3">
        <v>9500</v>
      </c>
      <c r="AJ276" s="1">
        <v>9000</v>
      </c>
      <c r="AK276" s="3">
        <v>10500</v>
      </c>
      <c r="AL276" s="1">
        <v>10000</v>
      </c>
      <c r="AM276" s="3">
        <v>13000</v>
      </c>
    </row>
    <row r="277" spans="1:39" x14ac:dyDescent="0.25">
      <c r="A277" s="568"/>
      <c r="B277" s="130" t="s">
        <v>762</v>
      </c>
      <c r="C277" s="131" t="s">
        <v>42</v>
      </c>
      <c r="D277" s="181">
        <f t="shared" si="41"/>
        <v>12000</v>
      </c>
      <c r="F277" s="133">
        <f t="shared" si="35"/>
        <v>30</v>
      </c>
      <c r="G277" s="134">
        <f t="shared" si="36"/>
        <v>8450</v>
      </c>
      <c r="H277" s="134">
        <f t="shared" si="37"/>
        <v>9650</v>
      </c>
      <c r="I277" s="235">
        <f t="shared" si="38"/>
        <v>12000</v>
      </c>
      <c r="J277" s="137">
        <v>9000</v>
      </c>
      <c r="K277" s="138">
        <v>10500</v>
      </c>
      <c r="L277" s="137">
        <v>9000</v>
      </c>
      <c r="M277" s="138">
        <v>10500</v>
      </c>
      <c r="N277" s="137">
        <v>8500</v>
      </c>
      <c r="O277" s="139">
        <v>12000</v>
      </c>
      <c r="P277" s="137">
        <v>8000</v>
      </c>
      <c r="Q277" s="138">
        <v>10500</v>
      </c>
      <c r="R277" s="137">
        <v>8000</v>
      </c>
      <c r="S277" s="138">
        <v>10500</v>
      </c>
      <c r="T277" s="137">
        <v>8500</v>
      </c>
      <c r="U277" s="139">
        <v>11000</v>
      </c>
      <c r="V277" s="137">
        <v>7000</v>
      </c>
      <c r="W277" s="139">
        <v>8500</v>
      </c>
      <c r="X277" s="137">
        <v>8000</v>
      </c>
      <c r="Y277" s="139">
        <v>12500</v>
      </c>
      <c r="Z277" s="137">
        <v>12500</v>
      </c>
      <c r="AA277" s="139">
        <v>15000</v>
      </c>
      <c r="AB277" s="137">
        <v>7000</v>
      </c>
      <c r="AC277" s="139">
        <v>8500</v>
      </c>
      <c r="AD277" s="137">
        <v>8000</v>
      </c>
      <c r="AE277" s="139">
        <v>12500</v>
      </c>
      <c r="AF277" s="137">
        <v>12500</v>
      </c>
      <c r="AG277" s="139">
        <v>15000</v>
      </c>
      <c r="AH277" s="137">
        <v>7000</v>
      </c>
      <c r="AI277" s="139">
        <v>8500</v>
      </c>
      <c r="AJ277" s="137">
        <v>8000</v>
      </c>
      <c r="AK277" s="139">
        <v>9500</v>
      </c>
      <c r="AL277" s="137">
        <v>10000</v>
      </c>
      <c r="AM277" s="139">
        <v>15000</v>
      </c>
    </row>
    <row r="278" spans="1:39" ht="15.75" thickBot="1" x14ac:dyDescent="0.3">
      <c r="A278" s="569"/>
      <c r="B278" s="61" t="s">
        <v>763</v>
      </c>
      <c r="C278" s="66" t="s">
        <v>42</v>
      </c>
      <c r="D278" s="182">
        <f t="shared" si="41"/>
        <v>17300</v>
      </c>
      <c r="F278" s="59">
        <f t="shared" si="35"/>
        <v>30</v>
      </c>
      <c r="G278" s="28">
        <f t="shared" si="36"/>
        <v>13800</v>
      </c>
      <c r="H278" s="28">
        <f t="shared" si="37"/>
        <v>14900</v>
      </c>
      <c r="I278" s="240">
        <f t="shared" si="38"/>
        <v>17300</v>
      </c>
      <c r="J278" s="4">
        <v>14000</v>
      </c>
      <c r="K278" s="5">
        <v>16000</v>
      </c>
      <c r="L278" s="4">
        <v>14000</v>
      </c>
      <c r="M278" s="5">
        <v>16000</v>
      </c>
      <c r="N278" s="4">
        <v>15000</v>
      </c>
      <c r="O278" s="6">
        <v>22000</v>
      </c>
      <c r="P278" s="4">
        <v>12500</v>
      </c>
      <c r="Q278" s="5">
        <v>14500</v>
      </c>
      <c r="R278" s="4">
        <v>13500</v>
      </c>
      <c r="S278" s="5">
        <v>16000</v>
      </c>
      <c r="T278" s="4">
        <v>15000</v>
      </c>
      <c r="U278" s="6">
        <v>19000</v>
      </c>
      <c r="V278" s="4">
        <v>12500</v>
      </c>
      <c r="W278" s="6">
        <v>14500</v>
      </c>
      <c r="X278" s="4">
        <v>13500</v>
      </c>
      <c r="Y278" s="6">
        <v>17000</v>
      </c>
      <c r="Z278" s="4">
        <v>15000</v>
      </c>
      <c r="AA278" s="6">
        <v>19000</v>
      </c>
      <c r="AB278" s="4">
        <v>12500</v>
      </c>
      <c r="AC278" s="6">
        <v>14500</v>
      </c>
      <c r="AD278" s="4">
        <v>13500</v>
      </c>
      <c r="AE278" s="6">
        <v>16000</v>
      </c>
      <c r="AF278" s="4">
        <v>15000</v>
      </c>
      <c r="AG278" s="6">
        <v>19000</v>
      </c>
      <c r="AH278" s="4">
        <v>12500</v>
      </c>
      <c r="AI278" s="6">
        <v>14500</v>
      </c>
      <c r="AJ278" s="4">
        <v>13500</v>
      </c>
      <c r="AK278" s="6">
        <v>16000</v>
      </c>
      <c r="AL278" s="4">
        <v>15000</v>
      </c>
      <c r="AM278" s="6">
        <v>19000</v>
      </c>
    </row>
    <row r="279" spans="1:39" x14ac:dyDescent="0.25">
      <c r="A279" s="567" t="s">
        <v>764</v>
      </c>
      <c r="B279" s="214" t="s">
        <v>760</v>
      </c>
      <c r="C279" s="215" t="s">
        <v>42</v>
      </c>
      <c r="D279" s="244">
        <f t="shared" si="41"/>
        <v>6550</v>
      </c>
      <c r="F279" s="133">
        <f t="shared" si="35"/>
        <v>30</v>
      </c>
      <c r="G279" s="134">
        <f t="shared" si="36"/>
        <v>3950</v>
      </c>
      <c r="H279" s="134">
        <f t="shared" si="37"/>
        <v>5350</v>
      </c>
      <c r="I279" s="235">
        <f t="shared" si="38"/>
        <v>6550</v>
      </c>
      <c r="J279" s="137">
        <v>2500</v>
      </c>
      <c r="K279" s="138">
        <v>3000</v>
      </c>
      <c r="L279" s="134">
        <v>3000</v>
      </c>
      <c r="M279" s="135">
        <v>3500</v>
      </c>
      <c r="N279" s="137">
        <v>3000</v>
      </c>
      <c r="O279" s="139">
        <v>5500</v>
      </c>
      <c r="P279" s="137">
        <v>2500</v>
      </c>
      <c r="Q279" s="138">
        <v>3000</v>
      </c>
      <c r="R279" s="134">
        <v>3000</v>
      </c>
      <c r="S279" s="135">
        <v>3500</v>
      </c>
      <c r="T279" s="137">
        <v>3000</v>
      </c>
      <c r="U279" s="139">
        <v>5500</v>
      </c>
      <c r="V279" s="137">
        <v>4500</v>
      </c>
      <c r="W279" s="139">
        <v>7000</v>
      </c>
      <c r="X279" s="137">
        <v>7000</v>
      </c>
      <c r="Y279" s="139">
        <v>10000</v>
      </c>
      <c r="Z279" s="137">
        <v>7000</v>
      </c>
      <c r="AA279" s="139">
        <v>13000</v>
      </c>
      <c r="AB279" s="137">
        <v>4500</v>
      </c>
      <c r="AC279" s="139">
        <v>7000</v>
      </c>
      <c r="AD279" s="137">
        <v>7000</v>
      </c>
      <c r="AE279" s="139">
        <v>10000</v>
      </c>
      <c r="AF279" s="137">
        <v>7000</v>
      </c>
      <c r="AG279" s="139">
        <v>13000</v>
      </c>
      <c r="AH279" s="137">
        <v>2500</v>
      </c>
      <c r="AI279" s="139">
        <v>3000</v>
      </c>
      <c r="AJ279" s="137">
        <v>3000</v>
      </c>
      <c r="AK279" s="139">
        <v>3500</v>
      </c>
      <c r="AL279" s="137">
        <v>3000</v>
      </c>
      <c r="AM279" s="139">
        <v>5500</v>
      </c>
    </row>
    <row r="280" spans="1:39" x14ac:dyDescent="0.25">
      <c r="A280" s="568"/>
      <c r="B280" s="61" t="s">
        <v>762</v>
      </c>
      <c r="C280" s="66" t="s">
        <v>42</v>
      </c>
      <c r="D280" s="182">
        <f t="shared" si="41"/>
        <v>13100</v>
      </c>
      <c r="F280" s="57">
        <f t="shared" si="35"/>
        <v>30</v>
      </c>
      <c r="G280" s="27">
        <f t="shared" si="36"/>
        <v>8650</v>
      </c>
      <c r="H280" s="27">
        <f t="shared" si="37"/>
        <v>10250</v>
      </c>
      <c r="I280" s="238">
        <f t="shared" si="38"/>
        <v>13100</v>
      </c>
      <c r="J280" s="1">
        <v>8500</v>
      </c>
      <c r="K280" s="2">
        <v>10000</v>
      </c>
      <c r="L280" s="27">
        <v>9500</v>
      </c>
      <c r="M280" s="31">
        <v>11000</v>
      </c>
      <c r="N280" s="1">
        <v>10500</v>
      </c>
      <c r="O280" s="3">
        <v>15000</v>
      </c>
      <c r="P280" s="1">
        <v>8500</v>
      </c>
      <c r="Q280" s="2">
        <v>10000</v>
      </c>
      <c r="R280" s="27">
        <v>9500</v>
      </c>
      <c r="S280" s="31">
        <v>11000</v>
      </c>
      <c r="T280" s="1">
        <v>10500</v>
      </c>
      <c r="U280" s="3">
        <v>15000</v>
      </c>
      <c r="V280" s="1">
        <v>7000</v>
      </c>
      <c r="W280" s="3">
        <v>8500</v>
      </c>
      <c r="X280" s="1">
        <v>8000</v>
      </c>
      <c r="Y280" s="3">
        <v>12500</v>
      </c>
      <c r="Z280" s="1">
        <v>12500</v>
      </c>
      <c r="AA280" s="3">
        <v>15000</v>
      </c>
      <c r="AB280" s="1">
        <v>7000</v>
      </c>
      <c r="AC280" s="3">
        <v>8500</v>
      </c>
      <c r="AD280" s="1">
        <v>8000</v>
      </c>
      <c r="AE280" s="3">
        <v>12500</v>
      </c>
      <c r="AF280" s="1">
        <v>12500</v>
      </c>
      <c r="AG280" s="3">
        <v>15000</v>
      </c>
      <c r="AH280" s="1">
        <v>8500</v>
      </c>
      <c r="AI280" s="3">
        <v>10000</v>
      </c>
      <c r="AJ280" s="1">
        <v>9500</v>
      </c>
      <c r="AK280" s="3">
        <v>11000</v>
      </c>
      <c r="AL280" s="1">
        <v>10000</v>
      </c>
      <c r="AM280" s="3">
        <v>15000</v>
      </c>
    </row>
    <row r="281" spans="1:39" ht="15.75" thickBot="1" x14ac:dyDescent="0.3">
      <c r="A281" s="569"/>
      <c r="B281" s="140" t="s">
        <v>763</v>
      </c>
      <c r="C281" s="141" t="s">
        <v>42</v>
      </c>
      <c r="D281" s="183">
        <f t="shared" si="41"/>
        <v>15200</v>
      </c>
      <c r="F281" s="133">
        <f t="shared" si="35"/>
        <v>30</v>
      </c>
      <c r="G281" s="134">
        <f t="shared" si="36"/>
        <v>12000</v>
      </c>
      <c r="H281" s="134">
        <f t="shared" si="37"/>
        <v>13450</v>
      </c>
      <c r="I281" s="235">
        <f t="shared" si="38"/>
        <v>15200</v>
      </c>
      <c r="J281" s="137">
        <v>10000</v>
      </c>
      <c r="K281" s="138">
        <v>12000</v>
      </c>
      <c r="L281" s="134">
        <v>11000</v>
      </c>
      <c r="M281" s="135">
        <v>13500</v>
      </c>
      <c r="N281" s="137">
        <v>12000</v>
      </c>
      <c r="O281" s="139">
        <v>16000</v>
      </c>
      <c r="P281" s="137">
        <v>10000</v>
      </c>
      <c r="Q281" s="138">
        <v>12000</v>
      </c>
      <c r="R281" s="134">
        <v>11000</v>
      </c>
      <c r="S281" s="135">
        <v>13500</v>
      </c>
      <c r="T281" s="137">
        <v>12000</v>
      </c>
      <c r="U281" s="139">
        <v>16000</v>
      </c>
      <c r="V281" s="137">
        <v>12500</v>
      </c>
      <c r="W281" s="139">
        <v>14500</v>
      </c>
      <c r="X281" s="137">
        <v>13500</v>
      </c>
      <c r="Y281" s="139">
        <v>17000</v>
      </c>
      <c r="Z281" s="137">
        <v>15000</v>
      </c>
      <c r="AA281" s="139">
        <v>19000</v>
      </c>
      <c r="AB281" s="137">
        <v>12500</v>
      </c>
      <c r="AC281" s="139">
        <v>14500</v>
      </c>
      <c r="AD281" s="137">
        <v>13500</v>
      </c>
      <c r="AE281" s="139">
        <v>17000</v>
      </c>
      <c r="AF281" s="137">
        <v>15000</v>
      </c>
      <c r="AG281" s="139">
        <v>19000</v>
      </c>
      <c r="AH281" s="137">
        <v>10000</v>
      </c>
      <c r="AI281" s="139">
        <v>12000</v>
      </c>
      <c r="AJ281" s="137">
        <v>11000</v>
      </c>
      <c r="AK281" s="139">
        <v>13500</v>
      </c>
      <c r="AL281" s="137">
        <v>12000</v>
      </c>
      <c r="AM281" s="139">
        <v>16000</v>
      </c>
    </row>
    <row r="282" spans="1:39" ht="15.75" thickBot="1" x14ac:dyDescent="0.3">
      <c r="A282" s="103" t="s">
        <v>765</v>
      </c>
      <c r="B282" s="61" t="s">
        <v>766</v>
      </c>
      <c r="C282" s="66" t="s">
        <v>42</v>
      </c>
      <c r="D282" s="182">
        <f t="shared" si="41"/>
        <v>16250</v>
      </c>
      <c r="F282" s="99">
        <f t="shared" si="35"/>
        <v>30</v>
      </c>
      <c r="G282" s="222">
        <f t="shared" si="36"/>
        <v>12950</v>
      </c>
      <c r="H282" s="222">
        <f t="shared" si="37"/>
        <v>14100</v>
      </c>
      <c r="I282" s="236">
        <f t="shared" si="38"/>
        <v>16250</v>
      </c>
      <c r="J282" s="231">
        <v>13000</v>
      </c>
      <c r="K282" s="232">
        <v>14500</v>
      </c>
      <c r="L282" s="231">
        <v>13000</v>
      </c>
      <c r="M282" s="232">
        <v>14500</v>
      </c>
      <c r="N282" s="231">
        <v>15000</v>
      </c>
      <c r="O282" s="233">
        <v>18000</v>
      </c>
      <c r="P282" s="231">
        <v>13000</v>
      </c>
      <c r="Q282" s="232">
        <v>14500</v>
      </c>
      <c r="R282" s="231">
        <v>13000</v>
      </c>
      <c r="S282" s="232">
        <v>14500</v>
      </c>
      <c r="T282" s="231">
        <v>15000</v>
      </c>
      <c r="U282" s="233">
        <v>18000</v>
      </c>
      <c r="V282" s="231">
        <v>13000</v>
      </c>
      <c r="W282" s="233">
        <v>14500</v>
      </c>
      <c r="X282" s="231">
        <v>15000</v>
      </c>
      <c r="Y282" s="233">
        <v>17000</v>
      </c>
      <c r="Z282" s="231">
        <v>16000</v>
      </c>
      <c r="AA282" s="233">
        <v>19500</v>
      </c>
      <c r="AB282" s="231">
        <v>13000</v>
      </c>
      <c r="AC282" s="233">
        <v>14500</v>
      </c>
      <c r="AD282" s="231">
        <v>15000</v>
      </c>
      <c r="AE282" s="233">
        <v>17000</v>
      </c>
      <c r="AF282" s="231">
        <v>16000</v>
      </c>
      <c r="AG282" s="233">
        <v>19500</v>
      </c>
      <c r="AH282" s="231">
        <v>9000</v>
      </c>
      <c r="AI282" s="233">
        <v>10500</v>
      </c>
      <c r="AJ282" s="231">
        <v>10000</v>
      </c>
      <c r="AK282" s="233">
        <v>12000</v>
      </c>
      <c r="AL282" s="231">
        <v>11000</v>
      </c>
      <c r="AM282" s="233">
        <v>14500</v>
      </c>
    </row>
    <row r="283" spans="1:39" x14ac:dyDescent="0.25">
      <c r="A283" s="567" t="s">
        <v>767</v>
      </c>
      <c r="B283" s="214" t="s">
        <v>768</v>
      </c>
      <c r="C283" s="215" t="s">
        <v>42</v>
      </c>
      <c r="D283" s="244">
        <f t="shared" si="41"/>
        <v>6250</v>
      </c>
      <c r="F283" s="133">
        <f t="shared" si="35"/>
        <v>30</v>
      </c>
      <c r="G283" s="134">
        <f t="shared" si="36"/>
        <v>3950</v>
      </c>
      <c r="H283" s="134">
        <f t="shared" si="37"/>
        <v>4950</v>
      </c>
      <c r="I283" s="235">
        <f t="shared" si="38"/>
        <v>6250</v>
      </c>
      <c r="J283" s="137">
        <v>4000</v>
      </c>
      <c r="K283" s="138">
        <v>5500</v>
      </c>
      <c r="L283" s="137">
        <v>4000</v>
      </c>
      <c r="M283" s="138">
        <v>5500</v>
      </c>
      <c r="N283" s="137">
        <v>4000</v>
      </c>
      <c r="O283" s="139">
        <v>5500</v>
      </c>
      <c r="P283" s="137">
        <v>3000</v>
      </c>
      <c r="Q283" s="138">
        <v>4000</v>
      </c>
      <c r="R283" s="137">
        <v>3500</v>
      </c>
      <c r="S283" s="138">
        <v>4500</v>
      </c>
      <c r="T283" s="137">
        <v>4000</v>
      </c>
      <c r="U283" s="139">
        <v>5500</v>
      </c>
      <c r="V283" s="137">
        <v>3000</v>
      </c>
      <c r="W283" s="139">
        <v>5000</v>
      </c>
      <c r="X283" s="137">
        <v>5000</v>
      </c>
      <c r="Y283" s="139">
        <v>7000</v>
      </c>
      <c r="Z283" s="137">
        <v>7000</v>
      </c>
      <c r="AA283" s="139">
        <v>10000</v>
      </c>
      <c r="AB283" s="137">
        <v>3000</v>
      </c>
      <c r="AC283" s="139">
        <v>5000</v>
      </c>
      <c r="AD283" s="137">
        <v>5000</v>
      </c>
      <c r="AE283" s="139">
        <v>7000</v>
      </c>
      <c r="AF283" s="137">
        <v>7000</v>
      </c>
      <c r="AG283" s="139">
        <v>10000</v>
      </c>
      <c r="AH283" s="137">
        <v>3000</v>
      </c>
      <c r="AI283" s="139">
        <v>4000</v>
      </c>
      <c r="AJ283" s="137">
        <v>3500</v>
      </c>
      <c r="AK283" s="139">
        <v>4500</v>
      </c>
      <c r="AL283" s="137">
        <v>4000</v>
      </c>
      <c r="AM283" s="139">
        <v>5500</v>
      </c>
    </row>
    <row r="284" spans="1:39" x14ac:dyDescent="0.25">
      <c r="A284" s="568"/>
      <c r="B284" s="61" t="s">
        <v>769</v>
      </c>
      <c r="C284" s="66" t="s">
        <v>42</v>
      </c>
      <c r="D284" s="182">
        <f t="shared" si="41"/>
        <v>14350</v>
      </c>
      <c r="F284" s="57">
        <f t="shared" si="35"/>
        <v>30</v>
      </c>
      <c r="G284" s="27">
        <f t="shared" si="36"/>
        <v>10100</v>
      </c>
      <c r="H284" s="27">
        <f t="shared" si="37"/>
        <v>11500</v>
      </c>
      <c r="I284" s="238">
        <f t="shared" si="38"/>
        <v>14350</v>
      </c>
      <c r="J284" s="1">
        <v>10000</v>
      </c>
      <c r="K284" s="2">
        <v>12000</v>
      </c>
      <c r="L284" s="1">
        <v>10000</v>
      </c>
      <c r="M284" s="2">
        <v>12000</v>
      </c>
      <c r="N284" s="1">
        <v>10000</v>
      </c>
      <c r="O284" s="3">
        <v>16000</v>
      </c>
      <c r="P284" s="1">
        <v>8000</v>
      </c>
      <c r="Q284" s="2">
        <v>9500</v>
      </c>
      <c r="R284" s="1">
        <v>9000</v>
      </c>
      <c r="S284" s="2">
        <v>10500</v>
      </c>
      <c r="T284" s="1">
        <v>10000</v>
      </c>
      <c r="U284" s="3">
        <v>16000</v>
      </c>
      <c r="V284" s="1">
        <v>10000</v>
      </c>
      <c r="W284" s="3">
        <v>12000</v>
      </c>
      <c r="X284" s="1">
        <v>12000</v>
      </c>
      <c r="Y284" s="3">
        <v>15000</v>
      </c>
      <c r="Z284" s="1">
        <v>15000</v>
      </c>
      <c r="AA284" s="3">
        <v>18000</v>
      </c>
      <c r="AB284" s="1">
        <v>10000</v>
      </c>
      <c r="AC284" s="3">
        <v>12000</v>
      </c>
      <c r="AD284" s="1">
        <v>12000</v>
      </c>
      <c r="AE284" s="3">
        <v>15000</v>
      </c>
      <c r="AF284" s="1">
        <v>15000</v>
      </c>
      <c r="AG284" s="3">
        <v>18000</v>
      </c>
      <c r="AH284" s="1">
        <v>8000</v>
      </c>
      <c r="AI284" s="3">
        <v>9500</v>
      </c>
      <c r="AJ284" s="1">
        <v>9000</v>
      </c>
      <c r="AK284" s="3">
        <v>10500</v>
      </c>
      <c r="AL284" s="1">
        <v>10000</v>
      </c>
      <c r="AM284" s="3">
        <v>15500</v>
      </c>
    </row>
    <row r="285" spans="1:39" x14ac:dyDescent="0.25">
      <c r="A285" s="568"/>
      <c r="B285" s="130" t="s">
        <v>770</v>
      </c>
      <c r="C285" s="131" t="s">
        <v>42</v>
      </c>
      <c r="D285" s="181">
        <f t="shared" si="41"/>
        <v>13450</v>
      </c>
      <c r="F285" s="133">
        <f t="shared" si="35"/>
        <v>30</v>
      </c>
      <c r="G285" s="134">
        <f t="shared" si="36"/>
        <v>9400</v>
      </c>
      <c r="H285" s="134">
        <f t="shared" si="37"/>
        <v>10900</v>
      </c>
      <c r="I285" s="235">
        <f t="shared" si="38"/>
        <v>13450</v>
      </c>
      <c r="J285" s="137">
        <v>11000</v>
      </c>
      <c r="K285" s="138">
        <v>12000</v>
      </c>
      <c r="L285" s="137">
        <v>11000</v>
      </c>
      <c r="M285" s="138">
        <v>12000</v>
      </c>
      <c r="N285" s="137">
        <v>11000</v>
      </c>
      <c r="O285" s="139">
        <v>16000</v>
      </c>
      <c r="P285" s="137">
        <v>9000</v>
      </c>
      <c r="Q285" s="138">
        <v>11000</v>
      </c>
      <c r="R285" s="137">
        <v>10000</v>
      </c>
      <c r="S285" s="138">
        <v>12500</v>
      </c>
      <c r="T285" s="137">
        <v>11000</v>
      </c>
      <c r="U285" s="139">
        <v>16000</v>
      </c>
      <c r="V285" s="137">
        <v>7000</v>
      </c>
      <c r="W285" s="139">
        <v>8500</v>
      </c>
      <c r="X285" s="137">
        <v>8000</v>
      </c>
      <c r="Y285" s="139">
        <v>12500</v>
      </c>
      <c r="Z285" s="137">
        <v>12500</v>
      </c>
      <c r="AA285" s="139">
        <v>15000</v>
      </c>
      <c r="AB285" s="137">
        <v>7000</v>
      </c>
      <c r="AC285" s="139">
        <v>8500</v>
      </c>
      <c r="AD285" s="137">
        <v>8000</v>
      </c>
      <c r="AE285" s="139">
        <v>12500</v>
      </c>
      <c r="AF285" s="137">
        <v>12500</v>
      </c>
      <c r="AG285" s="139">
        <v>15000</v>
      </c>
      <c r="AH285" s="137">
        <v>9000</v>
      </c>
      <c r="AI285" s="139">
        <v>11000</v>
      </c>
      <c r="AJ285" s="137">
        <v>10000</v>
      </c>
      <c r="AK285" s="139">
        <v>12500</v>
      </c>
      <c r="AL285" s="137">
        <v>11000</v>
      </c>
      <c r="AM285" s="139">
        <v>14500</v>
      </c>
    </row>
    <row r="286" spans="1:39" x14ac:dyDescent="0.25">
      <c r="A286" s="568"/>
      <c r="B286" s="61" t="s">
        <v>771</v>
      </c>
      <c r="C286" s="66" t="s">
        <v>42</v>
      </c>
      <c r="D286" s="182">
        <f t="shared" si="41"/>
        <v>13100</v>
      </c>
      <c r="F286" s="57">
        <f t="shared" si="35"/>
        <v>30</v>
      </c>
      <c r="G286" s="27">
        <f t="shared" si="36"/>
        <v>9700</v>
      </c>
      <c r="H286" s="27">
        <f t="shared" si="37"/>
        <v>11000</v>
      </c>
      <c r="I286" s="238">
        <f t="shared" si="38"/>
        <v>13100</v>
      </c>
      <c r="J286" s="1">
        <v>9000</v>
      </c>
      <c r="K286" s="2">
        <v>11000</v>
      </c>
      <c r="L286" s="1">
        <v>9000</v>
      </c>
      <c r="M286" s="2">
        <v>11000</v>
      </c>
      <c r="N286" s="1">
        <v>9000</v>
      </c>
      <c r="O286" s="3">
        <v>14000</v>
      </c>
      <c r="P286" s="1">
        <v>7500</v>
      </c>
      <c r="Q286" s="2">
        <v>9000</v>
      </c>
      <c r="R286" s="1">
        <v>8000</v>
      </c>
      <c r="S286" s="2">
        <v>10000</v>
      </c>
      <c r="T286" s="1">
        <v>9000</v>
      </c>
      <c r="U286" s="3">
        <v>12000</v>
      </c>
      <c r="V286" s="1">
        <v>10000</v>
      </c>
      <c r="W286" s="3">
        <v>12000</v>
      </c>
      <c r="X286" s="1">
        <v>12000</v>
      </c>
      <c r="Y286" s="3">
        <v>15000</v>
      </c>
      <c r="Z286" s="1">
        <v>15000</v>
      </c>
      <c r="AA286" s="3">
        <v>18000</v>
      </c>
      <c r="AB286" s="1">
        <v>10000</v>
      </c>
      <c r="AC286" s="3">
        <v>12000</v>
      </c>
      <c r="AD286" s="1">
        <v>12000</v>
      </c>
      <c r="AE286" s="3">
        <v>15000</v>
      </c>
      <c r="AF286" s="1">
        <v>15000</v>
      </c>
      <c r="AG286" s="3">
        <v>18000</v>
      </c>
      <c r="AH286" s="1">
        <v>7500</v>
      </c>
      <c r="AI286" s="3">
        <v>9000</v>
      </c>
      <c r="AJ286" s="1">
        <v>8000</v>
      </c>
      <c r="AK286" s="3">
        <v>10000</v>
      </c>
      <c r="AL286" s="1">
        <v>9000</v>
      </c>
      <c r="AM286" s="3">
        <v>12000</v>
      </c>
    </row>
    <row r="287" spans="1:39" x14ac:dyDescent="0.25">
      <c r="A287" s="568"/>
      <c r="B287" s="130" t="s">
        <v>772</v>
      </c>
      <c r="C287" s="131" t="s">
        <v>42</v>
      </c>
      <c r="D287" s="181">
        <f t="shared" si="41"/>
        <v>14700</v>
      </c>
      <c r="F287" s="133">
        <f t="shared" si="35"/>
        <v>30</v>
      </c>
      <c r="G287" s="134">
        <f t="shared" si="36"/>
        <v>10850</v>
      </c>
      <c r="H287" s="134">
        <f t="shared" si="37"/>
        <v>12600</v>
      </c>
      <c r="I287" s="235">
        <f t="shared" si="38"/>
        <v>14700</v>
      </c>
      <c r="J287" s="137">
        <v>10000</v>
      </c>
      <c r="K287" s="138">
        <v>11500</v>
      </c>
      <c r="L287" s="137">
        <v>11000</v>
      </c>
      <c r="M287" s="138">
        <v>13000</v>
      </c>
      <c r="N287" s="137">
        <v>12000</v>
      </c>
      <c r="O287" s="139">
        <v>15000</v>
      </c>
      <c r="P287" s="137">
        <v>10000</v>
      </c>
      <c r="Q287" s="138">
        <v>11500</v>
      </c>
      <c r="R287" s="137">
        <v>11000</v>
      </c>
      <c r="S287" s="138">
        <v>13000</v>
      </c>
      <c r="T287" s="137">
        <v>12000</v>
      </c>
      <c r="U287" s="139">
        <v>15000</v>
      </c>
      <c r="V287" s="137">
        <v>10000</v>
      </c>
      <c r="W287" s="139">
        <v>12000</v>
      </c>
      <c r="X287" s="137">
        <v>12000</v>
      </c>
      <c r="Y287" s="139">
        <v>15000</v>
      </c>
      <c r="Z287" s="137">
        <v>15000</v>
      </c>
      <c r="AA287" s="139">
        <v>18000</v>
      </c>
      <c r="AB287" s="137">
        <v>10000</v>
      </c>
      <c r="AC287" s="139">
        <v>12000</v>
      </c>
      <c r="AD287" s="137">
        <v>12000</v>
      </c>
      <c r="AE287" s="139">
        <v>15000</v>
      </c>
      <c r="AF287" s="137">
        <v>15000</v>
      </c>
      <c r="AG287" s="139">
        <v>18000</v>
      </c>
      <c r="AH287" s="137">
        <v>10000</v>
      </c>
      <c r="AI287" s="139">
        <v>11500</v>
      </c>
      <c r="AJ287" s="137">
        <v>11000</v>
      </c>
      <c r="AK287" s="139">
        <v>13000</v>
      </c>
      <c r="AL287" s="137">
        <v>12000</v>
      </c>
      <c r="AM287" s="139">
        <v>15000</v>
      </c>
    </row>
    <row r="288" spans="1:39" ht="15.75" thickBot="1" x14ac:dyDescent="0.3">
      <c r="A288" s="569"/>
      <c r="B288" s="62" t="s">
        <v>773</v>
      </c>
      <c r="C288" s="67" t="s">
        <v>42</v>
      </c>
      <c r="D288" s="243">
        <f t="shared" si="41"/>
        <v>5600</v>
      </c>
      <c r="F288" s="57">
        <f t="shared" si="35"/>
        <v>30</v>
      </c>
      <c r="G288" s="27">
        <f t="shared" si="36"/>
        <v>3150</v>
      </c>
      <c r="H288" s="27">
        <f t="shared" si="37"/>
        <v>4150</v>
      </c>
      <c r="I288" s="238">
        <f t="shared" si="38"/>
        <v>5600</v>
      </c>
      <c r="J288" s="1">
        <v>3000</v>
      </c>
      <c r="K288" s="2">
        <v>3500</v>
      </c>
      <c r="L288" s="1">
        <v>3000</v>
      </c>
      <c r="M288" s="2">
        <v>3500</v>
      </c>
      <c r="N288" s="1">
        <v>3000</v>
      </c>
      <c r="O288" s="3">
        <v>5000</v>
      </c>
      <c r="P288" s="1">
        <v>2000</v>
      </c>
      <c r="Q288" s="2">
        <v>2500</v>
      </c>
      <c r="R288" s="1">
        <v>2500</v>
      </c>
      <c r="S288" s="2">
        <v>3000</v>
      </c>
      <c r="T288" s="1">
        <v>3000</v>
      </c>
      <c r="U288" s="3">
        <v>4000</v>
      </c>
      <c r="V288" s="1">
        <v>3000</v>
      </c>
      <c r="W288" s="3">
        <v>5000</v>
      </c>
      <c r="X288" s="1">
        <v>5000</v>
      </c>
      <c r="Y288" s="3">
        <v>7000</v>
      </c>
      <c r="Z288" s="1">
        <v>7000</v>
      </c>
      <c r="AA288" s="3">
        <v>10000</v>
      </c>
      <c r="AB288" s="1">
        <v>3000</v>
      </c>
      <c r="AC288" s="3">
        <v>5000</v>
      </c>
      <c r="AD288" s="1">
        <v>5000</v>
      </c>
      <c r="AE288" s="3">
        <v>7000</v>
      </c>
      <c r="AF288" s="1">
        <v>7000</v>
      </c>
      <c r="AG288" s="3">
        <v>10000</v>
      </c>
      <c r="AH288" s="1">
        <v>2000</v>
      </c>
      <c r="AI288" s="3">
        <v>2500</v>
      </c>
      <c r="AJ288" s="1">
        <v>2500</v>
      </c>
      <c r="AK288" s="3">
        <v>3000</v>
      </c>
      <c r="AL288" s="1">
        <v>3000</v>
      </c>
      <c r="AM288" s="3">
        <v>4000</v>
      </c>
    </row>
    <row r="289" spans="1:39" x14ac:dyDescent="0.25">
      <c r="A289" s="567" t="s">
        <v>774</v>
      </c>
      <c r="B289" s="130" t="s">
        <v>775</v>
      </c>
      <c r="C289" s="131" t="s">
        <v>42</v>
      </c>
      <c r="D289" s="181">
        <f t="shared" si="41"/>
        <v>6450</v>
      </c>
      <c r="F289" s="191">
        <f t="shared" si="35"/>
        <v>30</v>
      </c>
      <c r="G289" s="218">
        <f t="shared" si="36"/>
        <v>4250</v>
      </c>
      <c r="H289" s="218">
        <f t="shared" si="37"/>
        <v>4650</v>
      </c>
      <c r="I289" s="241">
        <f t="shared" si="38"/>
        <v>6450</v>
      </c>
      <c r="J289" s="228">
        <v>4500</v>
      </c>
      <c r="K289" s="229">
        <v>6000</v>
      </c>
      <c r="L289" s="228">
        <v>4500</v>
      </c>
      <c r="M289" s="229">
        <v>6000</v>
      </c>
      <c r="N289" s="228">
        <v>4500</v>
      </c>
      <c r="O289" s="230">
        <v>10000</v>
      </c>
      <c r="P289" s="228">
        <v>3500</v>
      </c>
      <c r="Q289" s="229">
        <v>4500</v>
      </c>
      <c r="R289" s="218">
        <v>4000</v>
      </c>
      <c r="S289" s="219">
        <v>5000</v>
      </c>
      <c r="T289" s="228">
        <v>4500</v>
      </c>
      <c r="U289" s="230">
        <v>8000</v>
      </c>
      <c r="V289" s="228">
        <v>3500</v>
      </c>
      <c r="W289" s="230">
        <v>4500</v>
      </c>
      <c r="X289" s="228">
        <v>4000</v>
      </c>
      <c r="Y289" s="230">
        <v>5000</v>
      </c>
      <c r="Z289" s="228">
        <v>4500</v>
      </c>
      <c r="AA289" s="230">
        <v>8000</v>
      </c>
      <c r="AB289" s="228">
        <v>3500</v>
      </c>
      <c r="AC289" s="230">
        <v>4500</v>
      </c>
      <c r="AD289" s="228">
        <v>4000</v>
      </c>
      <c r="AE289" s="230">
        <v>5000</v>
      </c>
      <c r="AF289" s="228">
        <v>4500</v>
      </c>
      <c r="AG289" s="230">
        <v>8000</v>
      </c>
      <c r="AH289" s="228">
        <v>3500</v>
      </c>
      <c r="AI289" s="230">
        <v>4500</v>
      </c>
      <c r="AJ289" s="228">
        <v>4000</v>
      </c>
      <c r="AK289" s="230">
        <v>5000</v>
      </c>
      <c r="AL289" s="228">
        <v>4500</v>
      </c>
      <c r="AM289" s="230">
        <v>8000</v>
      </c>
    </row>
    <row r="290" spans="1:39" x14ac:dyDescent="0.25">
      <c r="A290" s="568"/>
      <c r="B290" s="61" t="s">
        <v>776</v>
      </c>
      <c r="C290" s="66" t="s">
        <v>42</v>
      </c>
      <c r="D290" s="182">
        <f t="shared" si="41"/>
        <v>14400</v>
      </c>
      <c r="F290" s="57">
        <f t="shared" si="35"/>
        <v>30</v>
      </c>
      <c r="G290" s="27">
        <f t="shared" si="36"/>
        <v>11400</v>
      </c>
      <c r="H290" s="27">
        <f t="shared" si="37"/>
        <v>12700</v>
      </c>
      <c r="I290" s="238">
        <f t="shared" si="38"/>
        <v>14400</v>
      </c>
      <c r="J290" s="1">
        <v>13000</v>
      </c>
      <c r="K290" s="2">
        <v>15000</v>
      </c>
      <c r="L290" s="1">
        <v>13000</v>
      </c>
      <c r="M290" s="2">
        <v>15000</v>
      </c>
      <c r="N290" s="1">
        <v>12000</v>
      </c>
      <c r="O290" s="3">
        <v>18000</v>
      </c>
      <c r="P290" s="1">
        <v>10000</v>
      </c>
      <c r="Q290" s="2">
        <v>11500</v>
      </c>
      <c r="R290" s="27">
        <v>11000</v>
      </c>
      <c r="S290" s="31">
        <v>13000</v>
      </c>
      <c r="T290" s="1">
        <v>12000</v>
      </c>
      <c r="U290" s="3">
        <v>15500</v>
      </c>
      <c r="V290" s="1">
        <v>10000</v>
      </c>
      <c r="W290" s="3">
        <v>11500</v>
      </c>
      <c r="X290" s="1">
        <v>11000</v>
      </c>
      <c r="Y290" s="3">
        <v>13000</v>
      </c>
      <c r="Z290" s="1">
        <v>12000</v>
      </c>
      <c r="AA290" s="3">
        <v>15500</v>
      </c>
      <c r="AB290" s="1">
        <v>10000</v>
      </c>
      <c r="AC290" s="3">
        <v>11500</v>
      </c>
      <c r="AD290" s="1">
        <v>12000</v>
      </c>
      <c r="AE290" s="3">
        <v>15000</v>
      </c>
      <c r="AF290" s="1">
        <v>14000</v>
      </c>
      <c r="AG290" s="3">
        <v>17500</v>
      </c>
      <c r="AH290" s="1">
        <v>10000</v>
      </c>
      <c r="AI290" s="3">
        <v>11500</v>
      </c>
      <c r="AJ290" s="1">
        <v>11000</v>
      </c>
      <c r="AK290" s="3">
        <v>13000</v>
      </c>
      <c r="AL290" s="1">
        <v>12000</v>
      </c>
      <c r="AM290" s="3">
        <v>15500</v>
      </c>
    </row>
    <row r="291" spans="1:39" x14ac:dyDescent="0.25">
      <c r="A291" s="568"/>
      <c r="B291" s="130" t="s">
        <v>777</v>
      </c>
      <c r="C291" s="131" t="s">
        <v>42</v>
      </c>
      <c r="D291" s="181">
        <f t="shared" si="41"/>
        <v>14000</v>
      </c>
      <c r="F291" s="133">
        <f t="shared" si="35"/>
        <v>30</v>
      </c>
      <c r="G291" s="134">
        <f t="shared" si="36"/>
        <v>11800</v>
      </c>
      <c r="H291" s="134">
        <f t="shared" si="37"/>
        <v>13200</v>
      </c>
      <c r="I291" s="235">
        <f t="shared" si="38"/>
        <v>14000</v>
      </c>
      <c r="J291" s="137">
        <v>10000</v>
      </c>
      <c r="K291" s="138">
        <v>12000</v>
      </c>
      <c r="L291" s="137">
        <v>10000</v>
      </c>
      <c r="M291" s="138">
        <v>12000</v>
      </c>
      <c r="N291" s="137">
        <v>11000</v>
      </c>
      <c r="O291" s="139">
        <v>15000</v>
      </c>
      <c r="P291" s="137">
        <v>9000</v>
      </c>
      <c r="Q291" s="138">
        <v>10500</v>
      </c>
      <c r="R291" s="134">
        <v>10000</v>
      </c>
      <c r="S291" s="135">
        <v>12000</v>
      </c>
      <c r="T291" s="137">
        <v>11000</v>
      </c>
      <c r="U291" s="139">
        <v>13000</v>
      </c>
      <c r="V291" s="137">
        <v>15000</v>
      </c>
      <c r="W291" s="139">
        <v>18000</v>
      </c>
      <c r="X291" s="137">
        <v>15000</v>
      </c>
      <c r="Y291" s="139">
        <v>18000</v>
      </c>
      <c r="Z291" s="137">
        <v>15000</v>
      </c>
      <c r="AA291" s="139">
        <v>18000</v>
      </c>
      <c r="AB291" s="137">
        <v>9000</v>
      </c>
      <c r="AC291" s="139">
        <v>15000</v>
      </c>
      <c r="AD291" s="137">
        <v>15000</v>
      </c>
      <c r="AE291" s="139">
        <v>18000</v>
      </c>
      <c r="AF291" s="137">
        <v>15000</v>
      </c>
      <c r="AG291" s="139">
        <v>18000</v>
      </c>
      <c r="AH291" s="137">
        <v>9000</v>
      </c>
      <c r="AI291" s="139">
        <v>10500</v>
      </c>
      <c r="AJ291" s="137">
        <v>10000</v>
      </c>
      <c r="AK291" s="139">
        <v>12000</v>
      </c>
      <c r="AL291" s="137">
        <v>11000</v>
      </c>
      <c r="AM291" s="139">
        <v>13000</v>
      </c>
    </row>
    <row r="292" spans="1:39" x14ac:dyDescent="0.25">
      <c r="A292" s="568"/>
      <c r="B292" s="61" t="s">
        <v>778</v>
      </c>
      <c r="C292" s="66" t="s">
        <v>42</v>
      </c>
      <c r="D292" s="182">
        <f t="shared" si="41"/>
        <v>14500</v>
      </c>
      <c r="F292" s="57">
        <f t="shared" si="35"/>
        <v>30</v>
      </c>
      <c r="G292" s="27">
        <f t="shared" si="36"/>
        <v>10600</v>
      </c>
      <c r="H292" s="27">
        <f t="shared" si="37"/>
        <v>11800</v>
      </c>
      <c r="I292" s="238">
        <f t="shared" si="38"/>
        <v>14500</v>
      </c>
      <c r="J292" s="1">
        <v>10000</v>
      </c>
      <c r="K292" s="2">
        <v>12000</v>
      </c>
      <c r="L292" s="27">
        <v>10000</v>
      </c>
      <c r="M292" s="31">
        <v>12000</v>
      </c>
      <c r="N292" s="1">
        <v>10500</v>
      </c>
      <c r="O292" s="3">
        <v>15000</v>
      </c>
      <c r="P292" s="1">
        <v>10000</v>
      </c>
      <c r="Q292" s="2">
        <v>12000</v>
      </c>
      <c r="R292" s="27">
        <v>10000</v>
      </c>
      <c r="S292" s="31">
        <v>12000</v>
      </c>
      <c r="T292" s="1">
        <v>10500</v>
      </c>
      <c r="U292" s="3">
        <v>15000</v>
      </c>
      <c r="V292" s="1">
        <v>10000</v>
      </c>
      <c r="W292" s="3">
        <v>12000</v>
      </c>
      <c r="X292" s="1">
        <v>12000</v>
      </c>
      <c r="Y292" s="3">
        <v>15000</v>
      </c>
      <c r="Z292" s="1">
        <v>15000</v>
      </c>
      <c r="AA292" s="3">
        <v>18000</v>
      </c>
      <c r="AB292" s="1">
        <v>10000</v>
      </c>
      <c r="AC292" s="3">
        <v>12000</v>
      </c>
      <c r="AD292" s="1">
        <v>12000</v>
      </c>
      <c r="AE292" s="3">
        <v>15000</v>
      </c>
      <c r="AF292" s="1">
        <v>15000</v>
      </c>
      <c r="AG292" s="3">
        <v>18000</v>
      </c>
      <c r="AH292" s="1">
        <v>8000</v>
      </c>
      <c r="AI292" s="3">
        <v>10000</v>
      </c>
      <c r="AJ292" s="1">
        <v>9000</v>
      </c>
      <c r="AK292" s="3">
        <v>11000</v>
      </c>
      <c r="AL292" s="1">
        <v>12500</v>
      </c>
      <c r="AM292" s="3">
        <v>15500</v>
      </c>
    </row>
    <row r="293" spans="1:39" ht="15.75" thickBot="1" x14ac:dyDescent="0.3">
      <c r="A293" s="569"/>
      <c r="B293" s="140" t="s">
        <v>779</v>
      </c>
      <c r="C293" s="141" t="s">
        <v>42</v>
      </c>
      <c r="D293" s="183">
        <f t="shared" si="41"/>
        <v>20400</v>
      </c>
      <c r="F293" s="142">
        <f t="shared" ref="F293" si="42">COUNT(J293:AM293)</f>
        <v>30</v>
      </c>
      <c r="G293" s="143">
        <f t="shared" ref="G293" si="43">AVERAGE(J293,K293,P293,Q293,V293,W293,AB293,AC293,AH293,AI293)</f>
        <v>15950</v>
      </c>
      <c r="H293" s="143">
        <f t="shared" ref="H293" si="44">AVERAGE(L293,M293,R293,S293,X293,Y293,AD293,AE293,AJ293,AK293)</f>
        <v>17000</v>
      </c>
      <c r="I293" s="239">
        <f t="shared" ref="I293" si="45">AVERAGE(N293,O293,T293,U293,Z293,AA293,AF293,AG293,AL293,AM293)</f>
        <v>20400</v>
      </c>
      <c r="J293" s="145">
        <v>16000</v>
      </c>
      <c r="K293" s="146">
        <v>18000</v>
      </c>
      <c r="L293" s="143">
        <v>16000</v>
      </c>
      <c r="M293" s="144">
        <v>18000</v>
      </c>
      <c r="N293" s="145">
        <v>19000</v>
      </c>
      <c r="O293" s="147">
        <v>24000</v>
      </c>
      <c r="P293" s="145">
        <v>16000</v>
      </c>
      <c r="Q293" s="146">
        <v>18000</v>
      </c>
      <c r="R293" s="143">
        <v>16000</v>
      </c>
      <c r="S293" s="144">
        <v>18000</v>
      </c>
      <c r="T293" s="145">
        <v>19000</v>
      </c>
      <c r="U293" s="147">
        <v>24000</v>
      </c>
      <c r="V293" s="145">
        <v>14000</v>
      </c>
      <c r="W293" s="147">
        <v>16500</v>
      </c>
      <c r="X293" s="145">
        <v>15500</v>
      </c>
      <c r="Y293" s="147">
        <v>18500</v>
      </c>
      <c r="Z293" s="145">
        <v>17000</v>
      </c>
      <c r="AA293" s="147">
        <v>21000</v>
      </c>
      <c r="AB293" s="145">
        <v>14000</v>
      </c>
      <c r="AC293" s="147">
        <v>16500</v>
      </c>
      <c r="AD293" s="145">
        <v>15500</v>
      </c>
      <c r="AE293" s="147">
        <v>18500</v>
      </c>
      <c r="AF293" s="145">
        <v>17000</v>
      </c>
      <c r="AG293" s="147">
        <v>25000</v>
      </c>
      <c r="AH293" s="145">
        <v>14000</v>
      </c>
      <c r="AI293" s="147">
        <v>16500</v>
      </c>
      <c r="AJ293" s="145">
        <v>15500</v>
      </c>
      <c r="AK293" s="147">
        <v>18500</v>
      </c>
      <c r="AL293" s="145">
        <v>17000</v>
      </c>
      <c r="AM293" s="147">
        <v>21000</v>
      </c>
    </row>
    <row r="294" spans="1:39" ht="15.75" thickBot="1" x14ac:dyDescent="0.3"/>
    <row r="295" spans="1:39" s="112" customFormat="1" ht="15.75" thickBot="1" x14ac:dyDescent="0.3">
      <c r="A295" s="588" t="s">
        <v>455</v>
      </c>
      <c r="B295" s="579" t="s">
        <v>780</v>
      </c>
      <c r="C295" s="580"/>
      <c r="D295" s="581"/>
      <c r="F295" s="591" t="s">
        <v>118</v>
      </c>
      <c r="G295" s="573" t="s">
        <v>534</v>
      </c>
      <c r="H295" s="574"/>
      <c r="I295" s="575"/>
      <c r="J295" s="570" t="s">
        <v>781</v>
      </c>
      <c r="K295" s="571"/>
      <c r="L295" s="571"/>
      <c r="M295" s="571"/>
      <c r="N295" s="571"/>
      <c r="O295" s="572"/>
      <c r="P295" s="597" t="s">
        <v>782</v>
      </c>
      <c r="Q295" s="598"/>
      <c r="R295" s="598"/>
      <c r="S295" s="598"/>
      <c r="T295" s="598"/>
      <c r="U295" s="599"/>
    </row>
    <row r="296" spans="1:39" s="112" customFormat="1" ht="15.75" thickBot="1" x14ac:dyDescent="0.3">
      <c r="A296" s="589"/>
      <c r="B296" s="582" t="s">
        <v>783</v>
      </c>
      <c r="C296" s="584" t="s">
        <v>115</v>
      </c>
      <c r="D296" s="586" t="s">
        <v>655</v>
      </c>
      <c r="F296" s="592"/>
      <c r="G296" s="576"/>
      <c r="H296" s="577"/>
      <c r="I296" s="578"/>
      <c r="J296" s="570" t="s">
        <v>784</v>
      </c>
      <c r="K296" s="571"/>
      <c r="L296" s="571"/>
      <c r="M296" s="571" t="s">
        <v>539</v>
      </c>
      <c r="N296" s="571"/>
      <c r="O296" s="572"/>
      <c r="P296" s="594" t="s">
        <v>784</v>
      </c>
      <c r="Q296" s="595"/>
      <c r="R296" s="595"/>
      <c r="S296" s="595" t="s">
        <v>539</v>
      </c>
      <c r="T296" s="595"/>
      <c r="U296" s="596"/>
    </row>
    <row r="297" spans="1:39" s="112" customFormat="1" ht="15.75" thickBot="1" x14ac:dyDescent="0.3">
      <c r="A297" s="590"/>
      <c r="B297" s="583"/>
      <c r="C297" s="585"/>
      <c r="D297" s="587"/>
      <c r="F297" s="593"/>
      <c r="G297" s="420" t="s">
        <v>785</v>
      </c>
      <c r="H297" s="445" t="s">
        <v>786</v>
      </c>
      <c r="I297" s="445" t="s">
        <v>787</v>
      </c>
      <c r="J297" s="441" t="s">
        <v>785</v>
      </c>
      <c r="K297" s="441" t="s">
        <v>786</v>
      </c>
      <c r="L297" s="442" t="s">
        <v>787</v>
      </c>
      <c r="M297" s="441" t="s">
        <v>785</v>
      </c>
      <c r="N297" s="441" t="s">
        <v>786</v>
      </c>
      <c r="O297" s="441" t="s">
        <v>787</v>
      </c>
      <c r="P297" s="443" t="s">
        <v>785</v>
      </c>
      <c r="Q297" s="443" t="s">
        <v>786</v>
      </c>
      <c r="R297" s="443" t="s">
        <v>787</v>
      </c>
      <c r="S297" s="443" t="s">
        <v>785</v>
      </c>
      <c r="T297" s="443" t="s">
        <v>786</v>
      </c>
      <c r="U297" s="444" t="s">
        <v>787</v>
      </c>
    </row>
    <row r="298" spans="1:39" x14ac:dyDescent="0.25">
      <c r="A298" s="567" t="s">
        <v>788</v>
      </c>
      <c r="B298" s="446" t="s">
        <v>789</v>
      </c>
      <c r="C298" s="55" t="s">
        <v>42</v>
      </c>
      <c r="D298" s="180">
        <f>I298</f>
        <v>73750</v>
      </c>
      <c r="F298" s="55">
        <f t="shared" ref="F298:F361" si="46">COUNT(J298:U298)</f>
        <v>12</v>
      </c>
      <c r="G298" s="108">
        <f>AVERAGE(J298,M298,P298,S298)</f>
        <v>37500</v>
      </c>
      <c r="H298" s="109">
        <f>AVERAGE(K298,N298,Q298,T298)</f>
        <v>55625</v>
      </c>
      <c r="I298" s="251">
        <f>AVERAGE(L298,O298,R298,U298)</f>
        <v>73750</v>
      </c>
      <c r="J298" s="105">
        <v>30000</v>
      </c>
      <c r="K298" s="106">
        <v>40000</v>
      </c>
      <c r="L298" s="107">
        <v>50000</v>
      </c>
      <c r="M298" s="105">
        <v>40000</v>
      </c>
      <c r="N298" s="106">
        <v>60000</v>
      </c>
      <c r="O298" s="107">
        <v>80000</v>
      </c>
      <c r="P298" s="105">
        <v>35000</v>
      </c>
      <c r="Q298" s="106">
        <v>50000</v>
      </c>
      <c r="R298" s="107">
        <v>65000</v>
      </c>
      <c r="S298" s="105">
        <v>45000</v>
      </c>
      <c r="T298" s="106">
        <v>72500</v>
      </c>
      <c r="U298" s="107">
        <v>100000</v>
      </c>
    </row>
    <row r="299" spans="1:39" x14ac:dyDescent="0.25">
      <c r="A299" s="568"/>
      <c r="B299" s="301" t="s">
        <v>790</v>
      </c>
      <c r="C299" s="133" t="s">
        <v>42</v>
      </c>
      <c r="D299" s="181">
        <f>I299</f>
        <v>60500</v>
      </c>
      <c r="F299" s="133">
        <f t="shared" si="46"/>
        <v>12</v>
      </c>
      <c r="G299" s="245">
        <f t="shared" ref="G299:G362" si="47">AVERAGE(J299,M299,P299,S299)</f>
        <v>32500</v>
      </c>
      <c r="H299" s="246">
        <f t="shared" ref="H299:H362" si="48">AVERAGE(K299,N299,Q299,T299)</f>
        <v>46500</v>
      </c>
      <c r="I299" s="252">
        <f t="shared" ref="I299:I362" si="49">AVERAGE(L299,O299,R299,U299)</f>
        <v>60500</v>
      </c>
      <c r="J299" s="137">
        <v>26000</v>
      </c>
      <c r="K299" s="138">
        <v>34000</v>
      </c>
      <c r="L299" s="139">
        <v>42000</v>
      </c>
      <c r="M299" s="137">
        <v>32000</v>
      </c>
      <c r="N299" s="138">
        <v>48500</v>
      </c>
      <c r="O299" s="139">
        <v>65000</v>
      </c>
      <c r="P299" s="137">
        <v>30000</v>
      </c>
      <c r="Q299" s="138">
        <v>42500</v>
      </c>
      <c r="R299" s="139">
        <v>55000</v>
      </c>
      <c r="S299" s="137">
        <v>42000</v>
      </c>
      <c r="T299" s="138">
        <v>61000</v>
      </c>
      <c r="U299" s="139">
        <v>80000</v>
      </c>
    </row>
    <row r="300" spans="1:39" x14ac:dyDescent="0.25">
      <c r="A300" s="568"/>
      <c r="B300" s="296" t="s">
        <v>791</v>
      </c>
      <c r="C300" s="57" t="s">
        <v>42</v>
      </c>
      <c r="D300" s="182">
        <f t="shared" ref="D300:D363" si="50">I300</f>
        <v>63250</v>
      </c>
      <c r="F300" s="57">
        <f t="shared" si="46"/>
        <v>12</v>
      </c>
      <c r="G300" s="110">
        <f t="shared" si="47"/>
        <v>33625</v>
      </c>
      <c r="H300" s="111">
        <f t="shared" si="48"/>
        <v>48437.5</v>
      </c>
      <c r="I300" s="253">
        <f t="shared" si="49"/>
        <v>63250</v>
      </c>
      <c r="J300" s="1">
        <v>26500</v>
      </c>
      <c r="K300" s="2">
        <v>34750</v>
      </c>
      <c r="L300" s="3">
        <v>43000</v>
      </c>
      <c r="M300" s="1">
        <v>33000</v>
      </c>
      <c r="N300" s="2">
        <v>50000</v>
      </c>
      <c r="O300" s="3">
        <v>67000</v>
      </c>
      <c r="P300" s="1">
        <v>32000</v>
      </c>
      <c r="Q300" s="2">
        <v>44500</v>
      </c>
      <c r="R300" s="3">
        <v>57000</v>
      </c>
      <c r="S300" s="1">
        <v>43000</v>
      </c>
      <c r="T300" s="2">
        <v>64500</v>
      </c>
      <c r="U300" s="3">
        <v>86000</v>
      </c>
    </row>
    <row r="301" spans="1:39" x14ac:dyDescent="0.25">
      <c r="A301" s="568"/>
      <c r="B301" s="301" t="s">
        <v>792</v>
      </c>
      <c r="C301" s="133" t="s">
        <v>42</v>
      </c>
      <c r="D301" s="181">
        <f t="shared" si="50"/>
        <v>63750</v>
      </c>
      <c r="F301" s="133">
        <f t="shared" si="46"/>
        <v>12</v>
      </c>
      <c r="G301" s="245">
        <f t="shared" si="47"/>
        <v>34250</v>
      </c>
      <c r="H301" s="246">
        <f t="shared" si="48"/>
        <v>49000</v>
      </c>
      <c r="I301" s="252">
        <f t="shared" si="49"/>
        <v>63750</v>
      </c>
      <c r="J301" s="137">
        <v>27000</v>
      </c>
      <c r="K301" s="138">
        <v>35500</v>
      </c>
      <c r="L301" s="139">
        <v>44000</v>
      </c>
      <c r="M301" s="137">
        <v>34000</v>
      </c>
      <c r="N301" s="138">
        <v>51000</v>
      </c>
      <c r="O301" s="139">
        <v>68000</v>
      </c>
      <c r="P301" s="137">
        <v>33000</v>
      </c>
      <c r="Q301" s="138">
        <v>45500</v>
      </c>
      <c r="R301" s="139">
        <v>58000</v>
      </c>
      <c r="S301" s="137">
        <v>43000</v>
      </c>
      <c r="T301" s="138">
        <v>64000</v>
      </c>
      <c r="U301" s="139">
        <v>85000</v>
      </c>
    </row>
    <row r="302" spans="1:39" x14ac:dyDescent="0.25">
      <c r="A302" s="568"/>
      <c r="B302" s="296" t="s">
        <v>793</v>
      </c>
      <c r="C302" s="57" t="s">
        <v>42</v>
      </c>
      <c r="D302" s="182">
        <f t="shared" si="50"/>
        <v>49500</v>
      </c>
      <c r="F302" s="57">
        <f t="shared" si="46"/>
        <v>12</v>
      </c>
      <c r="G302" s="110">
        <f t="shared" si="47"/>
        <v>28250</v>
      </c>
      <c r="H302" s="111">
        <f t="shared" si="48"/>
        <v>38875</v>
      </c>
      <c r="I302" s="253">
        <f t="shared" si="49"/>
        <v>49500</v>
      </c>
      <c r="J302" s="1">
        <v>23000</v>
      </c>
      <c r="K302" s="2">
        <v>30500</v>
      </c>
      <c r="L302" s="3">
        <v>38000</v>
      </c>
      <c r="M302" s="1">
        <v>27000</v>
      </c>
      <c r="N302" s="2">
        <v>38500</v>
      </c>
      <c r="O302" s="3">
        <v>50000</v>
      </c>
      <c r="P302" s="1">
        <v>28000</v>
      </c>
      <c r="Q302" s="2">
        <v>36500</v>
      </c>
      <c r="R302" s="3">
        <v>45000</v>
      </c>
      <c r="S302" s="1">
        <v>35000</v>
      </c>
      <c r="T302" s="2">
        <v>50000</v>
      </c>
      <c r="U302" s="3">
        <v>65000</v>
      </c>
    </row>
    <row r="303" spans="1:39" ht="15.75" thickBot="1" x14ac:dyDescent="0.3">
      <c r="A303" s="569"/>
      <c r="B303" s="447" t="s">
        <v>794</v>
      </c>
      <c r="C303" s="142" t="s">
        <v>42</v>
      </c>
      <c r="D303" s="183">
        <f t="shared" si="50"/>
        <v>47000</v>
      </c>
      <c r="F303" s="133">
        <f t="shared" si="46"/>
        <v>12</v>
      </c>
      <c r="G303" s="245">
        <f t="shared" si="47"/>
        <v>26500</v>
      </c>
      <c r="H303" s="246">
        <f t="shared" si="48"/>
        <v>36750</v>
      </c>
      <c r="I303" s="252">
        <f t="shared" si="49"/>
        <v>47000</v>
      </c>
      <c r="J303" s="137">
        <v>22000</v>
      </c>
      <c r="K303" s="138">
        <v>29500</v>
      </c>
      <c r="L303" s="139">
        <v>37000</v>
      </c>
      <c r="M303" s="137">
        <v>26000</v>
      </c>
      <c r="N303" s="138">
        <v>36500</v>
      </c>
      <c r="O303" s="139">
        <v>47000</v>
      </c>
      <c r="P303" s="137">
        <v>24000</v>
      </c>
      <c r="Q303" s="138">
        <v>34000</v>
      </c>
      <c r="R303" s="139">
        <v>44000</v>
      </c>
      <c r="S303" s="137">
        <v>34000</v>
      </c>
      <c r="T303" s="138">
        <v>47000</v>
      </c>
      <c r="U303" s="139">
        <v>60000</v>
      </c>
    </row>
    <row r="304" spans="1:39" x14ac:dyDescent="0.25">
      <c r="A304" s="567" t="s">
        <v>795</v>
      </c>
      <c r="B304" s="304" t="s">
        <v>796</v>
      </c>
      <c r="C304" s="57" t="s">
        <v>42</v>
      </c>
      <c r="D304" s="182">
        <f t="shared" si="50"/>
        <v>46125</v>
      </c>
      <c r="F304" s="57">
        <f t="shared" si="46"/>
        <v>12</v>
      </c>
      <c r="G304" s="110">
        <f t="shared" si="47"/>
        <v>28750</v>
      </c>
      <c r="H304" s="111">
        <f t="shared" si="48"/>
        <v>37437.5</v>
      </c>
      <c r="I304" s="253">
        <f t="shared" si="49"/>
        <v>46125</v>
      </c>
      <c r="J304" s="1">
        <v>23000</v>
      </c>
      <c r="K304" s="2">
        <v>29250</v>
      </c>
      <c r="L304" s="3">
        <v>35500</v>
      </c>
      <c r="M304" s="1">
        <v>28000</v>
      </c>
      <c r="N304" s="2">
        <v>36500</v>
      </c>
      <c r="O304" s="3">
        <v>45000</v>
      </c>
      <c r="P304" s="1">
        <v>26000</v>
      </c>
      <c r="Q304" s="2">
        <v>35500</v>
      </c>
      <c r="R304" s="3">
        <v>45000</v>
      </c>
      <c r="S304" s="1">
        <v>38000</v>
      </c>
      <c r="T304" s="2">
        <v>48500</v>
      </c>
      <c r="U304" s="3">
        <v>59000</v>
      </c>
    </row>
    <row r="305" spans="1:21" x14ac:dyDescent="0.25">
      <c r="A305" s="568"/>
      <c r="B305" s="303" t="s">
        <v>797</v>
      </c>
      <c r="C305" s="133" t="s">
        <v>42</v>
      </c>
      <c r="D305" s="181">
        <f t="shared" si="50"/>
        <v>41375</v>
      </c>
      <c r="F305" s="133">
        <f t="shared" si="46"/>
        <v>12</v>
      </c>
      <c r="G305" s="245">
        <f t="shared" si="47"/>
        <v>27125</v>
      </c>
      <c r="H305" s="246">
        <f t="shared" si="48"/>
        <v>34250</v>
      </c>
      <c r="I305" s="252">
        <f t="shared" si="49"/>
        <v>41375</v>
      </c>
      <c r="J305" s="137">
        <v>22000</v>
      </c>
      <c r="K305" s="138">
        <v>27500</v>
      </c>
      <c r="L305" s="139">
        <v>33000</v>
      </c>
      <c r="M305" s="137">
        <v>27500</v>
      </c>
      <c r="N305" s="138">
        <v>32500</v>
      </c>
      <c r="O305" s="139">
        <v>37500</v>
      </c>
      <c r="P305" s="137">
        <v>24000</v>
      </c>
      <c r="Q305" s="138">
        <v>32000</v>
      </c>
      <c r="R305" s="139">
        <v>40000</v>
      </c>
      <c r="S305" s="137">
        <v>35000</v>
      </c>
      <c r="T305" s="138">
        <v>45000</v>
      </c>
      <c r="U305" s="139">
        <v>55000</v>
      </c>
    </row>
    <row r="306" spans="1:21" x14ac:dyDescent="0.25">
      <c r="A306" s="568"/>
      <c r="B306" s="304" t="s">
        <v>798</v>
      </c>
      <c r="C306" s="57" t="s">
        <v>42</v>
      </c>
      <c r="D306" s="182">
        <f t="shared" si="50"/>
        <v>39375</v>
      </c>
      <c r="F306" s="57">
        <f t="shared" si="46"/>
        <v>12</v>
      </c>
      <c r="G306" s="110">
        <f t="shared" si="47"/>
        <v>26250</v>
      </c>
      <c r="H306" s="111">
        <f t="shared" si="48"/>
        <v>32812.5</v>
      </c>
      <c r="I306" s="253">
        <f t="shared" si="49"/>
        <v>39375</v>
      </c>
      <c r="J306" s="1">
        <v>21000</v>
      </c>
      <c r="K306" s="2">
        <v>24500</v>
      </c>
      <c r="L306" s="3">
        <v>28000</v>
      </c>
      <c r="M306" s="1">
        <v>24000</v>
      </c>
      <c r="N306" s="2">
        <v>30000</v>
      </c>
      <c r="O306" s="3">
        <v>36000</v>
      </c>
      <c r="P306" s="1">
        <v>23500</v>
      </c>
      <c r="Q306" s="2">
        <v>29750</v>
      </c>
      <c r="R306" s="3">
        <v>36000</v>
      </c>
      <c r="S306" s="1">
        <v>36500</v>
      </c>
      <c r="T306" s="2">
        <v>47000</v>
      </c>
      <c r="U306" s="3">
        <v>57500</v>
      </c>
    </row>
    <row r="307" spans="1:21" x14ac:dyDescent="0.25">
      <c r="A307" s="568"/>
      <c r="B307" s="303" t="s">
        <v>799</v>
      </c>
      <c r="C307" s="133" t="s">
        <v>42</v>
      </c>
      <c r="D307" s="181">
        <f t="shared" si="50"/>
        <v>41000</v>
      </c>
      <c r="F307" s="133">
        <f t="shared" si="46"/>
        <v>12</v>
      </c>
      <c r="G307" s="245">
        <f t="shared" si="47"/>
        <v>27150</v>
      </c>
      <c r="H307" s="246">
        <f t="shared" si="48"/>
        <v>34075</v>
      </c>
      <c r="I307" s="252">
        <f t="shared" si="49"/>
        <v>41000</v>
      </c>
      <c r="J307" s="137">
        <v>21600</v>
      </c>
      <c r="K307" s="138">
        <v>25800</v>
      </c>
      <c r="L307" s="139">
        <v>30000</v>
      </c>
      <c r="M307" s="137">
        <v>25000</v>
      </c>
      <c r="N307" s="138">
        <v>32500</v>
      </c>
      <c r="O307" s="139">
        <v>40000</v>
      </c>
      <c r="P307" s="137">
        <v>24500</v>
      </c>
      <c r="Q307" s="138">
        <v>30250</v>
      </c>
      <c r="R307" s="139">
        <v>36000</v>
      </c>
      <c r="S307" s="137">
        <v>37500</v>
      </c>
      <c r="T307" s="138">
        <v>47750</v>
      </c>
      <c r="U307" s="139">
        <v>58000</v>
      </c>
    </row>
    <row r="308" spans="1:21" x14ac:dyDescent="0.25">
      <c r="A308" s="568"/>
      <c r="B308" s="304" t="s">
        <v>800</v>
      </c>
      <c r="C308" s="57" t="s">
        <v>42</v>
      </c>
      <c r="D308" s="182">
        <f t="shared" si="50"/>
        <v>38125</v>
      </c>
      <c r="F308" s="57">
        <f t="shared" si="46"/>
        <v>12</v>
      </c>
      <c r="G308" s="110">
        <f t="shared" si="47"/>
        <v>24375</v>
      </c>
      <c r="H308" s="111">
        <f t="shared" si="48"/>
        <v>31250</v>
      </c>
      <c r="I308" s="253">
        <f t="shared" si="49"/>
        <v>38125</v>
      </c>
      <c r="J308" s="1">
        <v>17500</v>
      </c>
      <c r="K308" s="2">
        <v>21500</v>
      </c>
      <c r="L308" s="3">
        <v>25500</v>
      </c>
      <c r="M308" s="1">
        <v>22000</v>
      </c>
      <c r="N308" s="2">
        <v>28000</v>
      </c>
      <c r="O308" s="3">
        <v>34000</v>
      </c>
      <c r="P308" s="1">
        <v>23000</v>
      </c>
      <c r="Q308" s="2">
        <v>30500</v>
      </c>
      <c r="R308" s="3">
        <v>38000</v>
      </c>
      <c r="S308" s="1">
        <v>35000</v>
      </c>
      <c r="T308" s="2">
        <v>45000</v>
      </c>
      <c r="U308" s="3">
        <v>55000</v>
      </c>
    </row>
    <row r="309" spans="1:21" x14ac:dyDescent="0.25">
      <c r="A309" s="568"/>
      <c r="B309" s="303" t="s">
        <v>801</v>
      </c>
      <c r="C309" s="133" t="s">
        <v>42</v>
      </c>
      <c r="D309" s="181">
        <f t="shared" si="50"/>
        <v>34125</v>
      </c>
      <c r="F309" s="133">
        <f t="shared" si="46"/>
        <v>12</v>
      </c>
      <c r="G309" s="245">
        <f t="shared" si="47"/>
        <v>22750</v>
      </c>
      <c r="H309" s="246">
        <f t="shared" si="48"/>
        <v>28437.5</v>
      </c>
      <c r="I309" s="252">
        <f t="shared" si="49"/>
        <v>34125</v>
      </c>
      <c r="J309" s="137">
        <v>16000</v>
      </c>
      <c r="K309" s="138">
        <v>20250</v>
      </c>
      <c r="L309" s="139">
        <v>24000</v>
      </c>
      <c r="M309" s="137">
        <v>20500</v>
      </c>
      <c r="N309" s="138">
        <v>26000</v>
      </c>
      <c r="O309" s="139">
        <v>32000</v>
      </c>
      <c r="P309" s="137">
        <v>23500</v>
      </c>
      <c r="Q309" s="138">
        <v>28500</v>
      </c>
      <c r="R309" s="139">
        <v>33500</v>
      </c>
      <c r="S309" s="137">
        <v>31000</v>
      </c>
      <c r="T309" s="138">
        <v>39000</v>
      </c>
      <c r="U309" s="139">
        <v>47000</v>
      </c>
    </row>
    <row r="310" spans="1:21" x14ac:dyDescent="0.25">
      <c r="A310" s="568"/>
      <c r="B310" s="304" t="s">
        <v>802</v>
      </c>
      <c r="C310" s="57" t="s">
        <v>42</v>
      </c>
      <c r="D310" s="182">
        <f t="shared" si="50"/>
        <v>39500</v>
      </c>
      <c r="F310" s="57">
        <f t="shared" si="46"/>
        <v>12</v>
      </c>
      <c r="G310" s="110">
        <f t="shared" si="47"/>
        <v>27375</v>
      </c>
      <c r="H310" s="111">
        <f t="shared" si="48"/>
        <v>33437.5</v>
      </c>
      <c r="I310" s="253">
        <f t="shared" si="49"/>
        <v>39500</v>
      </c>
      <c r="J310" s="1">
        <v>18000</v>
      </c>
      <c r="K310" s="2">
        <v>23000</v>
      </c>
      <c r="L310" s="3">
        <v>28000</v>
      </c>
      <c r="M310" s="1">
        <v>24000</v>
      </c>
      <c r="N310" s="2">
        <v>29500</v>
      </c>
      <c r="O310" s="3">
        <v>35000</v>
      </c>
      <c r="P310" s="1">
        <v>29000</v>
      </c>
      <c r="Q310" s="2">
        <v>35250</v>
      </c>
      <c r="R310" s="3">
        <v>41500</v>
      </c>
      <c r="S310" s="1">
        <v>38500</v>
      </c>
      <c r="T310" s="2">
        <v>46000</v>
      </c>
      <c r="U310" s="3">
        <v>53500</v>
      </c>
    </row>
    <row r="311" spans="1:21" x14ac:dyDescent="0.25">
      <c r="A311" s="568"/>
      <c r="B311" s="303" t="s">
        <v>803</v>
      </c>
      <c r="C311" s="133" t="s">
        <v>42</v>
      </c>
      <c r="D311" s="181">
        <f t="shared" si="50"/>
        <v>35625</v>
      </c>
      <c r="F311" s="133">
        <f t="shared" si="46"/>
        <v>12</v>
      </c>
      <c r="G311" s="245">
        <f t="shared" si="47"/>
        <v>23250</v>
      </c>
      <c r="H311" s="246">
        <f t="shared" si="48"/>
        <v>29687.5</v>
      </c>
      <c r="I311" s="252">
        <f t="shared" si="49"/>
        <v>35625</v>
      </c>
      <c r="J311" s="137">
        <v>15500</v>
      </c>
      <c r="K311" s="138">
        <v>21250</v>
      </c>
      <c r="L311" s="139">
        <v>25000</v>
      </c>
      <c r="M311" s="137">
        <v>18500</v>
      </c>
      <c r="N311" s="138">
        <v>26000</v>
      </c>
      <c r="O311" s="139">
        <v>33500</v>
      </c>
      <c r="P311" s="137">
        <v>24000</v>
      </c>
      <c r="Q311" s="138">
        <v>29500</v>
      </c>
      <c r="R311" s="139">
        <v>35000</v>
      </c>
      <c r="S311" s="137">
        <v>35000</v>
      </c>
      <c r="T311" s="138">
        <v>42000</v>
      </c>
      <c r="U311" s="139">
        <v>49000</v>
      </c>
    </row>
    <row r="312" spans="1:21" ht="15.75" thickBot="1" x14ac:dyDescent="0.3">
      <c r="A312" s="569"/>
      <c r="B312" s="304" t="s">
        <v>804</v>
      </c>
      <c r="C312" s="57" t="s">
        <v>42</v>
      </c>
      <c r="D312" s="182">
        <f t="shared" si="50"/>
        <v>36375</v>
      </c>
      <c r="F312" s="57">
        <f t="shared" si="46"/>
        <v>12</v>
      </c>
      <c r="G312" s="110">
        <f t="shared" si="47"/>
        <v>24500</v>
      </c>
      <c r="H312" s="111">
        <f t="shared" si="48"/>
        <v>30437.5</v>
      </c>
      <c r="I312" s="253">
        <f t="shared" si="49"/>
        <v>36375</v>
      </c>
      <c r="J312" s="1">
        <v>18000</v>
      </c>
      <c r="K312" s="2">
        <v>22000</v>
      </c>
      <c r="L312" s="3">
        <v>26000</v>
      </c>
      <c r="M312" s="1">
        <v>21500</v>
      </c>
      <c r="N312" s="2">
        <v>27000</v>
      </c>
      <c r="O312" s="3">
        <v>32500</v>
      </c>
      <c r="P312" s="1">
        <v>24000</v>
      </c>
      <c r="Q312" s="2">
        <v>29500</v>
      </c>
      <c r="R312" s="3">
        <v>35000</v>
      </c>
      <c r="S312" s="1">
        <v>34500</v>
      </c>
      <c r="T312" s="2">
        <v>43250</v>
      </c>
      <c r="U312" s="3">
        <v>52000</v>
      </c>
    </row>
    <row r="313" spans="1:21" x14ac:dyDescent="0.25">
      <c r="A313" s="567" t="s">
        <v>805</v>
      </c>
      <c r="B313" s="448" t="s">
        <v>806</v>
      </c>
      <c r="C313" s="191" t="s">
        <v>42</v>
      </c>
      <c r="D313" s="244">
        <f t="shared" si="50"/>
        <v>38625</v>
      </c>
      <c r="F313" s="133">
        <f t="shared" si="46"/>
        <v>12</v>
      </c>
      <c r="G313" s="245">
        <f t="shared" si="47"/>
        <v>24375</v>
      </c>
      <c r="H313" s="246">
        <f t="shared" si="48"/>
        <v>31500</v>
      </c>
      <c r="I313" s="252">
        <f t="shared" si="49"/>
        <v>38625</v>
      </c>
      <c r="J313" s="137">
        <v>19500</v>
      </c>
      <c r="K313" s="138">
        <v>24750</v>
      </c>
      <c r="L313" s="139">
        <v>30000</v>
      </c>
      <c r="M313" s="137">
        <v>24000</v>
      </c>
      <c r="N313" s="138">
        <v>31000</v>
      </c>
      <c r="O313" s="139">
        <v>38000</v>
      </c>
      <c r="P313" s="137">
        <v>22000</v>
      </c>
      <c r="Q313" s="138">
        <v>30000</v>
      </c>
      <c r="R313" s="139">
        <v>38000</v>
      </c>
      <c r="S313" s="137">
        <v>32000</v>
      </c>
      <c r="T313" s="138">
        <v>40250</v>
      </c>
      <c r="U313" s="139">
        <v>48500</v>
      </c>
    </row>
    <row r="314" spans="1:21" x14ac:dyDescent="0.25">
      <c r="A314" s="568"/>
      <c r="B314" s="296" t="s">
        <v>807</v>
      </c>
      <c r="C314" s="57" t="s">
        <v>42</v>
      </c>
      <c r="D314" s="182">
        <f t="shared" si="50"/>
        <v>32875</v>
      </c>
      <c r="F314" s="57">
        <f t="shared" si="46"/>
        <v>12</v>
      </c>
      <c r="G314" s="110">
        <f t="shared" si="47"/>
        <v>22250</v>
      </c>
      <c r="H314" s="111">
        <f t="shared" si="48"/>
        <v>27625</v>
      </c>
      <c r="I314" s="253">
        <f t="shared" si="49"/>
        <v>32875</v>
      </c>
      <c r="J314" s="1">
        <v>17500</v>
      </c>
      <c r="K314" s="2">
        <v>20750</v>
      </c>
      <c r="L314" s="3">
        <v>24000</v>
      </c>
      <c r="M314" s="1">
        <v>20500</v>
      </c>
      <c r="N314" s="2">
        <v>25500</v>
      </c>
      <c r="O314" s="3">
        <v>30000</v>
      </c>
      <c r="P314" s="1">
        <v>20000</v>
      </c>
      <c r="Q314" s="2">
        <v>25250</v>
      </c>
      <c r="R314" s="3">
        <v>30500</v>
      </c>
      <c r="S314" s="1">
        <v>31000</v>
      </c>
      <c r="T314" s="2">
        <v>39000</v>
      </c>
      <c r="U314" s="3">
        <v>47000</v>
      </c>
    </row>
    <row r="315" spans="1:21" x14ac:dyDescent="0.25">
      <c r="A315" s="568"/>
      <c r="B315" s="301" t="s">
        <v>808</v>
      </c>
      <c r="C315" s="133" t="s">
        <v>42</v>
      </c>
      <c r="D315" s="181">
        <f t="shared" si="50"/>
        <v>34375</v>
      </c>
      <c r="F315" s="133">
        <f t="shared" si="46"/>
        <v>12</v>
      </c>
      <c r="G315" s="245">
        <f t="shared" si="47"/>
        <v>23250</v>
      </c>
      <c r="H315" s="246">
        <f t="shared" si="48"/>
        <v>28812.5</v>
      </c>
      <c r="I315" s="252">
        <f t="shared" si="49"/>
        <v>34375</v>
      </c>
      <c r="J315" s="137">
        <v>18500</v>
      </c>
      <c r="K315" s="138">
        <v>22000</v>
      </c>
      <c r="L315" s="139">
        <v>25500</v>
      </c>
      <c r="M315" s="137">
        <v>21500</v>
      </c>
      <c r="N315" s="138">
        <v>27750</v>
      </c>
      <c r="O315" s="139">
        <v>34000</v>
      </c>
      <c r="P315" s="137">
        <v>21000</v>
      </c>
      <c r="Q315" s="138">
        <v>25750</v>
      </c>
      <c r="R315" s="139">
        <v>30500</v>
      </c>
      <c r="S315" s="137">
        <v>32000</v>
      </c>
      <c r="T315" s="138">
        <v>39750</v>
      </c>
      <c r="U315" s="139">
        <v>47500</v>
      </c>
    </row>
    <row r="316" spans="1:21" x14ac:dyDescent="0.25">
      <c r="A316" s="568"/>
      <c r="B316" s="296" t="s">
        <v>809</v>
      </c>
      <c r="C316" s="57" t="s">
        <v>42</v>
      </c>
      <c r="D316" s="182">
        <f t="shared" si="50"/>
        <v>34375</v>
      </c>
      <c r="F316" s="57">
        <f t="shared" si="46"/>
        <v>12</v>
      </c>
      <c r="G316" s="110">
        <f t="shared" si="47"/>
        <v>23250</v>
      </c>
      <c r="H316" s="111">
        <f t="shared" si="48"/>
        <v>28812.5</v>
      </c>
      <c r="I316" s="253">
        <f t="shared" si="49"/>
        <v>34375</v>
      </c>
      <c r="J316" s="1">
        <v>18500</v>
      </c>
      <c r="K316" s="2">
        <v>22000</v>
      </c>
      <c r="L316" s="3">
        <v>25500</v>
      </c>
      <c r="M316" s="1">
        <v>21500</v>
      </c>
      <c r="N316" s="2">
        <v>27750</v>
      </c>
      <c r="O316" s="3">
        <v>34000</v>
      </c>
      <c r="P316" s="1">
        <v>21000</v>
      </c>
      <c r="Q316" s="2">
        <v>25750</v>
      </c>
      <c r="R316" s="3">
        <v>30500</v>
      </c>
      <c r="S316" s="1">
        <v>32000</v>
      </c>
      <c r="T316" s="2">
        <v>39750</v>
      </c>
      <c r="U316" s="3">
        <v>47500</v>
      </c>
    </row>
    <row r="317" spans="1:21" x14ac:dyDescent="0.25">
      <c r="A317" s="568"/>
      <c r="B317" s="301" t="s">
        <v>810</v>
      </c>
      <c r="C317" s="133" t="s">
        <v>42</v>
      </c>
      <c r="D317" s="181">
        <f t="shared" si="50"/>
        <v>32500</v>
      </c>
      <c r="F317" s="133">
        <f t="shared" si="46"/>
        <v>12</v>
      </c>
      <c r="G317" s="245">
        <f t="shared" si="47"/>
        <v>20875</v>
      </c>
      <c r="H317" s="246">
        <f t="shared" si="48"/>
        <v>26687.5</v>
      </c>
      <c r="I317" s="252">
        <f t="shared" si="49"/>
        <v>32500</v>
      </c>
      <c r="J317" s="137">
        <v>15000</v>
      </c>
      <c r="K317" s="138">
        <v>18250</v>
      </c>
      <c r="L317" s="139">
        <v>21500</v>
      </c>
      <c r="M317" s="137">
        <v>19000</v>
      </c>
      <c r="N317" s="138">
        <v>24000</v>
      </c>
      <c r="O317" s="139">
        <v>29000</v>
      </c>
      <c r="P317" s="137">
        <v>19500</v>
      </c>
      <c r="Q317" s="138">
        <v>27000</v>
      </c>
      <c r="R317" s="139">
        <v>34500</v>
      </c>
      <c r="S317" s="137">
        <v>30000</v>
      </c>
      <c r="T317" s="138">
        <v>37500</v>
      </c>
      <c r="U317" s="139">
        <v>45000</v>
      </c>
    </row>
    <row r="318" spans="1:21" x14ac:dyDescent="0.25">
      <c r="A318" s="568"/>
      <c r="B318" s="296" t="s">
        <v>811</v>
      </c>
      <c r="C318" s="57" t="s">
        <v>42</v>
      </c>
      <c r="D318" s="182">
        <f t="shared" si="50"/>
        <v>29000</v>
      </c>
      <c r="F318" s="57">
        <f t="shared" si="46"/>
        <v>12</v>
      </c>
      <c r="G318" s="110">
        <f t="shared" si="47"/>
        <v>19625</v>
      </c>
      <c r="H318" s="111">
        <f t="shared" si="48"/>
        <v>24312.5</v>
      </c>
      <c r="I318" s="253">
        <f t="shared" si="49"/>
        <v>29000</v>
      </c>
      <c r="J318" s="1">
        <v>14000</v>
      </c>
      <c r="K318" s="2">
        <v>17250</v>
      </c>
      <c r="L318" s="3">
        <v>20500</v>
      </c>
      <c r="M318" s="1">
        <v>17000</v>
      </c>
      <c r="N318" s="2">
        <v>22000</v>
      </c>
      <c r="O318" s="3">
        <v>27000</v>
      </c>
      <c r="P318" s="1">
        <v>21500</v>
      </c>
      <c r="Q318" s="2">
        <v>25750</v>
      </c>
      <c r="R318" s="3">
        <v>30000</v>
      </c>
      <c r="S318" s="1">
        <v>26000</v>
      </c>
      <c r="T318" s="2">
        <v>32250</v>
      </c>
      <c r="U318" s="3">
        <v>38500</v>
      </c>
    </row>
    <row r="319" spans="1:21" x14ac:dyDescent="0.25">
      <c r="A319" s="568"/>
      <c r="B319" s="301" t="s">
        <v>812</v>
      </c>
      <c r="C319" s="133" t="s">
        <v>42</v>
      </c>
      <c r="D319" s="181">
        <f t="shared" si="50"/>
        <v>33125</v>
      </c>
      <c r="F319" s="133">
        <f t="shared" si="46"/>
        <v>12</v>
      </c>
      <c r="G319" s="245">
        <f t="shared" si="47"/>
        <v>23250</v>
      </c>
      <c r="H319" s="246">
        <f t="shared" si="48"/>
        <v>28187.5</v>
      </c>
      <c r="I319" s="252">
        <f t="shared" si="49"/>
        <v>33125</v>
      </c>
      <c r="J319" s="137">
        <v>15500</v>
      </c>
      <c r="K319" s="138">
        <v>19750</v>
      </c>
      <c r="L319" s="139">
        <v>24000</v>
      </c>
      <c r="M319" s="137">
        <v>20500</v>
      </c>
      <c r="N319" s="138">
        <v>25250</v>
      </c>
      <c r="O319" s="139">
        <v>30000</v>
      </c>
      <c r="P319" s="137">
        <v>24500</v>
      </c>
      <c r="Q319" s="138">
        <v>29750</v>
      </c>
      <c r="R319" s="139">
        <v>35000</v>
      </c>
      <c r="S319" s="137">
        <v>32500</v>
      </c>
      <c r="T319" s="138">
        <v>38000</v>
      </c>
      <c r="U319" s="139">
        <v>43500</v>
      </c>
    </row>
    <row r="320" spans="1:21" x14ac:dyDescent="0.25">
      <c r="A320" s="568"/>
      <c r="B320" s="296" t="s">
        <v>813</v>
      </c>
      <c r="C320" s="57" t="s">
        <v>42</v>
      </c>
      <c r="D320" s="182">
        <f t="shared" si="50"/>
        <v>29500</v>
      </c>
      <c r="F320" s="57">
        <f t="shared" si="46"/>
        <v>12</v>
      </c>
      <c r="G320" s="110">
        <f t="shared" si="47"/>
        <v>20250</v>
      </c>
      <c r="H320" s="111">
        <f t="shared" si="48"/>
        <v>25125</v>
      </c>
      <c r="I320" s="253">
        <f t="shared" si="49"/>
        <v>29500</v>
      </c>
      <c r="J320" s="1">
        <v>15000</v>
      </c>
      <c r="K320" s="2">
        <v>18250</v>
      </c>
      <c r="L320" s="3">
        <v>21500</v>
      </c>
      <c r="M320" s="1">
        <v>16500</v>
      </c>
      <c r="N320" s="2">
        <v>22500</v>
      </c>
      <c r="O320" s="3">
        <v>28500</v>
      </c>
      <c r="P320" s="1">
        <v>21000</v>
      </c>
      <c r="Q320" s="2">
        <v>25500</v>
      </c>
      <c r="R320" s="3">
        <v>28000</v>
      </c>
      <c r="S320" s="1">
        <v>28500</v>
      </c>
      <c r="T320" s="2">
        <v>34250</v>
      </c>
      <c r="U320" s="3">
        <v>40000</v>
      </c>
    </row>
    <row r="321" spans="1:23" x14ac:dyDescent="0.25">
      <c r="A321" s="568"/>
      <c r="B321" s="301" t="s">
        <v>814</v>
      </c>
      <c r="C321" s="133" t="s">
        <v>42</v>
      </c>
      <c r="D321" s="181">
        <f t="shared" si="50"/>
        <v>31750</v>
      </c>
      <c r="F321" s="133">
        <f t="shared" si="46"/>
        <v>12</v>
      </c>
      <c r="G321" s="245">
        <f t="shared" si="47"/>
        <v>21375</v>
      </c>
      <c r="H321" s="246">
        <f t="shared" si="48"/>
        <v>26562.5</v>
      </c>
      <c r="I321" s="252">
        <f t="shared" si="49"/>
        <v>31750</v>
      </c>
      <c r="J321" s="137">
        <v>16500</v>
      </c>
      <c r="K321" s="138">
        <v>19250</v>
      </c>
      <c r="L321" s="139">
        <v>22000</v>
      </c>
      <c r="M321" s="137">
        <v>18000</v>
      </c>
      <c r="N321" s="138">
        <v>24000</v>
      </c>
      <c r="O321" s="139">
        <v>30000</v>
      </c>
      <c r="P321" s="137">
        <v>22000</v>
      </c>
      <c r="Q321" s="138">
        <v>28500</v>
      </c>
      <c r="R321" s="139">
        <v>35000</v>
      </c>
      <c r="S321" s="137">
        <v>29000</v>
      </c>
      <c r="T321" s="138">
        <v>34500</v>
      </c>
      <c r="U321" s="139">
        <v>40000</v>
      </c>
    </row>
    <row r="322" spans="1:23" ht="15.75" thickBot="1" x14ac:dyDescent="0.3">
      <c r="A322" s="569"/>
      <c r="B322" s="421" t="s">
        <v>815</v>
      </c>
      <c r="C322" s="59" t="s">
        <v>42</v>
      </c>
      <c r="D322" s="243">
        <f t="shared" si="50"/>
        <v>31000</v>
      </c>
      <c r="F322" s="57">
        <f t="shared" si="46"/>
        <v>12</v>
      </c>
      <c r="G322" s="110">
        <f t="shared" si="47"/>
        <v>20875</v>
      </c>
      <c r="H322" s="111">
        <f t="shared" si="48"/>
        <v>25937.5</v>
      </c>
      <c r="I322" s="253">
        <f t="shared" si="49"/>
        <v>31000</v>
      </c>
      <c r="J322" s="1">
        <v>16000</v>
      </c>
      <c r="K322" s="2">
        <v>18750</v>
      </c>
      <c r="L322" s="3">
        <v>21500</v>
      </c>
      <c r="M322" s="1">
        <v>17500</v>
      </c>
      <c r="N322" s="2">
        <v>23500</v>
      </c>
      <c r="O322" s="3">
        <v>29500</v>
      </c>
      <c r="P322" s="1">
        <v>22000</v>
      </c>
      <c r="Q322" s="2">
        <v>28250</v>
      </c>
      <c r="R322" s="3">
        <v>34500</v>
      </c>
      <c r="S322" s="1">
        <v>28000</v>
      </c>
      <c r="T322" s="2">
        <v>33250</v>
      </c>
      <c r="U322" s="3">
        <v>38500</v>
      </c>
    </row>
    <row r="323" spans="1:23" x14ac:dyDescent="0.25">
      <c r="A323" s="567" t="s">
        <v>816</v>
      </c>
      <c r="B323" s="303" t="s">
        <v>817</v>
      </c>
      <c r="C323" s="133" t="s">
        <v>42</v>
      </c>
      <c r="D323" s="181">
        <f t="shared" si="50"/>
        <v>27500</v>
      </c>
      <c r="F323" s="133">
        <f t="shared" si="46"/>
        <v>12</v>
      </c>
      <c r="G323" s="245">
        <f t="shared" si="47"/>
        <v>19750</v>
      </c>
      <c r="H323" s="246">
        <f t="shared" si="48"/>
        <v>23625</v>
      </c>
      <c r="I323" s="252">
        <f t="shared" si="49"/>
        <v>27500</v>
      </c>
      <c r="J323" s="137">
        <v>15000</v>
      </c>
      <c r="K323" s="138">
        <v>17500</v>
      </c>
      <c r="L323" s="139">
        <v>20000</v>
      </c>
      <c r="M323" s="137">
        <v>17000</v>
      </c>
      <c r="N323" s="138">
        <v>21000</v>
      </c>
      <c r="O323" s="139">
        <v>25000</v>
      </c>
      <c r="P323" s="137">
        <v>20000</v>
      </c>
      <c r="Q323" s="138">
        <v>25000</v>
      </c>
      <c r="R323" s="139">
        <v>30000</v>
      </c>
      <c r="S323" s="137">
        <v>27000</v>
      </c>
      <c r="T323" s="138">
        <v>31000</v>
      </c>
      <c r="U323" s="139">
        <v>35000</v>
      </c>
    </row>
    <row r="324" spans="1:23" x14ac:dyDescent="0.25">
      <c r="A324" s="568"/>
      <c r="B324" s="304" t="s">
        <v>818</v>
      </c>
      <c r="C324" s="57" t="s">
        <v>42</v>
      </c>
      <c r="D324" s="182">
        <f t="shared" si="50"/>
        <v>26750</v>
      </c>
      <c r="F324" s="57">
        <f t="shared" si="46"/>
        <v>12</v>
      </c>
      <c r="G324" s="110">
        <f t="shared" si="47"/>
        <v>16875</v>
      </c>
      <c r="H324" s="111">
        <f t="shared" si="48"/>
        <v>21812.5</v>
      </c>
      <c r="I324" s="253">
        <f t="shared" si="49"/>
        <v>26750</v>
      </c>
      <c r="J324" s="1">
        <v>11500</v>
      </c>
      <c r="K324" s="2">
        <v>14750</v>
      </c>
      <c r="L324" s="3">
        <v>18000</v>
      </c>
      <c r="M324" s="1">
        <v>14500</v>
      </c>
      <c r="N324" s="2">
        <v>18750</v>
      </c>
      <c r="O324" s="3">
        <v>23000</v>
      </c>
      <c r="P324" s="1">
        <v>18500</v>
      </c>
      <c r="Q324" s="2">
        <v>23750</v>
      </c>
      <c r="R324" s="3">
        <v>29000</v>
      </c>
      <c r="S324" s="1">
        <v>23000</v>
      </c>
      <c r="T324" s="2">
        <v>30000</v>
      </c>
      <c r="U324" s="3">
        <v>37000</v>
      </c>
    </row>
    <row r="325" spans="1:23" x14ac:dyDescent="0.25">
      <c r="A325" s="568"/>
      <c r="B325" s="303" t="s">
        <v>819</v>
      </c>
      <c r="C325" s="133" t="s">
        <v>42</v>
      </c>
      <c r="D325" s="181">
        <f t="shared" si="50"/>
        <v>19125</v>
      </c>
      <c r="F325" s="133">
        <f t="shared" si="46"/>
        <v>12</v>
      </c>
      <c r="G325" s="245">
        <f t="shared" si="47"/>
        <v>12375</v>
      </c>
      <c r="H325" s="246">
        <f t="shared" si="48"/>
        <v>15750</v>
      </c>
      <c r="I325" s="252">
        <f t="shared" si="49"/>
        <v>19125</v>
      </c>
      <c r="J325" s="137">
        <v>8000</v>
      </c>
      <c r="K325" s="138">
        <v>10750</v>
      </c>
      <c r="L325" s="139">
        <v>13500</v>
      </c>
      <c r="M325" s="137">
        <v>11000</v>
      </c>
      <c r="N325" s="138">
        <v>13500</v>
      </c>
      <c r="O325" s="139">
        <v>16000</v>
      </c>
      <c r="P325" s="137">
        <v>13000</v>
      </c>
      <c r="Q325" s="138">
        <v>17250</v>
      </c>
      <c r="R325" s="139">
        <v>21500</v>
      </c>
      <c r="S325" s="137">
        <v>17500</v>
      </c>
      <c r="T325" s="138">
        <v>21500</v>
      </c>
      <c r="U325" s="139">
        <v>25500</v>
      </c>
    </row>
    <row r="326" spans="1:23" x14ac:dyDescent="0.25">
      <c r="A326" s="568"/>
      <c r="B326" s="304" t="s">
        <v>820</v>
      </c>
      <c r="C326" s="57" t="s">
        <v>42</v>
      </c>
      <c r="D326" s="182">
        <f t="shared" si="50"/>
        <v>18250</v>
      </c>
      <c r="F326" s="57">
        <f t="shared" si="46"/>
        <v>12</v>
      </c>
      <c r="G326" s="110">
        <f t="shared" si="47"/>
        <v>13000</v>
      </c>
      <c r="H326" s="111">
        <f t="shared" si="48"/>
        <v>15625</v>
      </c>
      <c r="I326" s="253">
        <f t="shared" si="49"/>
        <v>18250</v>
      </c>
      <c r="J326" s="1">
        <v>9000</v>
      </c>
      <c r="K326" s="2">
        <v>11000</v>
      </c>
      <c r="L326" s="3">
        <v>13000</v>
      </c>
      <c r="M326" s="1">
        <v>11000</v>
      </c>
      <c r="N326" s="2">
        <v>13000</v>
      </c>
      <c r="O326" s="3">
        <v>15000</v>
      </c>
      <c r="P326" s="1">
        <v>14500</v>
      </c>
      <c r="Q326" s="2">
        <v>17750</v>
      </c>
      <c r="R326" s="3">
        <v>21000</v>
      </c>
      <c r="S326" s="1">
        <v>17500</v>
      </c>
      <c r="T326" s="2">
        <v>20750</v>
      </c>
      <c r="U326" s="3">
        <v>24000</v>
      </c>
    </row>
    <row r="327" spans="1:23" x14ac:dyDescent="0.25">
      <c r="A327" s="568"/>
      <c r="B327" s="303" t="s">
        <v>821</v>
      </c>
      <c r="C327" s="133" t="s">
        <v>42</v>
      </c>
      <c r="D327" s="181">
        <f t="shared" si="50"/>
        <v>25250</v>
      </c>
      <c r="F327" s="133">
        <f t="shared" si="46"/>
        <v>12</v>
      </c>
      <c r="G327" s="245">
        <f t="shared" si="47"/>
        <v>17500</v>
      </c>
      <c r="H327" s="246">
        <f t="shared" si="48"/>
        <v>21375</v>
      </c>
      <c r="I327" s="252">
        <f t="shared" si="49"/>
        <v>25250</v>
      </c>
      <c r="J327" s="137">
        <v>12000</v>
      </c>
      <c r="K327" s="138">
        <v>14500</v>
      </c>
      <c r="L327" s="139">
        <v>17000</v>
      </c>
      <c r="M327" s="137">
        <v>15000</v>
      </c>
      <c r="N327" s="138">
        <v>18500</v>
      </c>
      <c r="O327" s="139">
        <v>22000</v>
      </c>
      <c r="P327" s="137">
        <v>19000</v>
      </c>
      <c r="Q327" s="138">
        <v>23000</v>
      </c>
      <c r="R327" s="139">
        <v>27000</v>
      </c>
      <c r="S327" s="137">
        <v>24000</v>
      </c>
      <c r="T327" s="138">
        <v>29500</v>
      </c>
      <c r="U327" s="139">
        <v>35000</v>
      </c>
    </row>
    <row r="328" spans="1:23" x14ac:dyDescent="0.25">
      <c r="A328" s="568"/>
      <c r="B328" s="304" t="s">
        <v>822</v>
      </c>
      <c r="C328" s="57" t="s">
        <v>5</v>
      </c>
      <c r="D328" s="182">
        <f t="shared" si="50"/>
        <v>26000</v>
      </c>
      <c r="F328" s="57">
        <f t="shared" si="46"/>
        <v>12</v>
      </c>
      <c r="G328" s="110">
        <f t="shared" si="47"/>
        <v>19500</v>
      </c>
      <c r="H328" s="111">
        <f t="shared" si="48"/>
        <v>22750</v>
      </c>
      <c r="I328" s="253">
        <f t="shared" si="49"/>
        <v>26000</v>
      </c>
      <c r="J328" s="1">
        <v>14000</v>
      </c>
      <c r="K328" s="2">
        <v>16500</v>
      </c>
      <c r="L328" s="3">
        <v>19000</v>
      </c>
      <c r="M328" s="1">
        <v>16000</v>
      </c>
      <c r="N328" s="2">
        <v>18500</v>
      </c>
      <c r="O328" s="3">
        <v>21000</v>
      </c>
      <c r="P328" s="1">
        <v>22500</v>
      </c>
      <c r="Q328" s="2">
        <v>26500</v>
      </c>
      <c r="R328" s="3">
        <v>30500</v>
      </c>
      <c r="S328" s="1">
        <v>25500</v>
      </c>
      <c r="T328" s="2">
        <v>29500</v>
      </c>
      <c r="U328" s="3">
        <v>33500</v>
      </c>
    </row>
    <row r="329" spans="1:23" x14ac:dyDescent="0.25">
      <c r="A329" s="568"/>
      <c r="B329" s="303" t="s">
        <v>823</v>
      </c>
      <c r="C329" s="133" t="s">
        <v>37</v>
      </c>
      <c r="D329" s="181">
        <f t="shared" si="50"/>
        <v>21500</v>
      </c>
      <c r="F329" s="133">
        <f t="shared" si="46"/>
        <v>12</v>
      </c>
      <c r="G329" s="245">
        <f t="shared" si="47"/>
        <v>16875</v>
      </c>
      <c r="H329" s="246">
        <f t="shared" si="48"/>
        <v>19187.5</v>
      </c>
      <c r="I329" s="252">
        <f t="shared" si="49"/>
        <v>21500</v>
      </c>
      <c r="J329" s="137">
        <v>12000</v>
      </c>
      <c r="K329" s="138">
        <v>13500</v>
      </c>
      <c r="L329" s="139">
        <v>15000</v>
      </c>
      <c r="M329" s="137">
        <v>14000</v>
      </c>
      <c r="N329" s="138">
        <v>16000</v>
      </c>
      <c r="O329" s="139">
        <v>18000</v>
      </c>
      <c r="P329" s="137">
        <v>19000</v>
      </c>
      <c r="Q329" s="138">
        <v>21500</v>
      </c>
      <c r="R329" s="139">
        <v>24000</v>
      </c>
      <c r="S329" s="137">
        <v>22500</v>
      </c>
      <c r="T329" s="138">
        <v>25750</v>
      </c>
      <c r="U329" s="139">
        <v>29000</v>
      </c>
    </row>
    <row r="330" spans="1:23" x14ac:dyDescent="0.25">
      <c r="A330" s="568"/>
      <c r="B330" s="304" t="s">
        <v>824</v>
      </c>
      <c r="C330" s="57" t="s">
        <v>42</v>
      </c>
      <c r="D330" s="182">
        <f t="shared" si="50"/>
        <v>21500</v>
      </c>
      <c r="F330" s="57">
        <f t="shared" si="46"/>
        <v>12</v>
      </c>
      <c r="G330" s="110">
        <f t="shared" si="47"/>
        <v>14250</v>
      </c>
      <c r="H330" s="111">
        <f t="shared" si="48"/>
        <v>17875</v>
      </c>
      <c r="I330" s="253">
        <f t="shared" si="49"/>
        <v>21500</v>
      </c>
      <c r="J330" s="1">
        <v>10000</v>
      </c>
      <c r="K330" s="2">
        <v>12500</v>
      </c>
      <c r="L330" s="3">
        <v>15000</v>
      </c>
      <c r="M330" s="1">
        <v>12000</v>
      </c>
      <c r="N330" s="2">
        <v>15000</v>
      </c>
      <c r="O330" s="3">
        <v>18000</v>
      </c>
      <c r="P330" s="1">
        <v>16000</v>
      </c>
      <c r="Q330" s="2">
        <v>20000</v>
      </c>
      <c r="R330" s="3">
        <v>24000</v>
      </c>
      <c r="S330" s="1">
        <v>19000</v>
      </c>
      <c r="T330" s="2">
        <v>24000</v>
      </c>
      <c r="U330" s="3">
        <v>29000</v>
      </c>
    </row>
    <row r="331" spans="1:23" x14ac:dyDescent="0.25">
      <c r="A331" s="568"/>
      <c r="B331" s="303" t="s">
        <v>825</v>
      </c>
      <c r="C331" s="133" t="s">
        <v>33</v>
      </c>
      <c r="D331" s="181">
        <f t="shared" si="50"/>
        <v>22125</v>
      </c>
      <c r="F331" s="133">
        <f t="shared" si="46"/>
        <v>12</v>
      </c>
      <c r="G331" s="245">
        <f t="shared" si="47"/>
        <v>14250</v>
      </c>
      <c r="H331" s="246">
        <f t="shared" si="48"/>
        <v>18187.5</v>
      </c>
      <c r="I331" s="252">
        <f t="shared" si="49"/>
        <v>22125</v>
      </c>
      <c r="J331" s="137">
        <v>9000</v>
      </c>
      <c r="K331" s="138">
        <v>11500</v>
      </c>
      <c r="L331" s="139">
        <v>14000</v>
      </c>
      <c r="M331" s="137">
        <v>13000</v>
      </c>
      <c r="N331" s="138">
        <v>16500</v>
      </c>
      <c r="O331" s="139">
        <v>20000</v>
      </c>
      <c r="P331" s="137">
        <v>14500</v>
      </c>
      <c r="Q331" s="138">
        <v>18500</v>
      </c>
      <c r="R331" s="139">
        <v>22500</v>
      </c>
      <c r="S331" s="137">
        <v>20500</v>
      </c>
      <c r="T331" s="138">
        <v>26250</v>
      </c>
      <c r="U331" s="139">
        <v>32000</v>
      </c>
      <c r="V331" s="377"/>
      <c r="W331" s="377"/>
    </row>
    <row r="332" spans="1:23" ht="15.75" thickBot="1" x14ac:dyDescent="0.3">
      <c r="A332" s="569"/>
      <c r="B332" s="304" t="s">
        <v>826</v>
      </c>
      <c r="C332" s="57" t="s">
        <v>29</v>
      </c>
      <c r="D332" s="182">
        <f t="shared" si="50"/>
        <v>16875</v>
      </c>
      <c r="F332" s="57">
        <f t="shared" si="46"/>
        <v>12</v>
      </c>
      <c r="G332" s="110">
        <f t="shared" si="47"/>
        <v>8625</v>
      </c>
      <c r="H332" s="111">
        <f t="shared" si="48"/>
        <v>12750</v>
      </c>
      <c r="I332" s="253">
        <f t="shared" si="49"/>
        <v>16875</v>
      </c>
      <c r="J332" s="1">
        <v>5500</v>
      </c>
      <c r="K332" s="2">
        <v>7750</v>
      </c>
      <c r="L332" s="3">
        <v>10000</v>
      </c>
      <c r="M332" s="1">
        <v>8000</v>
      </c>
      <c r="N332" s="2">
        <v>12000</v>
      </c>
      <c r="O332" s="3">
        <v>16000</v>
      </c>
      <c r="P332" s="1">
        <v>8500</v>
      </c>
      <c r="Q332" s="2">
        <v>12250</v>
      </c>
      <c r="R332" s="3">
        <v>16000</v>
      </c>
      <c r="S332" s="1">
        <v>12500</v>
      </c>
      <c r="T332" s="2">
        <v>19000</v>
      </c>
      <c r="U332" s="3">
        <v>25500</v>
      </c>
      <c r="V332" s="377"/>
      <c r="W332" s="377"/>
    </row>
    <row r="333" spans="1:23" x14ac:dyDescent="0.25">
      <c r="A333" s="567" t="s">
        <v>827</v>
      </c>
      <c r="B333" s="448" t="s">
        <v>828</v>
      </c>
      <c r="C333" s="191" t="s">
        <v>44</v>
      </c>
      <c r="D333" s="244">
        <f t="shared" si="50"/>
        <v>14375</v>
      </c>
      <c r="F333" s="133">
        <f t="shared" si="46"/>
        <v>12</v>
      </c>
      <c r="G333" s="245">
        <f t="shared" si="47"/>
        <v>7750</v>
      </c>
      <c r="H333" s="246">
        <f t="shared" si="48"/>
        <v>11062.5</v>
      </c>
      <c r="I333" s="252">
        <f t="shared" si="49"/>
        <v>14375</v>
      </c>
      <c r="J333" s="137">
        <v>5000</v>
      </c>
      <c r="K333" s="138">
        <v>7000</v>
      </c>
      <c r="L333" s="139">
        <v>9000</v>
      </c>
      <c r="M333" s="137">
        <v>7000</v>
      </c>
      <c r="N333" s="138">
        <v>10000</v>
      </c>
      <c r="O333" s="139">
        <v>13000</v>
      </c>
      <c r="P333" s="137">
        <v>8000</v>
      </c>
      <c r="Q333" s="138">
        <v>11250</v>
      </c>
      <c r="R333" s="139">
        <v>14500</v>
      </c>
      <c r="S333" s="137">
        <v>11000</v>
      </c>
      <c r="T333" s="138">
        <v>16000</v>
      </c>
      <c r="U333" s="139">
        <v>21000</v>
      </c>
      <c r="V333" s="377"/>
      <c r="W333" s="377"/>
    </row>
    <row r="334" spans="1:23" x14ac:dyDescent="0.25">
      <c r="A334" s="568"/>
      <c r="B334" s="296" t="s">
        <v>829</v>
      </c>
      <c r="C334" s="57" t="s">
        <v>42</v>
      </c>
      <c r="D334" s="182">
        <f t="shared" si="50"/>
        <v>15625</v>
      </c>
      <c r="F334" s="57">
        <f t="shared" si="46"/>
        <v>12</v>
      </c>
      <c r="G334" s="110">
        <f t="shared" si="47"/>
        <v>8375</v>
      </c>
      <c r="H334" s="111">
        <f t="shared" si="48"/>
        <v>12000</v>
      </c>
      <c r="I334" s="253">
        <f t="shared" si="49"/>
        <v>15625</v>
      </c>
      <c r="J334" s="1">
        <v>5000</v>
      </c>
      <c r="K334" s="2">
        <v>7500</v>
      </c>
      <c r="L334" s="3">
        <v>10000</v>
      </c>
      <c r="M334" s="1">
        <v>8000</v>
      </c>
      <c r="N334" s="2">
        <v>11000</v>
      </c>
      <c r="O334" s="3">
        <v>14000</v>
      </c>
      <c r="P334" s="1">
        <v>8000</v>
      </c>
      <c r="Q334" s="2">
        <v>12000</v>
      </c>
      <c r="R334" s="3">
        <v>16000</v>
      </c>
      <c r="S334" s="1">
        <v>12500</v>
      </c>
      <c r="T334" s="2">
        <v>17500</v>
      </c>
      <c r="U334" s="3">
        <v>22500</v>
      </c>
      <c r="V334" s="377"/>
      <c r="W334" s="377"/>
    </row>
    <row r="335" spans="1:23" x14ac:dyDescent="0.25">
      <c r="A335" s="568"/>
      <c r="B335" s="301" t="s">
        <v>830</v>
      </c>
      <c r="C335" s="133" t="s">
        <v>42</v>
      </c>
      <c r="D335" s="181">
        <f t="shared" si="50"/>
        <v>13250</v>
      </c>
      <c r="F335" s="133">
        <f t="shared" si="46"/>
        <v>12</v>
      </c>
      <c r="G335" s="245">
        <f t="shared" si="47"/>
        <v>6875</v>
      </c>
      <c r="H335" s="246">
        <f t="shared" si="48"/>
        <v>10062.5</v>
      </c>
      <c r="I335" s="252">
        <f t="shared" si="49"/>
        <v>13250</v>
      </c>
      <c r="J335" s="137">
        <v>4000</v>
      </c>
      <c r="K335" s="138">
        <v>6250</v>
      </c>
      <c r="L335" s="139">
        <v>8500</v>
      </c>
      <c r="M335" s="137">
        <v>6500</v>
      </c>
      <c r="N335" s="138">
        <v>9250</v>
      </c>
      <c r="O335" s="139">
        <v>12000</v>
      </c>
      <c r="P335" s="137">
        <v>6500</v>
      </c>
      <c r="Q335" s="138">
        <v>10000</v>
      </c>
      <c r="R335" s="139">
        <v>13500</v>
      </c>
      <c r="S335" s="137">
        <v>10500</v>
      </c>
      <c r="T335" s="138">
        <v>14750</v>
      </c>
      <c r="U335" s="139">
        <v>19000</v>
      </c>
      <c r="V335" s="377"/>
      <c r="W335" s="377"/>
    </row>
    <row r="336" spans="1:23" x14ac:dyDescent="0.25">
      <c r="A336" s="568"/>
      <c r="B336" s="296" t="s">
        <v>831</v>
      </c>
      <c r="C336" s="57" t="s">
        <v>17</v>
      </c>
      <c r="D336" s="182">
        <f t="shared" si="50"/>
        <v>20875</v>
      </c>
      <c r="F336" s="57">
        <f t="shared" si="46"/>
        <v>12</v>
      </c>
      <c r="G336" s="110">
        <f t="shared" si="47"/>
        <v>16125</v>
      </c>
      <c r="H336" s="111">
        <f t="shared" si="48"/>
        <v>18500</v>
      </c>
      <c r="I336" s="253">
        <f t="shared" si="49"/>
        <v>20875</v>
      </c>
      <c r="J336" s="1">
        <v>12000</v>
      </c>
      <c r="K336" s="2">
        <v>13000</v>
      </c>
      <c r="L336" s="3">
        <v>14000</v>
      </c>
      <c r="M336" s="1">
        <v>13000</v>
      </c>
      <c r="N336" s="2">
        <v>15500</v>
      </c>
      <c r="O336" s="3">
        <v>18000</v>
      </c>
      <c r="P336" s="1">
        <v>19000</v>
      </c>
      <c r="Q336" s="2">
        <v>20750</v>
      </c>
      <c r="R336" s="3">
        <v>22500</v>
      </c>
      <c r="S336" s="1">
        <v>20500</v>
      </c>
      <c r="T336" s="2">
        <v>24750</v>
      </c>
      <c r="U336" s="3">
        <v>29000</v>
      </c>
      <c r="V336" s="377"/>
      <c r="W336" s="377"/>
    </row>
    <row r="337" spans="1:23" x14ac:dyDescent="0.25">
      <c r="A337" s="568"/>
      <c r="B337" s="301" t="s">
        <v>832</v>
      </c>
      <c r="C337" s="133" t="s">
        <v>15</v>
      </c>
      <c r="D337" s="181">
        <f t="shared" si="50"/>
        <v>16250</v>
      </c>
      <c r="F337" s="133">
        <f t="shared" si="46"/>
        <v>12</v>
      </c>
      <c r="G337" s="245">
        <f t="shared" si="47"/>
        <v>11750</v>
      </c>
      <c r="H337" s="246">
        <f t="shared" si="48"/>
        <v>14000</v>
      </c>
      <c r="I337" s="252">
        <f t="shared" si="49"/>
        <v>16250</v>
      </c>
      <c r="J337" s="137">
        <v>8000</v>
      </c>
      <c r="K337" s="138">
        <v>9500</v>
      </c>
      <c r="L337" s="139">
        <v>11000</v>
      </c>
      <c r="M337" s="137">
        <v>10000</v>
      </c>
      <c r="N337" s="138">
        <v>12000</v>
      </c>
      <c r="O337" s="139">
        <v>14000</v>
      </c>
      <c r="P337" s="137">
        <v>13000</v>
      </c>
      <c r="Q337" s="138">
        <v>15250</v>
      </c>
      <c r="R337" s="139">
        <v>17500</v>
      </c>
      <c r="S337" s="137">
        <v>16000</v>
      </c>
      <c r="T337" s="138">
        <v>19250</v>
      </c>
      <c r="U337" s="139">
        <v>22500</v>
      </c>
      <c r="V337" s="377"/>
      <c r="W337" s="377"/>
    </row>
    <row r="338" spans="1:23" x14ac:dyDescent="0.25">
      <c r="A338" s="568"/>
      <c r="B338" s="296" t="s">
        <v>833</v>
      </c>
      <c r="C338" s="57" t="s">
        <v>13</v>
      </c>
      <c r="D338" s="182">
        <f t="shared" si="50"/>
        <v>10375</v>
      </c>
      <c r="F338" s="57">
        <f t="shared" si="46"/>
        <v>12</v>
      </c>
      <c r="G338" s="110">
        <f t="shared" si="47"/>
        <v>5500</v>
      </c>
      <c r="H338" s="111">
        <f t="shared" si="48"/>
        <v>7937.5</v>
      </c>
      <c r="I338" s="253">
        <f t="shared" si="49"/>
        <v>10375</v>
      </c>
      <c r="J338" s="1">
        <v>4000</v>
      </c>
      <c r="K338" s="2">
        <v>5500</v>
      </c>
      <c r="L338" s="3">
        <v>7000</v>
      </c>
      <c r="M338" s="1">
        <v>4500</v>
      </c>
      <c r="N338" s="2">
        <v>6750</v>
      </c>
      <c r="O338" s="3">
        <v>9000</v>
      </c>
      <c r="P338" s="1">
        <v>6500</v>
      </c>
      <c r="Q338" s="2">
        <v>8750</v>
      </c>
      <c r="R338" s="3">
        <v>11000</v>
      </c>
      <c r="S338" s="1">
        <v>7000</v>
      </c>
      <c r="T338" s="2">
        <v>10750</v>
      </c>
      <c r="U338" s="3">
        <v>14500</v>
      </c>
      <c r="V338" s="377"/>
      <c r="W338" s="377"/>
    </row>
    <row r="339" spans="1:23" x14ac:dyDescent="0.25">
      <c r="A339" s="568"/>
      <c r="B339" s="301" t="s">
        <v>834</v>
      </c>
      <c r="C339" s="133" t="s">
        <v>17</v>
      </c>
      <c r="D339" s="181">
        <f t="shared" si="50"/>
        <v>20462.5</v>
      </c>
      <c r="F339" s="133">
        <f t="shared" si="46"/>
        <v>12</v>
      </c>
      <c r="G339" s="245">
        <f t="shared" si="47"/>
        <v>16050</v>
      </c>
      <c r="H339" s="246">
        <f t="shared" si="48"/>
        <v>18381.25</v>
      </c>
      <c r="I339" s="252">
        <f t="shared" si="49"/>
        <v>20462.5</v>
      </c>
      <c r="J339" s="137">
        <v>11700</v>
      </c>
      <c r="K339" s="138">
        <v>13000</v>
      </c>
      <c r="L339" s="139">
        <v>13300</v>
      </c>
      <c r="M339" s="137">
        <v>13000</v>
      </c>
      <c r="N339" s="138">
        <v>15275</v>
      </c>
      <c r="O339" s="139">
        <v>17550</v>
      </c>
      <c r="P339" s="137">
        <v>19000</v>
      </c>
      <c r="Q339" s="138">
        <v>21000</v>
      </c>
      <c r="R339" s="139">
        <v>23000</v>
      </c>
      <c r="S339" s="137">
        <v>20500</v>
      </c>
      <c r="T339" s="138">
        <v>24250</v>
      </c>
      <c r="U339" s="139">
        <v>28000</v>
      </c>
      <c r="V339" s="377"/>
      <c r="W339" s="377"/>
    </row>
    <row r="340" spans="1:23" x14ac:dyDescent="0.25">
      <c r="A340" s="568"/>
      <c r="B340" s="296" t="s">
        <v>835</v>
      </c>
      <c r="C340" s="57" t="s">
        <v>15</v>
      </c>
      <c r="D340" s="182">
        <f t="shared" si="50"/>
        <v>16050</v>
      </c>
      <c r="F340" s="57">
        <f t="shared" si="46"/>
        <v>12</v>
      </c>
      <c r="G340" s="110">
        <f t="shared" si="47"/>
        <v>11387.5</v>
      </c>
      <c r="H340" s="111">
        <f t="shared" si="48"/>
        <v>13718.75</v>
      </c>
      <c r="I340" s="253">
        <f t="shared" si="49"/>
        <v>16050</v>
      </c>
      <c r="J340" s="1">
        <v>7800</v>
      </c>
      <c r="K340" s="2">
        <v>9425</v>
      </c>
      <c r="L340" s="3">
        <v>11050</v>
      </c>
      <c r="M340" s="1">
        <v>9750</v>
      </c>
      <c r="N340" s="2">
        <v>11700</v>
      </c>
      <c r="O340" s="3">
        <v>13650</v>
      </c>
      <c r="P340" s="1">
        <v>12500</v>
      </c>
      <c r="Q340" s="2">
        <v>15000</v>
      </c>
      <c r="R340" s="3">
        <v>17500</v>
      </c>
      <c r="S340" s="1">
        <v>15500</v>
      </c>
      <c r="T340" s="2">
        <v>18750</v>
      </c>
      <c r="U340" s="3">
        <v>22000</v>
      </c>
      <c r="V340" s="377"/>
      <c r="W340" s="377"/>
    </row>
    <row r="341" spans="1:23" x14ac:dyDescent="0.25">
      <c r="A341" s="568"/>
      <c r="B341" s="301" t="s">
        <v>836</v>
      </c>
      <c r="C341" s="133" t="s">
        <v>13</v>
      </c>
      <c r="D341" s="181">
        <f t="shared" si="50"/>
        <v>10562.5</v>
      </c>
      <c r="F341" s="133">
        <f t="shared" si="46"/>
        <v>12</v>
      </c>
      <c r="G341" s="245">
        <f t="shared" si="47"/>
        <v>5362.5</v>
      </c>
      <c r="H341" s="246">
        <f t="shared" si="48"/>
        <v>7962.5</v>
      </c>
      <c r="I341" s="252">
        <f t="shared" si="49"/>
        <v>10562.5</v>
      </c>
      <c r="J341" s="137">
        <v>3900</v>
      </c>
      <c r="K341" s="138">
        <v>5525</v>
      </c>
      <c r="L341" s="139">
        <v>7150</v>
      </c>
      <c r="M341" s="137">
        <v>4550</v>
      </c>
      <c r="N341" s="138">
        <v>6825</v>
      </c>
      <c r="O341" s="139">
        <v>9100</v>
      </c>
      <c r="P341" s="137">
        <v>6000</v>
      </c>
      <c r="Q341" s="138">
        <v>8750</v>
      </c>
      <c r="R341" s="139">
        <v>11500</v>
      </c>
      <c r="S341" s="137">
        <v>7000</v>
      </c>
      <c r="T341" s="138">
        <v>10750</v>
      </c>
      <c r="U341" s="139">
        <v>14500</v>
      </c>
      <c r="V341" s="377"/>
      <c r="W341" s="377"/>
    </row>
    <row r="342" spans="1:23" x14ac:dyDescent="0.25">
      <c r="A342" s="568"/>
      <c r="B342" s="296" t="s">
        <v>837</v>
      </c>
      <c r="C342" s="57" t="s">
        <v>17</v>
      </c>
      <c r="D342" s="182">
        <f t="shared" si="50"/>
        <v>22775</v>
      </c>
      <c r="F342" s="57">
        <f t="shared" si="46"/>
        <v>12</v>
      </c>
      <c r="G342" s="110">
        <f t="shared" si="47"/>
        <v>17950</v>
      </c>
      <c r="H342" s="111">
        <f t="shared" si="48"/>
        <v>20362.5</v>
      </c>
      <c r="I342" s="253">
        <f t="shared" si="49"/>
        <v>22775</v>
      </c>
      <c r="J342" s="1">
        <v>13000</v>
      </c>
      <c r="K342" s="2">
        <v>14300</v>
      </c>
      <c r="L342" s="3">
        <v>15600</v>
      </c>
      <c r="M342" s="1">
        <v>14300</v>
      </c>
      <c r="N342" s="2">
        <v>16900</v>
      </c>
      <c r="O342" s="3">
        <v>19500</v>
      </c>
      <c r="P342" s="1">
        <v>21500</v>
      </c>
      <c r="Q342" s="2">
        <v>23250</v>
      </c>
      <c r="R342" s="3">
        <v>25000</v>
      </c>
      <c r="S342" s="1">
        <v>23000</v>
      </c>
      <c r="T342" s="2">
        <v>27000</v>
      </c>
      <c r="U342" s="3">
        <v>31000</v>
      </c>
      <c r="V342" s="377"/>
      <c r="W342" s="377"/>
    </row>
    <row r="343" spans="1:23" x14ac:dyDescent="0.25">
      <c r="A343" s="568"/>
      <c r="B343" s="301" t="s">
        <v>838</v>
      </c>
      <c r="C343" s="133" t="s">
        <v>15</v>
      </c>
      <c r="D343" s="181">
        <f t="shared" si="50"/>
        <v>17825</v>
      </c>
      <c r="F343" s="133">
        <f t="shared" si="46"/>
        <v>12</v>
      </c>
      <c r="G343" s="245">
        <f t="shared" si="47"/>
        <v>12212.5</v>
      </c>
      <c r="H343" s="246">
        <f t="shared" si="48"/>
        <v>15018.75</v>
      </c>
      <c r="I343" s="252">
        <f t="shared" si="49"/>
        <v>17825</v>
      </c>
      <c r="J343" s="137">
        <v>8450</v>
      </c>
      <c r="K343" s="138">
        <v>10400</v>
      </c>
      <c r="L343" s="139">
        <v>12350</v>
      </c>
      <c r="M343" s="137">
        <v>10400</v>
      </c>
      <c r="N343" s="138">
        <v>12675</v>
      </c>
      <c r="O343" s="139">
        <v>14950</v>
      </c>
      <c r="P343" s="137">
        <v>13500</v>
      </c>
      <c r="Q343" s="138">
        <v>16750</v>
      </c>
      <c r="R343" s="139">
        <v>20000</v>
      </c>
      <c r="S343" s="137">
        <v>16500</v>
      </c>
      <c r="T343" s="138">
        <v>20250</v>
      </c>
      <c r="U343" s="139">
        <v>24000</v>
      </c>
      <c r="V343" s="377"/>
      <c r="W343" s="377"/>
    </row>
    <row r="344" spans="1:23" x14ac:dyDescent="0.25">
      <c r="A344" s="568"/>
      <c r="B344" s="296" t="s">
        <v>839</v>
      </c>
      <c r="C344" s="57" t="s">
        <v>13</v>
      </c>
      <c r="D344" s="182">
        <f t="shared" si="50"/>
        <v>11800</v>
      </c>
      <c r="F344" s="57">
        <f t="shared" si="46"/>
        <v>12</v>
      </c>
      <c r="G344" s="110">
        <f t="shared" si="47"/>
        <v>6187.5</v>
      </c>
      <c r="H344" s="111">
        <f t="shared" si="48"/>
        <v>8993.75</v>
      </c>
      <c r="I344" s="253">
        <f t="shared" si="49"/>
        <v>11800</v>
      </c>
      <c r="J344" s="1">
        <v>4550</v>
      </c>
      <c r="K344" s="2">
        <v>6175</v>
      </c>
      <c r="L344" s="3">
        <v>7800</v>
      </c>
      <c r="M344" s="1">
        <v>5200</v>
      </c>
      <c r="N344" s="2">
        <v>7800</v>
      </c>
      <c r="O344" s="3">
        <v>10400</v>
      </c>
      <c r="P344" s="1">
        <v>7000</v>
      </c>
      <c r="Q344" s="2">
        <v>9750</v>
      </c>
      <c r="R344" s="3">
        <v>12500</v>
      </c>
      <c r="S344" s="1">
        <v>8000</v>
      </c>
      <c r="T344" s="2">
        <v>12250</v>
      </c>
      <c r="U344" s="3">
        <v>16500</v>
      </c>
      <c r="V344" s="377"/>
      <c r="W344" s="377"/>
    </row>
    <row r="345" spans="1:23" x14ac:dyDescent="0.25">
      <c r="A345" s="568"/>
      <c r="B345" s="301" t="s">
        <v>840</v>
      </c>
      <c r="C345" s="133" t="s">
        <v>17</v>
      </c>
      <c r="D345" s="181">
        <f t="shared" si="50"/>
        <v>23725</v>
      </c>
      <c r="F345" s="133">
        <f t="shared" si="46"/>
        <v>12</v>
      </c>
      <c r="G345" s="245">
        <f t="shared" si="47"/>
        <v>18125</v>
      </c>
      <c r="H345" s="246">
        <f t="shared" si="48"/>
        <v>20925</v>
      </c>
      <c r="I345" s="252">
        <f t="shared" si="49"/>
        <v>23725</v>
      </c>
      <c r="J345" s="137">
        <v>13300</v>
      </c>
      <c r="K345" s="138">
        <v>14700</v>
      </c>
      <c r="L345" s="139">
        <v>16100</v>
      </c>
      <c r="M345" s="137">
        <v>14700</v>
      </c>
      <c r="N345" s="138">
        <v>17500</v>
      </c>
      <c r="O345" s="139">
        <v>20300</v>
      </c>
      <c r="P345" s="137">
        <v>21000</v>
      </c>
      <c r="Q345" s="138">
        <v>23500</v>
      </c>
      <c r="R345" s="139">
        <v>26000</v>
      </c>
      <c r="S345" s="137">
        <v>23500</v>
      </c>
      <c r="T345" s="138">
        <v>28000</v>
      </c>
      <c r="U345" s="139">
        <v>32500</v>
      </c>
      <c r="V345" s="377"/>
      <c r="W345" s="377"/>
    </row>
    <row r="346" spans="1:23" x14ac:dyDescent="0.25">
      <c r="A346" s="568"/>
      <c r="B346" s="296" t="s">
        <v>841</v>
      </c>
      <c r="C346" s="57" t="s">
        <v>15</v>
      </c>
      <c r="D346" s="182">
        <f t="shared" si="50"/>
        <v>18125</v>
      </c>
      <c r="F346" s="57">
        <f t="shared" si="46"/>
        <v>12</v>
      </c>
      <c r="G346" s="110">
        <f t="shared" si="47"/>
        <v>12350</v>
      </c>
      <c r="H346" s="111">
        <f t="shared" si="48"/>
        <v>15237.5</v>
      </c>
      <c r="I346" s="253">
        <f t="shared" si="49"/>
        <v>18125</v>
      </c>
      <c r="J346" s="1">
        <v>8400</v>
      </c>
      <c r="K346" s="2">
        <v>10500</v>
      </c>
      <c r="L346" s="3">
        <v>12600</v>
      </c>
      <c r="M346" s="1">
        <v>10500</v>
      </c>
      <c r="N346" s="2">
        <v>12950</v>
      </c>
      <c r="O346" s="3">
        <v>15400</v>
      </c>
      <c r="P346" s="1">
        <v>13500</v>
      </c>
      <c r="Q346" s="2">
        <v>16750</v>
      </c>
      <c r="R346" s="3">
        <v>20000</v>
      </c>
      <c r="S346" s="1">
        <v>17000</v>
      </c>
      <c r="T346" s="2">
        <v>20750</v>
      </c>
      <c r="U346" s="3">
        <v>24500</v>
      </c>
      <c r="V346" s="377"/>
      <c r="W346" s="377"/>
    </row>
    <row r="347" spans="1:23" ht="15.75" thickBot="1" x14ac:dyDescent="0.3">
      <c r="A347" s="569"/>
      <c r="B347" s="447" t="s">
        <v>842</v>
      </c>
      <c r="C347" s="142" t="s">
        <v>13</v>
      </c>
      <c r="D347" s="183">
        <f t="shared" si="50"/>
        <v>11925</v>
      </c>
      <c r="F347" s="133">
        <f t="shared" si="46"/>
        <v>12</v>
      </c>
      <c r="G347" s="245">
        <f t="shared" si="47"/>
        <v>5775</v>
      </c>
      <c r="H347" s="246">
        <f t="shared" si="48"/>
        <v>8850</v>
      </c>
      <c r="I347" s="252">
        <f t="shared" si="49"/>
        <v>11925</v>
      </c>
      <c r="J347" s="137">
        <v>4200</v>
      </c>
      <c r="K347" s="138">
        <v>5950</v>
      </c>
      <c r="L347" s="139">
        <v>7700</v>
      </c>
      <c r="M347" s="137">
        <v>4900</v>
      </c>
      <c r="N347" s="138">
        <v>7700</v>
      </c>
      <c r="O347" s="139">
        <v>10500</v>
      </c>
      <c r="P347" s="137">
        <v>6500</v>
      </c>
      <c r="Q347" s="138">
        <v>9500</v>
      </c>
      <c r="R347" s="139">
        <v>12500</v>
      </c>
      <c r="S347" s="137">
        <v>7500</v>
      </c>
      <c r="T347" s="138">
        <v>12250</v>
      </c>
      <c r="U347" s="139">
        <v>17000</v>
      </c>
      <c r="V347" s="377"/>
      <c r="W347" s="377"/>
    </row>
    <row r="348" spans="1:23" x14ac:dyDescent="0.25">
      <c r="A348" s="567" t="s">
        <v>843</v>
      </c>
      <c r="B348" s="104" t="s">
        <v>844</v>
      </c>
      <c r="C348" s="57" t="s">
        <v>17</v>
      </c>
      <c r="D348" s="182">
        <f t="shared" si="50"/>
        <v>19630</v>
      </c>
      <c r="F348" s="57">
        <f t="shared" si="46"/>
        <v>12</v>
      </c>
      <c r="G348" s="110">
        <f t="shared" si="47"/>
        <v>12870</v>
      </c>
      <c r="H348" s="111">
        <f t="shared" si="48"/>
        <v>16250</v>
      </c>
      <c r="I348" s="253">
        <f t="shared" si="49"/>
        <v>19630</v>
      </c>
      <c r="J348" s="1">
        <v>8800</v>
      </c>
      <c r="K348" s="2">
        <v>11000</v>
      </c>
      <c r="L348" s="3">
        <v>13200</v>
      </c>
      <c r="M348" s="1">
        <v>11000</v>
      </c>
      <c r="N348" s="2">
        <v>14000</v>
      </c>
      <c r="O348" s="3">
        <v>17000</v>
      </c>
      <c r="P348" s="1">
        <v>14080</v>
      </c>
      <c r="Q348" s="2">
        <v>17600</v>
      </c>
      <c r="R348" s="3">
        <v>21120</v>
      </c>
      <c r="S348" s="1">
        <v>17600</v>
      </c>
      <c r="T348" s="2">
        <v>22400</v>
      </c>
      <c r="U348" s="3">
        <v>27200</v>
      </c>
      <c r="V348" s="377"/>
      <c r="W348" s="377"/>
    </row>
    <row r="349" spans="1:23" x14ac:dyDescent="0.25">
      <c r="A349" s="568"/>
      <c r="B349" s="247" t="s">
        <v>845</v>
      </c>
      <c r="C349" s="133" t="s">
        <v>15</v>
      </c>
      <c r="D349" s="181">
        <f t="shared" si="50"/>
        <v>14235</v>
      </c>
      <c r="F349" s="133">
        <f t="shared" si="46"/>
        <v>12</v>
      </c>
      <c r="G349" s="245">
        <f t="shared" si="47"/>
        <v>8450</v>
      </c>
      <c r="H349" s="246">
        <f t="shared" si="48"/>
        <v>11342.5</v>
      </c>
      <c r="I349" s="252">
        <f t="shared" si="49"/>
        <v>14235</v>
      </c>
      <c r="J349" s="137">
        <v>5500</v>
      </c>
      <c r="K349" s="138">
        <v>7700</v>
      </c>
      <c r="L349" s="139">
        <v>9900</v>
      </c>
      <c r="M349" s="137">
        <v>7500</v>
      </c>
      <c r="N349" s="138">
        <v>9750</v>
      </c>
      <c r="O349" s="139">
        <v>12000</v>
      </c>
      <c r="P349" s="137">
        <v>8800</v>
      </c>
      <c r="Q349" s="138">
        <v>12320</v>
      </c>
      <c r="R349" s="139">
        <v>15840</v>
      </c>
      <c r="S349" s="137">
        <v>12000</v>
      </c>
      <c r="T349" s="138">
        <v>15600</v>
      </c>
      <c r="U349" s="139">
        <v>19200</v>
      </c>
      <c r="V349" s="377"/>
      <c r="W349" s="377"/>
    </row>
    <row r="350" spans="1:23" x14ac:dyDescent="0.25">
      <c r="A350" s="568"/>
      <c r="B350" s="104" t="s">
        <v>846</v>
      </c>
      <c r="C350" s="57" t="s">
        <v>13</v>
      </c>
      <c r="D350" s="182">
        <f t="shared" si="50"/>
        <v>9490</v>
      </c>
      <c r="F350" s="57">
        <f t="shared" si="46"/>
        <v>12</v>
      </c>
      <c r="G350" s="110">
        <f t="shared" si="47"/>
        <v>4420</v>
      </c>
      <c r="H350" s="111">
        <f t="shared" si="48"/>
        <v>6955</v>
      </c>
      <c r="I350" s="253">
        <f t="shared" si="49"/>
        <v>9490</v>
      </c>
      <c r="J350" s="1">
        <v>3300</v>
      </c>
      <c r="K350" s="2">
        <v>4950</v>
      </c>
      <c r="L350" s="3">
        <v>6600</v>
      </c>
      <c r="M350" s="1">
        <v>3500</v>
      </c>
      <c r="N350" s="2">
        <v>5750</v>
      </c>
      <c r="O350" s="3">
        <v>8000</v>
      </c>
      <c r="P350" s="1">
        <v>5280</v>
      </c>
      <c r="Q350" s="2">
        <v>7920</v>
      </c>
      <c r="R350" s="3">
        <v>10560</v>
      </c>
      <c r="S350" s="1">
        <v>5600</v>
      </c>
      <c r="T350" s="2">
        <v>9200</v>
      </c>
      <c r="U350" s="3">
        <v>12800</v>
      </c>
    </row>
    <row r="351" spans="1:23" x14ac:dyDescent="0.25">
      <c r="A351" s="568"/>
      <c r="B351" s="247" t="s">
        <v>847</v>
      </c>
      <c r="C351" s="133" t="s">
        <v>17</v>
      </c>
      <c r="D351" s="181">
        <f t="shared" si="50"/>
        <v>20475</v>
      </c>
      <c r="F351" s="133">
        <f t="shared" si="46"/>
        <v>12</v>
      </c>
      <c r="G351" s="245">
        <f t="shared" si="47"/>
        <v>14625</v>
      </c>
      <c r="H351" s="246">
        <f t="shared" si="48"/>
        <v>17550</v>
      </c>
      <c r="I351" s="252">
        <f t="shared" si="49"/>
        <v>20475</v>
      </c>
      <c r="J351" s="137">
        <v>10000</v>
      </c>
      <c r="K351" s="138">
        <v>12000</v>
      </c>
      <c r="L351" s="139">
        <v>14000</v>
      </c>
      <c r="M351" s="137">
        <v>12500</v>
      </c>
      <c r="N351" s="138">
        <v>15000</v>
      </c>
      <c r="O351" s="139">
        <v>17500</v>
      </c>
      <c r="P351" s="137">
        <v>16000</v>
      </c>
      <c r="Q351" s="138">
        <v>19200</v>
      </c>
      <c r="R351" s="139">
        <v>22400</v>
      </c>
      <c r="S351" s="137">
        <v>20000</v>
      </c>
      <c r="T351" s="138">
        <v>24000</v>
      </c>
      <c r="U351" s="139">
        <v>28000</v>
      </c>
    </row>
    <row r="352" spans="1:23" x14ac:dyDescent="0.25">
      <c r="A352" s="568"/>
      <c r="B352" s="104" t="s">
        <v>848</v>
      </c>
      <c r="C352" s="57" t="s">
        <v>15</v>
      </c>
      <c r="D352" s="182">
        <f t="shared" si="50"/>
        <v>15600</v>
      </c>
      <c r="F352" s="57">
        <f t="shared" si="46"/>
        <v>12</v>
      </c>
      <c r="G352" s="110">
        <f t="shared" si="47"/>
        <v>9425</v>
      </c>
      <c r="H352" s="111">
        <f t="shared" si="48"/>
        <v>12512.5</v>
      </c>
      <c r="I352" s="253">
        <f t="shared" si="49"/>
        <v>15600</v>
      </c>
      <c r="J352" s="1">
        <v>6500</v>
      </c>
      <c r="K352" s="2">
        <v>8750</v>
      </c>
      <c r="L352" s="3">
        <v>11000</v>
      </c>
      <c r="M352" s="1">
        <v>8000</v>
      </c>
      <c r="N352" s="2">
        <v>10500</v>
      </c>
      <c r="O352" s="3">
        <v>13000</v>
      </c>
      <c r="P352" s="1">
        <v>10400</v>
      </c>
      <c r="Q352" s="2">
        <v>14000</v>
      </c>
      <c r="R352" s="3">
        <v>17600</v>
      </c>
      <c r="S352" s="1">
        <v>12800</v>
      </c>
      <c r="T352" s="2">
        <v>16800</v>
      </c>
      <c r="U352" s="3">
        <v>20800</v>
      </c>
    </row>
    <row r="353" spans="1:21" x14ac:dyDescent="0.25">
      <c r="A353" s="568"/>
      <c r="B353" s="247" t="s">
        <v>849</v>
      </c>
      <c r="C353" s="133" t="s">
        <v>13</v>
      </c>
      <c r="D353" s="181">
        <f t="shared" si="50"/>
        <v>10075</v>
      </c>
      <c r="F353" s="133">
        <f t="shared" si="46"/>
        <v>12</v>
      </c>
      <c r="G353" s="245">
        <f t="shared" si="47"/>
        <v>5525</v>
      </c>
      <c r="H353" s="246">
        <f t="shared" si="48"/>
        <v>7800</v>
      </c>
      <c r="I353" s="252">
        <f t="shared" si="49"/>
        <v>10075</v>
      </c>
      <c r="J353" s="137">
        <v>4000</v>
      </c>
      <c r="K353" s="138">
        <v>5500</v>
      </c>
      <c r="L353" s="139">
        <v>7000</v>
      </c>
      <c r="M353" s="137">
        <v>4500</v>
      </c>
      <c r="N353" s="138">
        <v>6500</v>
      </c>
      <c r="O353" s="139">
        <v>8500</v>
      </c>
      <c r="P353" s="137">
        <v>6400</v>
      </c>
      <c r="Q353" s="138">
        <v>8800</v>
      </c>
      <c r="R353" s="139">
        <v>11200</v>
      </c>
      <c r="S353" s="137">
        <v>7200</v>
      </c>
      <c r="T353" s="138">
        <v>10400</v>
      </c>
      <c r="U353" s="139">
        <v>13600</v>
      </c>
    </row>
    <row r="354" spans="1:21" x14ac:dyDescent="0.25">
      <c r="A354" s="568"/>
      <c r="B354" s="104" t="s">
        <v>850</v>
      </c>
      <c r="C354" s="57" t="s">
        <v>17</v>
      </c>
      <c r="D354" s="182">
        <f t="shared" si="50"/>
        <v>20800</v>
      </c>
      <c r="F354" s="57">
        <f t="shared" si="46"/>
        <v>12</v>
      </c>
      <c r="G354" s="110">
        <f t="shared" si="47"/>
        <v>13650</v>
      </c>
      <c r="H354" s="111">
        <f t="shared" si="48"/>
        <v>17225</v>
      </c>
      <c r="I354" s="253">
        <f t="shared" si="49"/>
        <v>20800</v>
      </c>
      <c r="J354" s="1">
        <v>9500</v>
      </c>
      <c r="K354" s="2">
        <v>12000</v>
      </c>
      <c r="L354" s="3">
        <v>14500</v>
      </c>
      <c r="M354" s="1">
        <v>11500</v>
      </c>
      <c r="N354" s="2">
        <v>14500</v>
      </c>
      <c r="O354" s="3">
        <v>17500</v>
      </c>
      <c r="P354" s="1">
        <v>15200</v>
      </c>
      <c r="Q354" s="2">
        <v>19200</v>
      </c>
      <c r="R354" s="3">
        <v>23200</v>
      </c>
      <c r="S354" s="1">
        <v>18400</v>
      </c>
      <c r="T354" s="2">
        <v>23200</v>
      </c>
      <c r="U354" s="3">
        <v>28000</v>
      </c>
    </row>
    <row r="355" spans="1:21" x14ac:dyDescent="0.25">
      <c r="A355" s="568"/>
      <c r="B355" s="247" t="s">
        <v>851</v>
      </c>
      <c r="C355" s="133" t="s">
        <v>15</v>
      </c>
      <c r="D355" s="181">
        <f t="shared" si="50"/>
        <v>13650</v>
      </c>
      <c r="F355" s="133">
        <f t="shared" si="46"/>
        <v>12</v>
      </c>
      <c r="G355" s="245">
        <f t="shared" si="47"/>
        <v>8775</v>
      </c>
      <c r="H355" s="246">
        <f t="shared" si="48"/>
        <v>11212.5</v>
      </c>
      <c r="I355" s="252">
        <f t="shared" si="49"/>
        <v>13650</v>
      </c>
      <c r="J355" s="137">
        <v>6000</v>
      </c>
      <c r="K355" s="138">
        <v>8250</v>
      </c>
      <c r="L355" s="139">
        <v>10500</v>
      </c>
      <c r="M355" s="137">
        <v>7500</v>
      </c>
      <c r="N355" s="138">
        <v>9000</v>
      </c>
      <c r="O355" s="139">
        <v>10500</v>
      </c>
      <c r="P355" s="137">
        <v>9600</v>
      </c>
      <c r="Q355" s="138">
        <v>13200</v>
      </c>
      <c r="R355" s="139">
        <v>16800</v>
      </c>
      <c r="S355" s="137">
        <v>12000</v>
      </c>
      <c r="T355" s="138">
        <v>14400</v>
      </c>
      <c r="U355" s="139">
        <v>16800</v>
      </c>
    </row>
    <row r="356" spans="1:21" x14ac:dyDescent="0.25">
      <c r="A356" s="568"/>
      <c r="B356" s="104" t="s">
        <v>852</v>
      </c>
      <c r="C356" s="57" t="s">
        <v>13</v>
      </c>
      <c r="D356" s="182">
        <f t="shared" si="50"/>
        <v>10075</v>
      </c>
      <c r="F356" s="57">
        <f t="shared" si="46"/>
        <v>12</v>
      </c>
      <c r="G356" s="110">
        <f t="shared" si="47"/>
        <v>4875</v>
      </c>
      <c r="H356" s="111">
        <f t="shared" si="48"/>
        <v>7475</v>
      </c>
      <c r="I356" s="253">
        <f t="shared" si="49"/>
        <v>10075</v>
      </c>
      <c r="J356" s="1">
        <v>3500</v>
      </c>
      <c r="K356" s="2">
        <v>5250</v>
      </c>
      <c r="L356" s="3">
        <v>7000</v>
      </c>
      <c r="M356" s="1">
        <v>4000</v>
      </c>
      <c r="N356" s="2">
        <v>6250</v>
      </c>
      <c r="O356" s="3">
        <v>8500</v>
      </c>
      <c r="P356" s="1">
        <v>5600</v>
      </c>
      <c r="Q356" s="2">
        <v>8400</v>
      </c>
      <c r="R356" s="3">
        <v>11200</v>
      </c>
      <c r="S356" s="1">
        <v>6400</v>
      </c>
      <c r="T356" s="2">
        <v>10000</v>
      </c>
      <c r="U356" s="3">
        <v>13600</v>
      </c>
    </row>
    <row r="357" spans="1:21" x14ac:dyDescent="0.25">
      <c r="A357" s="568"/>
      <c r="B357" s="247" t="s">
        <v>853</v>
      </c>
      <c r="C357" s="133" t="s">
        <v>17</v>
      </c>
      <c r="D357" s="181">
        <f t="shared" si="50"/>
        <v>13325</v>
      </c>
      <c r="F357" s="133">
        <f t="shared" si="46"/>
        <v>12</v>
      </c>
      <c r="G357" s="245">
        <f t="shared" si="47"/>
        <v>6500</v>
      </c>
      <c r="H357" s="246">
        <f t="shared" si="48"/>
        <v>9912.5</v>
      </c>
      <c r="I357" s="252">
        <f t="shared" si="49"/>
        <v>13325</v>
      </c>
      <c r="J357" s="137">
        <v>4500</v>
      </c>
      <c r="K357" s="138">
        <v>7000</v>
      </c>
      <c r="L357" s="139">
        <v>9500</v>
      </c>
      <c r="M357" s="137">
        <v>5500</v>
      </c>
      <c r="N357" s="138">
        <v>8250</v>
      </c>
      <c r="O357" s="139">
        <v>11000</v>
      </c>
      <c r="P357" s="137">
        <v>7200</v>
      </c>
      <c r="Q357" s="138">
        <v>11200</v>
      </c>
      <c r="R357" s="139">
        <v>15200</v>
      </c>
      <c r="S357" s="137">
        <v>8800</v>
      </c>
      <c r="T357" s="138">
        <v>13200</v>
      </c>
      <c r="U357" s="139">
        <v>17600</v>
      </c>
    </row>
    <row r="358" spans="1:21" x14ac:dyDescent="0.25">
      <c r="A358" s="568"/>
      <c r="B358" s="104" t="s">
        <v>854</v>
      </c>
      <c r="C358" s="57" t="s">
        <v>15</v>
      </c>
      <c r="D358" s="182">
        <f t="shared" si="50"/>
        <v>9230</v>
      </c>
      <c r="F358" s="57">
        <f t="shared" si="46"/>
        <v>12</v>
      </c>
      <c r="G358" s="110">
        <f t="shared" si="47"/>
        <v>4956.25</v>
      </c>
      <c r="H358" s="111">
        <f t="shared" si="48"/>
        <v>7093.125</v>
      </c>
      <c r="I358" s="253">
        <f t="shared" si="49"/>
        <v>9230</v>
      </c>
      <c r="J358" s="1">
        <v>3500</v>
      </c>
      <c r="K358" s="2">
        <v>5000</v>
      </c>
      <c r="L358" s="3">
        <v>6500</v>
      </c>
      <c r="M358" s="1">
        <v>4125</v>
      </c>
      <c r="N358" s="2">
        <v>5912.5</v>
      </c>
      <c r="O358" s="3">
        <v>7700</v>
      </c>
      <c r="P358" s="1">
        <v>5600</v>
      </c>
      <c r="Q358" s="2">
        <v>8000</v>
      </c>
      <c r="R358" s="3">
        <v>10400</v>
      </c>
      <c r="S358" s="1">
        <v>6600</v>
      </c>
      <c r="T358" s="2">
        <v>9460</v>
      </c>
      <c r="U358" s="3">
        <v>12320</v>
      </c>
    </row>
    <row r="359" spans="1:21" x14ac:dyDescent="0.25">
      <c r="A359" s="568"/>
      <c r="B359" s="247" t="s">
        <v>855</v>
      </c>
      <c r="C359" s="133" t="s">
        <v>13</v>
      </c>
      <c r="D359" s="181">
        <f t="shared" si="50"/>
        <v>5460</v>
      </c>
      <c r="F359" s="133">
        <f t="shared" si="46"/>
        <v>12</v>
      </c>
      <c r="G359" s="245">
        <f t="shared" si="47"/>
        <v>3087.5</v>
      </c>
      <c r="H359" s="246">
        <f t="shared" si="48"/>
        <v>4273.75</v>
      </c>
      <c r="I359" s="252">
        <f t="shared" si="49"/>
        <v>5460</v>
      </c>
      <c r="J359" s="137">
        <v>2000</v>
      </c>
      <c r="K359" s="138">
        <v>3000</v>
      </c>
      <c r="L359" s="139">
        <v>4000</v>
      </c>
      <c r="M359" s="137">
        <v>2750</v>
      </c>
      <c r="N359" s="138">
        <v>3575</v>
      </c>
      <c r="O359" s="139">
        <v>4400</v>
      </c>
      <c r="P359" s="137">
        <v>3200</v>
      </c>
      <c r="Q359" s="138">
        <v>4800</v>
      </c>
      <c r="R359" s="139">
        <v>6400</v>
      </c>
      <c r="S359" s="137">
        <v>4400</v>
      </c>
      <c r="T359" s="138">
        <v>5720</v>
      </c>
      <c r="U359" s="139">
        <v>7040</v>
      </c>
    </row>
    <row r="360" spans="1:21" x14ac:dyDescent="0.25">
      <c r="A360" s="568"/>
      <c r="B360" s="104" t="s">
        <v>856</v>
      </c>
      <c r="C360" s="57" t="s">
        <v>17</v>
      </c>
      <c r="D360" s="182">
        <f t="shared" si="50"/>
        <v>19987.5</v>
      </c>
      <c r="F360" s="57">
        <f t="shared" si="46"/>
        <v>12</v>
      </c>
      <c r="G360" s="110">
        <f t="shared" si="47"/>
        <v>12252.5</v>
      </c>
      <c r="H360" s="111">
        <f t="shared" si="48"/>
        <v>16120</v>
      </c>
      <c r="I360" s="253">
        <f t="shared" si="49"/>
        <v>19987.5</v>
      </c>
      <c r="J360" s="1">
        <v>8500</v>
      </c>
      <c r="K360" s="2">
        <v>11000</v>
      </c>
      <c r="L360" s="3">
        <v>13500</v>
      </c>
      <c r="M360" s="1">
        <v>10350</v>
      </c>
      <c r="N360" s="2">
        <v>13800</v>
      </c>
      <c r="O360" s="3">
        <v>17250</v>
      </c>
      <c r="P360" s="1">
        <v>13600</v>
      </c>
      <c r="Q360" s="2">
        <v>17600</v>
      </c>
      <c r="R360" s="3">
        <v>21600</v>
      </c>
      <c r="S360" s="1">
        <v>16560</v>
      </c>
      <c r="T360" s="2">
        <v>22080</v>
      </c>
      <c r="U360" s="3">
        <v>27600</v>
      </c>
    </row>
    <row r="361" spans="1:21" x14ac:dyDescent="0.25">
      <c r="A361" s="568"/>
      <c r="B361" s="247" t="s">
        <v>857</v>
      </c>
      <c r="C361" s="133" t="s">
        <v>15</v>
      </c>
      <c r="D361" s="181">
        <f t="shared" si="50"/>
        <v>13276.25</v>
      </c>
      <c r="F361" s="133">
        <f t="shared" si="46"/>
        <v>12</v>
      </c>
      <c r="G361" s="245">
        <f t="shared" si="47"/>
        <v>8108.75</v>
      </c>
      <c r="H361" s="246">
        <f t="shared" si="48"/>
        <v>10505</v>
      </c>
      <c r="I361" s="252">
        <f t="shared" si="49"/>
        <v>13276.25</v>
      </c>
      <c r="J361" s="137">
        <v>5000</v>
      </c>
      <c r="K361" s="138">
        <v>6500</v>
      </c>
      <c r="L361" s="139">
        <v>9500</v>
      </c>
      <c r="M361" s="137">
        <v>7475</v>
      </c>
      <c r="N361" s="138">
        <v>9200</v>
      </c>
      <c r="O361" s="139">
        <v>10925</v>
      </c>
      <c r="P361" s="137">
        <v>8000</v>
      </c>
      <c r="Q361" s="138">
        <v>11600</v>
      </c>
      <c r="R361" s="139">
        <v>15200</v>
      </c>
      <c r="S361" s="137">
        <v>11960</v>
      </c>
      <c r="T361" s="138">
        <v>14720</v>
      </c>
      <c r="U361" s="139">
        <v>17480</v>
      </c>
    </row>
    <row r="362" spans="1:21" x14ac:dyDescent="0.25">
      <c r="A362" s="568"/>
      <c r="B362" s="104" t="s">
        <v>858</v>
      </c>
      <c r="C362" s="57" t="s">
        <v>13</v>
      </c>
      <c r="D362" s="182">
        <f t="shared" si="50"/>
        <v>8108.75</v>
      </c>
      <c r="F362" s="57">
        <f t="shared" ref="F362:F382" si="51">COUNT(J362:U362)</f>
        <v>12</v>
      </c>
      <c r="G362" s="110">
        <f t="shared" si="47"/>
        <v>5265</v>
      </c>
      <c r="H362" s="111">
        <f t="shared" si="48"/>
        <v>6686.875</v>
      </c>
      <c r="I362" s="253">
        <f t="shared" si="49"/>
        <v>8108.75</v>
      </c>
      <c r="J362" s="1">
        <v>3500</v>
      </c>
      <c r="K362" s="2">
        <v>4250</v>
      </c>
      <c r="L362" s="3">
        <v>5000</v>
      </c>
      <c r="M362" s="1">
        <v>4600</v>
      </c>
      <c r="N362" s="2">
        <v>6037.5</v>
      </c>
      <c r="O362" s="3">
        <v>7475</v>
      </c>
      <c r="P362" s="1">
        <v>5600</v>
      </c>
      <c r="Q362" s="2">
        <v>6800</v>
      </c>
      <c r="R362" s="3">
        <v>8000</v>
      </c>
      <c r="S362" s="1">
        <v>7360</v>
      </c>
      <c r="T362" s="2">
        <v>9660</v>
      </c>
      <c r="U362" s="3">
        <v>11960</v>
      </c>
    </row>
    <row r="363" spans="1:21" x14ac:dyDescent="0.25">
      <c r="A363" s="568"/>
      <c r="B363" s="247" t="s">
        <v>859</v>
      </c>
      <c r="C363" s="133" t="s">
        <v>17</v>
      </c>
      <c r="D363" s="181">
        <f t="shared" si="50"/>
        <v>21450</v>
      </c>
      <c r="F363" s="133">
        <f t="shared" si="51"/>
        <v>12</v>
      </c>
      <c r="G363" s="245">
        <f t="shared" ref="G363:G383" si="52">AVERAGE(J363,M363,P363,S363)</f>
        <v>15925</v>
      </c>
      <c r="H363" s="246">
        <f t="shared" ref="H363:H382" si="53">AVERAGE(K363,N363,Q363,T363)</f>
        <v>18687.5</v>
      </c>
      <c r="I363" s="252">
        <f t="shared" ref="I363:I382" si="54">AVERAGE(L363,O363,R363,U363)</f>
        <v>21450</v>
      </c>
      <c r="J363" s="137">
        <v>11500</v>
      </c>
      <c r="K363" s="138">
        <v>13250</v>
      </c>
      <c r="L363" s="139">
        <v>15000</v>
      </c>
      <c r="M363" s="137">
        <v>13000</v>
      </c>
      <c r="N363" s="138">
        <v>15500</v>
      </c>
      <c r="O363" s="139">
        <v>18000</v>
      </c>
      <c r="P363" s="137">
        <v>18400</v>
      </c>
      <c r="Q363" s="138">
        <v>21200</v>
      </c>
      <c r="R363" s="139">
        <v>24000</v>
      </c>
      <c r="S363" s="137">
        <v>20800</v>
      </c>
      <c r="T363" s="138">
        <v>24800</v>
      </c>
      <c r="U363" s="139">
        <v>28800</v>
      </c>
    </row>
    <row r="364" spans="1:21" x14ac:dyDescent="0.25">
      <c r="A364" s="568"/>
      <c r="B364" s="104" t="s">
        <v>860</v>
      </c>
      <c r="C364" s="57" t="s">
        <v>15</v>
      </c>
      <c r="D364" s="182">
        <f t="shared" ref="D364:D383" si="55">I364</f>
        <v>15975</v>
      </c>
      <c r="F364" s="57">
        <f t="shared" si="51"/>
        <v>12</v>
      </c>
      <c r="G364" s="110">
        <f t="shared" si="52"/>
        <v>10075</v>
      </c>
      <c r="H364" s="111">
        <f t="shared" si="53"/>
        <v>13025</v>
      </c>
      <c r="I364" s="253">
        <f t="shared" si="54"/>
        <v>15975</v>
      </c>
      <c r="J364" s="1">
        <v>7500</v>
      </c>
      <c r="K364" s="2">
        <v>9500</v>
      </c>
      <c r="L364" s="3">
        <v>11500</v>
      </c>
      <c r="M364" s="1">
        <v>8000</v>
      </c>
      <c r="N364" s="2">
        <v>10000</v>
      </c>
      <c r="O364" s="3">
        <v>12000</v>
      </c>
      <c r="P364" s="1">
        <v>12000</v>
      </c>
      <c r="Q364" s="2">
        <v>15200</v>
      </c>
      <c r="R364" s="3">
        <v>18400</v>
      </c>
      <c r="S364" s="1">
        <v>12800</v>
      </c>
      <c r="T364" s="2">
        <v>17400</v>
      </c>
      <c r="U364" s="3">
        <v>22000</v>
      </c>
    </row>
    <row r="365" spans="1:21" ht="15.75" thickBot="1" x14ac:dyDescent="0.3">
      <c r="A365" s="569"/>
      <c r="B365" s="247" t="s">
        <v>861</v>
      </c>
      <c r="C365" s="133" t="s">
        <v>13</v>
      </c>
      <c r="D365" s="181">
        <f t="shared" si="55"/>
        <v>10400</v>
      </c>
      <c r="F365" s="133">
        <f t="shared" si="51"/>
        <v>12</v>
      </c>
      <c r="G365" s="245">
        <f t="shared" si="52"/>
        <v>5850</v>
      </c>
      <c r="H365" s="246">
        <f t="shared" si="53"/>
        <v>8125</v>
      </c>
      <c r="I365" s="252">
        <f t="shared" si="54"/>
        <v>10400</v>
      </c>
      <c r="J365" s="137">
        <v>4000</v>
      </c>
      <c r="K365" s="138">
        <v>5500</v>
      </c>
      <c r="L365" s="139">
        <v>7000</v>
      </c>
      <c r="M365" s="137">
        <v>5000</v>
      </c>
      <c r="N365" s="138">
        <v>7000</v>
      </c>
      <c r="O365" s="139">
        <v>9000</v>
      </c>
      <c r="P365" s="137">
        <v>6400</v>
      </c>
      <c r="Q365" s="138">
        <v>8800</v>
      </c>
      <c r="R365" s="139">
        <v>11200</v>
      </c>
      <c r="S365" s="137">
        <v>8000</v>
      </c>
      <c r="T365" s="138">
        <v>11200</v>
      </c>
      <c r="U365" s="139">
        <v>14400</v>
      </c>
    </row>
    <row r="366" spans="1:21" x14ac:dyDescent="0.25">
      <c r="A366" s="567" t="s">
        <v>862</v>
      </c>
      <c r="B366" s="50" t="s">
        <v>863</v>
      </c>
      <c r="C366" s="55" t="s">
        <v>17</v>
      </c>
      <c r="D366" s="180">
        <f t="shared" si="55"/>
        <v>14625</v>
      </c>
      <c r="F366" s="57">
        <f t="shared" si="51"/>
        <v>12</v>
      </c>
      <c r="G366" s="110">
        <f t="shared" si="52"/>
        <v>10725</v>
      </c>
      <c r="H366" s="111">
        <f t="shared" si="53"/>
        <v>12675</v>
      </c>
      <c r="I366" s="253">
        <f t="shared" si="54"/>
        <v>14625</v>
      </c>
      <c r="J366" s="1">
        <v>7500</v>
      </c>
      <c r="K366" s="2">
        <v>9000</v>
      </c>
      <c r="L366" s="3">
        <v>10500</v>
      </c>
      <c r="M366" s="1">
        <v>9000</v>
      </c>
      <c r="N366" s="2">
        <v>10500</v>
      </c>
      <c r="O366" s="3">
        <v>12000</v>
      </c>
      <c r="P366" s="1">
        <v>12000</v>
      </c>
      <c r="Q366" s="2">
        <v>14400</v>
      </c>
      <c r="R366" s="3">
        <v>16800</v>
      </c>
      <c r="S366" s="1">
        <v>14400</v>
      </c>
      <c r="T366" s="2">
        <v>16800</v>
      </c>
      <c r="U366" s="3">
        <v>19200</v>
      </c>
    </row>
    <row r="367" spans="1:21" x14ac:dyDescent="0.25">
      <c r="A367" s="568"/>
      <c r="B367" s="189" t="s">
        <v>864</v>
      </c>
      <c r="C367" s="133" t="s">
        <v>15</v>
      </c>
      <c r="D367" s="181">
        <f t="shared" si="55"/>
        <v>12025</v>
      </c>
      <c r="F367" s="133">
        <f t="shared" si="51"/>
        <v>12</v>
      </c>
      <c r="G367" s="245">
        <f t="shared" si="52"/>
        <v>7475</v>
      </c>
      <c r="H367" s="246">
        <f t="shared" si="53"/>
        <v>9750</v>
      </c>
      <c r="I367" s="252">
        <f t="shared" si="54"/>
        <v>12025</v>
      </c>
      <c r="J367" s="137">
        <v>4500</v>
      </c>
      <c r="K367" s="138">
        <v>6500</v>
      </c>
      <c r="L367" s="139">
        <v>8500</v>
      </c>
      <c r="M367" s="137">
        <v>7000</v>
      </c>
      <c r="N367" s="138">
        <v>8500</v>
      </c>
      <c r="O367" s="139">
        <v>10000</v>
      </c>
      <c r="P367" s="137">
        <v>7200</v>
      </c>
      <c r="Q367" s="138">
        <v>10400</v>
      </c>
      <c r="R367" s="139">
        <v>13600</v>
      </c>
      <c r="S367" s="137">
        <v>11200</v>
      </c>
      <c r="T367" s="138">
        <v>13600</v>
      </c>
      <c r="U367" s="139">
        <v>16000</v>
      </c>
    </row>
    <row r="368" spans="1:21" x14ac:dyDescent="0.25">
      <c r="A368" s="568"/>
      <c r="B368" s="52" t="s">
        <v>865</v>
      </c>
      <c r="C368" s="57" t="s">
        <v>13</v>
      </c>
      <c r="D368" s="182">
        <f t="shared" si="55"/>
        <v>8125</v>
      </c>
      <c r="F368" s="57">
        <f t="shared" si="51"/>
        <v>12</v>
      </c>
      <c r="G368" s="110">
        <f t="shared" si="52"/>
        <v>5200</v>
      </c>
      <c r="H368" s="111">
        <f t="shared" si="53"/>
        <v>6662.5</v>
      </c>
      <c r="I368" s="253">
        <f t="shared" si="54"/>
        <v>8125</v>
      </c>
      <c r="J368" s="1">
        <v>3500</v>
      </c>
      <c r="K368" s="2">
        <v>4500</v>
      </c>
      <c r="L368" s="3">
        <v>5500</v>
      </c>
      <c r="M368" s="1">
        <v>4500</v>
      </c>
      <c r="N368" s="2">
        <v>5750</v>
      </c>
      <c r="O368" s="3">
        <v>7000</v>
      </c>
      <c r="P368" s="1">
        <v>5600</v>
      </c>
      <c r="Q368" s="2">
        <v>7200</v>
      </c>
      <c r="R368" s="3">
        <v>8800</v>
      </c>
      <c r="S368" s="1">
        <v>7200</v>
      </c>
      <c r="T368" s="2">
        <v>9200</v>
      </c>
      <c r="U368" s="3">
        <v>11200</v>
      </c>
    </row>
    <row r="369" spans="1:21" x14ac:dyDescent="0.25">
      <c r="A369" s="568"/>
      <c r="B369" s="189" t="s">
        <v>866</v>
      </c>
      <c r="C369" s="133" t="s">
        <v>17</v>
      </c>
      <c r="D369" s="181">
        <f t="shared" si="55"/>
        <v>16575</v>
      </c>
      <c r="F369" s="133">
        <f t="shared" si="51"/>
        <v>12</v>
      </c>
      <c r="G369" s="245">
        <f t="shared" si="52"/>
        <v>12350</v>
      </c>
      <c r="H369" s="246">
        <f t="shared" si="53"/>
        <v>14462.5</v>
      </c>
      <c r="I369" s="252">
        <f t="shared" si="54"/>
        <v>16575</v>
      </c>
      <c r="J369" s="137">
        <v>9000</v>
      </c>
      <c r="K369" s="138">
        <v>10500</v>
      </c>
      <c r="L369" s="139">
        <v>12000</v>
      </c>
      <c r="M369" s="137">
        <v>10000</v>
      </c>
      <c r="N369" s="138">
        <v>11750</v>
      </c>
      <c r="O369" s="139">
        <v>13500</v>
      </c>
      <c r="P369" s="137">
        <v>14400</v>
      </c>
      <c r="Q369" s="138">
        <v>16800</v>
      </c>
      <c r="R369" s="139">
        <v>19200</v>
      </c>
      <c r="S369" s="137">
        <v>16000</v>
      </c>
      <c r="T369" s="138">
        <v>18800</v>
      </c>
      <c r="U369" s="139">
        <v>21600</v>
      </c>
    </row>
    <row r="370" spans="1:21" x14ac:dyDescent="0.25">
      <c r="A370" s="568"/>
      <c r="B370" s="52" t="s">
        <v>867</v>
      </c>
      <c r="C370" s="57" t="s">
        <v>15</v>
      </c>
      <c r="D370" s="182">
        <f t="shared" si="55"/>
        <v>12675</v>
      </c>
      <c r="F370" s="57">
        <f t="shared" si="51"/>
        <v>12</v>
      </c>
      <c r="G370" s="110">
        <f t="shared" si="52"/>
        <v>7800</v>
      </c>
      <c r="H370" s="111">
        <f t="shared" si="53"/>
        <v>10237.5</v>
      </c>
      <c r="I370" s="253">
        <f t="shared" si="54"/>
        <v>12675</v>
      </c>
      <c r="J370" s="1">
        <v>5500</v>
      </c>
      <c r="K370" s="2">
        <v>7500</v>
      </c>
      <c r="L370" s="3">
        <v>9500</v>
      </c>
      <c r="M370" s="1">
        <v>6500</v>
      </c>
      <c r="N370" s="2">
        <v>8250</v>
      </c>
      <c r="O370" s="3">
        <v>10000</v>
      </c>
      <c r="P370" s="1">
        <v>8800</v>
      </c>
      <c r="Q370" s="2">
        <v>12000</v>
      </c>
      <c r="R370" s="3">
        <v>15200</v>
      </c>
      <c r="S370" s="1">
        <v>10400</v>
      </c>
      <c r="T370" s="2">
        <v>13200</v>
      </c>
      <c r="U370" s="3">
        <v>16000</v>
      </c>
    </row>
    <row r="371" spans="1:21" x14ac:dyDescent="0.25">
      <c r="A371" s="568"/>
      <c r="B371" s="189" t="s">
        <v>868</v>
      </c>
      <c r="C371" s="133" t="s">
        <v>13</v>
      </c>
      <c r="D371" s="181">
        <f t="shared" si="55"/>
        <v>8450</v>
      </c>
      <c r="F371" s="133">
        <f t="shared" si="51"/>
        <v>12</v>
      </c>
      <c r="G371" s="245">
        <f t="shared" si="52"/>
        <v>5850</v>
      </c>
      <c r="H371" s="246">
        <f t="shared" si="53"/>
        <v>7150</v>
      </c>
      <c r="I371" s="252">
        <f t="shared" si="54"/>
        <v>8450</v>
      </c>
      <c r="J371" s="137">
        <v>4000</v>
      </c>
      <c r="K371" s="138">
        <v>5000</v>
      </c>
      <c r="L371" s="139">
        <v>6000</v>
      </c>
      <c r="M371" s="137">
        <v>5000</v>
      </c>
      <c r="N371" s="138">
        <v>6000</v>
      </c>
      <c r="O371" s="139">
        <v>7000</v>
      </c>
      <c r="P371" s="137">
        <v>6400</v>
      </c>
      <c r="Q371" s="138">
        <v>8000</v>
      </c>
      <c r="R371" s="139">
        <v>9600</v>
      </c>
      <c r="S371" s="137">
        <v>8000</v>
      </c>
      <c r="T371" s="138">
        <v>9600</v>
      </c>
      <c r="U371" s="139">
        <v>11200</v>
      </c>
    </row>
    <row r="372" spans="1:21" x14ac:dyDescent="0.25">
      <c r="A372" s="568"/>
      <c r="B372" s="52" t="s">
        <v>869</v>
      </c>
      <c r="C372" s="57" t="s">
        <v>17</v>
      </c>
      <c r="D372" s="182">
        <f t="shared" si="55"/>
        <v>16575</v>
      </c>
      <c r="F372" s="57">
        <f t="shared" si="51"/>
        <v>12</v>
      </c>
      <c r="G372" s="110">
        <f t="shared" si="52"/>
        <v>12350</v>
      </c>
      <c r="H372" s="111">
        <f t="shared" si="53"/>
        <v>14462.5</v>
      </c>
      <c r="I372" s="253">
        <f t="shared" si="54"/>
        <v>16575</v>
      </c>
      <c r="J372" s="1">
        <v>9000</v>
      </c>
      <c r="K372" s="2">
        <v>10500</v>
      </c>
      <c r="L372" s="3">
        <v>12000</v>
      </c>
      <c r="M372" s="1">
        <v>10000</v>
      </c>
      <c r="N372" s="2">
        <v>11750</v>
      </c>
      <c r="O372" s="3">
        <v>13500</v>
      </c>
      <c r="P372" s="1">
        <v>14400</v>
      </c>
      <c r="Q372" s="2">
        <v>16800</v>
      </c>
      <c r="R372" s="3">
        <v>19200</v>
      </c>
      <c r="S372" s="1">
        <v>16000</v>
      </c>
      <c r="T372" s="2">
        <v>18800</v>
      </c>
      <c r="U372" s="3">
        <v>21600</v>
      </c>
    </row>
    <row r="373" spans="1:21" x14ac:dyDescent="0.25">
      <c r="A373" s="568"/>
      <c r="B373" s="189" t="s">
        <v>870</v>
      </c>
      <c r="C373" s="133" t="s">
        <v>15</v>
      </c>
      <c r="D373" s="181">
        <f t="shared" si="55"/>
        <v>12675</v>
      </c>
      <c r="F373" s="133">
        <f t="shared" si="51"/>
        <v>12</v>
      </c>
      <c r="G373" s="245">
        <f t="shared" si="52"/>
        <v>7800</v>
      </c>
      <c r="H373" s="246">
        <f t="shared" si="53"/>
        <v>10237.5</v>
      </c>
      <c r="I373" s="252">
        <f t="shared" si="54"/>
        <v>12675</v>
      </c>
      <c r="J373" s="137">
        <v>5500</v>
      </c>
      <c r="K373" s="138">
        <v>7500</v>
      </c>
      <c r="L373" s="139">
        <v>9500</v>
      </c>
      <c r="M373" s="137">
        <v>6500</v>
      </c>
      <c r="N373" s="138">
        <v>8250</v>
      </c>
      <c r="O373" s="139">
        <v>10000</v>
      </c>
      <c r="P373" s="137">
        <v>8800</v>
      </c>
      <c r="Q373" s="138">
        <v>12000</v>
      </c>
      <c r="R373" s="139">
        <v>15200</v>
      </c>
      <c r="S373" s="137">
        <v>10400</v>
      </c>
      <c r="T373" s="138">
        <v>13200</v>
      </c>
      <c r="U373" s="139">
        <v>16000</v>
      </c>
    </row>
    <row r="374" spans="1:21" x14ac:dyDescent="0.25">
      <c r="A374" s="568"/>
      <c r="B374" s="52" t="s">
        <v>871</v>
      </c>
      <c r="C374" s="57" t="s">
        <v>13</v>
      </c>
      <c r="D374" s="182">
        <f t="shared" si="55"/>
        <v>8450</v>
      </c>
      <c r="F374" s="57">
        <f t="shared" si="51"/>
        <v>12</v>
      </c>
      <c r="G374" s="110">
        <f t="shared" si="52"/>
        <v>5850</v>
      </c>
      <c r="H374" s="111">
        <f t="shared" si="53"/>
        <v>7150</v>
      </c>
      <c r="I374" s="253">
        <f t="shared" si="54"/>
        <v>8450</v>
      </c>
      <c r="J374" s="1">
        <v>4000</v>
      </c>
      <c r="K374" s="2">
        <v>5000</v>
      </c>
      <c r="L374" s="3">
        <v>6000</v>
      </c>
      <c r="M374" s="1">
        <v>5000</v>
      </c>
      <c r="N374" s="2">
        <v>6000</v>
      </c>
      <c r="O374" s="3">
        <v>7000</v>
      </c>
      <c r="P374" s="1">
        <v>6400</v>
      </c>
      <c r="Q374" s="2">
        <v>8000</v>
      </c>
      <c r="R374" s="3">
        <v>9600</v>
      </c>
      <c r="S374" s="1">
        <v>8000</v>
      </c>
      <c r="T374" s="2">
        <v>9600</v>
      </c>
      <c r="U374" s="3">
        <v>11200</v>
      </c>
    </row>
    <row r="375" spans="1:21" x14ac:dyDescent="0.25">
      <c r="A375" s="568"/>
      <c r="B375" s="189" t="s">
        <v>872</v>
      </c>
      <c r="C375" s="133" t="s">
        <v>17</v>
      </c>
      <c r="D375" s="181">
        <f t="shared" si="55"/>
        <v>18200</v>
      </c>
      <c r="F375" s="133">
        <f t="shared" si="51"/>
        <v>12</v>
      </c>
      <c r="G375" s="245">
        <f t="shared" si="52"/>
        <v>13000</v>
      </c>
      <c r="H375" s="246">
        <f t="shared" si="53"/>
        <v>15600</v>
      </c>
      <c r="I375" s="252">
        <f t="shared" si="54"/>
        <v>18200</v>
      </c>
      <c r="J375" s="137">
        <v>9500</v>
      </c>
      <c r="K375" s="138">
        <v>11000</v>
      </c>
      <c r="L375" s="139">
        <v>12500</v>
      </c>
      <c r="M375" s="137">
        <v>10500</v>
      </c>
      <c r="N375" s="138">
        <v>13000</v>
      </c>
      <c r="O375" s="139">
        <v>15500</v>
      </c>
      <c r="P375" s="137">
        <v>15200</v>
      </c>
      <c r="Q375" s="138">
        <v>17600</v>
      </c>
      <c r="R375" s="139">
        <v>20000</v>
      </c>
      <c r="S375" s="137">
        <v>16800</v>
      </c>
      <c r="T375" s="138">
        <v>20800</v>
      </c>
      <c r="U375" s="139">
        <v>24800</v>
      </c>
    </row>
    <row r="376" spans="1:21" x14ac:dyDescent="0.25">
      <c r="A376" s="568"/>
      <c r="B376" s="52" t="s">
        <v>873</v>
      </c>
      <c r="C376" s="57" t="s">
        <v>15</v>
      </c>
      <c r="D376" s="182">
        <f t="shared" si="55"/>
        <v>13975</v>
      </c>
      <c r="F376" s="57">
        <f t="shared" si="51"/>
        <v>12</v>
      </c>
      <c r="G376" s="110">
        <f t="shared" si="52"/>
        <v>8450</v>
      </c>
      <c r="H376" s="111">
        <f t="shared" si="53"/>
        <v>11212.5</v>
      </c>
      <c r="I376" s="253">
        <f t="shared" si="54"/>
        <v>13975</v>
      </c>
      <c r="J376" s="1">
        <v>6000</v>
      </c>
      <c r="K376" s="2">
        <v>8250</v>
      </c>
      <c r="L376" s="3">
        <v>10500</v>
      </c>
      <c r="M376" s="1">
        <v>7000</v>
      </c>
      <c r="N376" s="2">
        <v>9000</v>
      </c>
      <c r="O376" s="3">
        <v>11000</v>
      </c>
      <c r="P376" s="1">
        <v>9600</v>
      </c>
      <c r="Q376" s="2">
        <v>13200</v>
      </c>
      <c r="R376" s="3">
        <v>16800</v>
      </c>
      <c r="S376" s="1">
        <v>11200</v>
      </c>
      <c r="T376" s="2">
        <v>14400</v>
      </c>
      <c r="U376" s="3">
        <v>17600</v>
      </c>
    </row>
    <row r="377" spans="1:21" ht="15.75" thickBot="1" x14ac:dyDescent="0.3">
      <c r="A377" s="569"/>
      <c r="B377" s="192" t="s">
        <v>874</v>
      </c>
      <c r="C377" s="142" t="s">
        <v>13</v>
      </c>
      <c r="D377" s="183">
        <f t="shared" si="55"/>
        <v>9100</v>
      </c>
      <c r="F377" s="133">
        <f t="shared" si="51"/>
        <v>12</v>
      </c>
      <c r="G377" s="245">
        <f t="shared" si="52"/>
        <v>6500</v>
      </c>
      <c r="H377" s="246">
        <f t="shared" si="53"/>
        <v>7800</v>
      </c>
      <c r="I377" s="252">
        <f t="shared" si="54"/>
        <v>9100</v>
      </c>
      <c r="J377" s="137">
        <v>4500</v>
      </c>
      <c r="K377" s="138">
        <v>5500</v>
      </c>
      <c r="L377" s="139">
        <v>6500</v>
      </c>
      <c r="M377" s="137">
        <v>5500</v>
      </c>
      <c r="N377" s="138">
        <v>6500</v>
      </c>
      <c r="O377" s="139">
        <v>7500</v>
      </c>
      <c r="P377" s="137">
        <v>7200</v>
      </c>
      <c r="Q377" s="138">
        <v>8800</v>
      </c>
      <c r="R377" s="139">
        <v>10400</v>
      </c>
      <c r="S377" s="137">
        <v>8800</v>
      </c>
      <c r="T377" s="138">
        <v>10400</v>
      </c>
      <c r="U377" s="139">
        <v>12000</v>
      </c>
    </row>
    <row r="378" spans="1:21" x14ac:dyDescent="0.25">
      <c r="A378" s="567" t="s">
        <v>875</v>
      </c>
      <c r="B378" s="104" t="s">
        <v>876</v>
      </c>
      <c r="C378" s="55" t="s">
        <v>17</v>
      </c>
      <c r="D378" s="182">
        <f>I378</f>
        <v>24050</v>
      </c>
      <c r="F378" s="57">
        <f t="shared" si="51"/>
        <v>12</v>
      </c>
      <c r="G378" s="110">
        <f t="shared" si="52"/>
        <v>17550</v>
      </c>
      <c r="H378" s="111">
        <f t="shared" si="53"/>
        <v>20800</v>
      </c>
      <c r="I378" s="253">
        <f>AVERAGE(L378,O378,R378,U378)</f>
        <v>24050</v>
      </c>
      <c r="J378" s="1">
        <v>13000</v>
      </c>
      <c r="K378" s="2">
        <v>15000</v>
      </c>
      <c r="L378" s="3">
        <v>17000</v>
      </c>
      <c r="M378" s="1">
        <v>14000</v>
      </c>
      <c r="N378" s="2">
        <v>17000</v>
      </c>
      <c r="O378" s="3">
        <v>20000</v>
      </c>
      <c r="P378" s="1">
        <v>20800</v>
      </c>
      <c r="Q378" s="2">
        <v>24000</v>
      </c>
      <c r="R378" s="3">
        <v>27200</v>
      </c>
      <c r="S378" s="1">
        <v>22400</v>
      </c>
      <c r="T378" s="2">
        <v>27200</v>
      </c>
      <c r="U378" s="3">
        <v>32000</v>
      </c>
    </row>
    <row r="379" spans="1:21" x14ac:dyDescent="0.25">
      <c r="A379" s="568"/>
      <c r="B379" s="247" t="s">
        <v>877</v>
      </c>
      <c r="C379" s="133" t="s">
        <v>15</v>
      </c>
      <c r="D379" s="181">
        <f t="shared" si="55"/>
        <v>17225</v>
      </c>
      <c r="F379" s="133">
        <f t="shared" si="51"/>
        <v>12</v>
      </c>
      <c r="G379" s="245">
        <f t="shared" si="52"/>
        <v>11375</v>
      </c>
      <c r="H379" s="246">
        <f t="shared" si="53"/>
        <v>14300</v>
      </c>
      <c r="I379" s="252">
        <f t="shared" si="54"/>
        <v>17225</v>
      </c>
      <c r="J379" s="137">
        <v>8500</v>
      </c>
      <c r="K379" s="138">
        <v>10500</v>
      </c>
      <c r="L379" s="139">
        <v>12500</v>
      </c>
      <c r="M379" s="137">
        <v>9000</v>
      </c>
      <c r="N379" s="138">
        <v>11500</v>
      </c>
      <c r="O379" s="139">
        <v>14000</v>
      </c>
      <c r="P379" s="137">
        <v>13600</v>
      </c>
      <c r="Q379" s="138">
        <v>16800</v>
      </c>
      <c r="R379" s="139">
        <v>20000</v>
      </c>
      <c r="S379" s="137">
        <v>14400</v>
      </c>
      <c r="T379" s="138">
        <v>18400</v>
      </c>
      <c r="U379" s="139">
        <v>22400</v>
      </c>
    </row>
    <row r="380" spans="1:21" x14ac:dyDescent="0.25">
      <c r="A380" s="568"/>
      <c r="B380" s="104" t="s">
        <v>878</v>
      </c>
      <c r="C380" s="57" t="s">
        <v>13</v>
      </c>
      <c r="D380" s="182">
        <f t="shared" si="55"/>
        <v>10075</v>
      </c>
      <c r="F380" s="57">
        <f t="shared" si="51"/>
        <v>12</v>
      </c>
      <c r="G380" s="110">
        <f t="shared" si="52"/>
        <v>6825</v>
      </c>
      <c r="H380" s="111">
        <f t="shared" si="53"/>
        <v>8450</v>
      </c>
      <c r="I380" s="253">
        <f t="shared" si="54"/>
        <v>10075</v>
      </c>
      <c r="J380" s="1">
        <v>5000</v>
      </c>
      <c r="K380" s="2">
        <v>6000</v>
      </c>
      <c r="L380" s="3">
        <v>7000</v>
      </c>
      <c r="M380" s="1">
        <v>5500</v>
      </c>
      <c r="N380" s="2">
        <v>7000</v>
      </c>
      <c r="O380" s="3">
        <v>8500</v>
      </c>
      <c r="P380" s="1">
        <v>8000</v>
      </c>
      <c r="Q380" s="2">
        <v>9600</v>
      </c>
      <c r="R380" s="3">
        <v>11200</v>
      </c>
      <c r="S380" s="1">
        <v>8800</v>
      </c>
      <c r="T380" s="2">
        <v>11200</v>
      </c>
      <c r="U380" s="3">
        <v>13600</v>
      </c>
    </row>
    <row r="381" spans="1:21" x14ac:dyDescent="0.25">
      <c r="A381" s="568"/>
      <c r="B381" s="247" t="s">
        <v>879</v>
      </c>
      <c r="C381" s="133" t="s">
        <v>17</v>
      </c>
      <c r="D381" s="181">
        <f t="shared" si="55"/>
        <v>25025</v>
      </c>
      <c r="F381" s="133">
        <f t="shared" si="51"/>
        <v>12</v>
      </c>
      <c r="G381" s="245">
        <f t="shared" si="52"/>
        <v>18525</v>
      </c>
      <c r="H381" s="246">
        <f t="shared" si="53"/>
        <v>21775</v>
      </c>
      <c r="I381" s="252">
        <f t="shared" si="54"/>
        <v>25025</v>
      </c>
      <c r="J381" s="137">
        <v>14000</v>
      </c>
      <c r="K381" s="138">
        <v>16000</v>
      </c>
      <c r="L381" s="139">
        <v>18000</v>
      </c>
      <c r="M381" s="137">
        <v>14500</v>
      </c>
      <c r="N381" s="138">
        <v>17500</v>
      </c>
      <c r="O381" s="139">
        <v>20500</v>
      </c>
      <c r="P381" s="137">
        <v>22400</v>
      </c>
      <c r="Q381" s="138">
        <v>25600</v>
      </c>
      <c r="R381" s="139">
        <v>28800</v>
      </c>
      <c r="S381" s="137">
        <v>23200</v>
      </c>
      <c r="T381" s="138">
        <v>28000</v>
      </c>
      <c r="U381" s="139">
        <v>32800</v>
      </c>
    </row>
    <row r="382" spans="1:21" x14ac:dyDescent="0.25">
      <c r="A382" s="568"/>
      <c r="B382" s="104" t="s">
        <v>880</v>
      </c>
      <c r="C382" s="57" t="s">
        <v>15</v>
      </c>
      <c r="D382" s="182">
        <f t="shared" si="55"/>
        <v>17875</v>
      </c>
      <c r="F382" s="57">
        <f t="shared" si="51"/>
        <v>12</v>
      </c>
      <c r="G382" s="110">
        <f t="shared" si="52"/>
        <v>12025</v>
      </c>
      <c r="H382" s="111">
        <f t="shared" si="53"/>
        <v>14950</v>
      </c>
      <c r="I382" s="253">
        <f t="shared" si="54"/>
        <v>17875</v>
      </c>
      <c r="J382" s="1">
        <v>9000</v>
      </c>
      <c r="K382" s="2">
        <v>11000</v>
      </c>
      <c r="L382" s="3">
        <v>13000</v>
      </c>
      <c r="M382" s="1">
        <v>9500</v>
      </c>
      <c r="N382" s="2">
        <v>12000</v>
      </c>
      <c r="O382" s="3">
        <v>14500</v>
      </c>
      <c r="P382" s="1">
        <v>14400</v>
      </c>
      <c r="Q382" s="2">
        <v>17600</v>
      </c>
      <c r="R382" s="3">
        <v>20800</v>
      </c>
      <c r="S382" s="1">
        <v>15200</v>
      </c>
      <c r="T382" s="2">
        <v>19200</v>
      </c>
      <c r="U382" s="3">
        <v>23200</v>
      </c>
    </row>
    <row r="383" spans="1:21" ht="15.75" thickBot="1" x14ac:dyDescent="0.3">
      <c r="A383" s="569"/>
      <c r="B383" s="248" t="s">
        <v>881</v>
      </c>
      <c r="C383" s="142" t="s">
        <v>13</v>
      </c>
      <c r="D383" s="183">
        <f t="shared" si="55"/>
        <v>10725</v>
      </c>
      <c r="F383" s="142">
        <f>COUNT(J383:U383)</f>
        <v>12</v>
      </c>
      <c r="G383" s="249">
        <f t="shared" si="52"/>
        <v>7475</v>
      </c>
      <c r="H383" s="250">
        <f t="shared" ref="H383" si="56">AVERAGE(K383,N383,Q383,T383)</f>
        <v>9100</v>
      </c>
      <c r="I383" s="254">
        <f t="shared" ref="I383" si="57">AVERAGE(L383,O383,R383,U383)</f>
        <v>10725</v>
      </c>
      <c r="J383" s="145">
        <v>5500</v>
      </c>
      <c r="K383" s="146">
        <v>6500</v>
      </c>
      <c r="L383" s="147">
        <v>7500</v>
      </c>
      <c r="M383" s="145">
        <v>6000</v>
      </c>
      <c r="N383" s="146">
        <v>7500</v>
      </c>
      <c r="O383" s="147">
        <v>9000</v>
      </c>
      <c r="P383" s="145">
        <v>8800</v>
      </c>
      <c r="Q383" s="146">
        <v>10400</v>
      </c>
      <c r="R383" s="147">
        <v>12000</v>
      </c>
      <c r="S383" s="145">
        <v>9600</v>
      </c>
      <c r="T383" s="146">
        <v>12000</v>
      </c>
      <c r="U383" s="147">
        <v>14400</v>
      </c>
    </row>
    <row r="384" spans="1:21" x14ac:dyDescent="0.25">
      <c r="J384" s="412"/>
      <c r="K384" s="412"/>
      <c r="L384" s="412"/>
      <c r="M384" s="412"/>
      <c r="N384" s="412"/>
      <c r="O384" s="412"/>
      <c r="P384" s="377"/>
      <c r="Q384" s="377"/>
      <c r="R384" s="377"/>
      <c r="S384" s="377"/>
      <c r="T384" s="377"/>
      <c r="U384" s="377"/>
    </row>
    <row r="385" spans="10:21" x14ac:dyDescent="0.25">
      <c r="J385" s="412"/>
      <c r="K385" s="412"/>
      <c r="L385" s="412"/>
      <c r="M385" s="412"/>
      <c r="N385" s="412"/>
      <c r="O385" s="412"/>
      <c r="P385" s="377"/>
      <c r="Q385" s="377"/>
      <c r="R385" s="377"/>
      <c r="S385" s="377"/>
      <c r="T385" s="377"/>
      <c r="U385" s="377"/>
    </row>
    <row r="386" spans="10:21" hidden="1" x14ac:dyDescent="0.25">
      <c r="J386" s="412"/>
      <c r="K386" s="412"/>
      <c r="L386" s="412"/>
      <c r="M386" s="412"/>
      <c r="N386" s="412"/>
      <c r="O386" s="412"/>
      <c r="P386" s="377"/>
      <c r="Q386" s="377"/>
      <c r="R386" s="377"/>
      <c r="S386" s="377"/>
      <c r="T386" s="377"/>
      <c r="U386" s="377"/>
    </row>
    <row r="387" spans="10:21" hidden="1" x14ac:dyDescent="0.25">
      <c r="J387" s="412"/>
      <c r="K387" s="412"/>
      <c r="L387" s="412"/>
      <c r="M387" s="412"/>
      <c r="N387" s="412"/>
      <c r="O387" s="412"/>
      <c r="P387" s="377"/>
      <c r="Q387" s="377"/>
      <c r="R387" s="377"/>
      <c r="S387" s="377"/>
      <c r="T387" s="377"/>
      <c r="U387" s="377"/>
    </row>
    <row r="388" spans="10:21" hidden="1" x14ac:dyDescent="0.25">
      <c r="J388" s="412"/>
      <c r="K388" s="412"/>
      <c r="L388" s="412"/>
      <c r="M388" s="412"/>
      <c r="N388" s="412"/>
      <c r="O388" s="412"/>
      <c r="P388" s="377"/>
      <c r="Q388" s="377"/>
      <c r="R388" s="377"/>
      <c r="S388" s="377"/>
      <c r="T388" s="377"/>
      <c r="U388" s="377"/>
    </row>
  </sheetData>
  <mergeCells count="122">
    <mergeCell ref="A183:D183"/>
    <mergeCell ref="F183:F184"/>
    <mergeCell ref="G183:H184"/>
    <mergeCell ref="I183:J184"/>
    <mergeCell ref="F224:F227"/>
    <mergeCell ref="G224:I226"/>
    <mergeCell ref="J224:O224"/>
    <mergeCell ref="B226:B227"/>
    <mergeCell ref="C226:C227"/>
    <mergeCell ref="A185:A193"/>
    <mergeCell ref="A194:A201"/>
    <mergeCell ref="A202:A204"/>
    <mergeCell ref="A205:A222"/>
    <mergeCell ref="D226:D227"/>
    <mergeCell ref="J226:K226"/>
    <mergeCell ref="L226:M226"/>
    <mergeCell ref="N226:O226"/>
    <mergeCell ref="B62:B63"/>
    <mergeCell ref="C62:C63"/>
    <mergeCell ref="D62:D63"/>
    <mergeCell ref="A58:A59"/>
    <mergeCell ref="E67:E68"/>
    <mergeCell ref="J61:O61"/>
    <mergeCell ref="G61:I62"/>
    <mergeCell ref="F61:F63"/>
    <mergeCell ref="B61:D61"/>
    <mergeCell ref="J62:K62"/>
    <mergeCell ref="L62:M62"/>
    <mergeCell ref="N62:O62"/>
    <mergeCell ref="AT3:AV3"/>
    <mergeCell ref="AW3:AY3"/>
    <mergeCell ref="AT2:AY2"/>
    <mergeCell ref="AZ2:BE2"/>
    <mergeCell ref="AZ3:BB3"/>
    <mergeCell ref="BC3:BE3"/>
    <mergeCell ref="A15:A32"/>
    <mergeCell ref="A33:A39"/>
    <mergeCell ref="A40:A44"/>
    <mergeCell ref="A3:A4"/>
    <mergeCell ref="B3:B4"/>
    <mergeCell ref="C3:C4"/>
    <mergeCell ref="D3:D4"/>
    <mergeCell ref="A5:A14"/>
    <mergeCell ref="AB3:AD3"/>
    <mergeCell ref="P3:R3"/>
    <mergeCell ref="AE3:AG3"/>
    <mergeCell ref="AB2:AJ2"/>
    <mergeCell ref="AH3:AJ3"/>
    <mergeCell ref="AK2:AS2"/>
    <mergeCell ref="AK3:AM3"/>
    <mergeCell ref="AN3:AP3"/>
    <mergeCell ref="AQ3:AS3"/>
    <mergeCell ref="V224:AA224"/>
    <mergeCell ref="V225:AA225"/>
    <mergeCell ref="V226:W226"/>
    <mergeCell ref="X226:Y226"/>
    <mergeCell ref="Z226:AA226"/>
    <mergeCell ref="A2:D2"/>
    <mergeCell ref="J225:O225"/>
    <mergeCell ref="P224:U224"/>
    <mergeCell ref="P225:U225"/>
    <mergeCell ref="P226:Q226"/>
    <mergeCell ref="R226:S226"/>
    <mergeCell ref="T226:U226"/>
    <mergeCell ref="G3:I3"/>
    <mergeCell ref="G2:I2"/>
    <mergeCell ref="F2:F4"/>
    <mergeCell ref="J3:L3"/>
    <mergeCell ref="M3:O3"/>
    <mergeCell ref="S3:U3"/>
    <mergeCell ref="V3:X3"/>
    <mergeCell ref="Y3:AA3"/>
    <mergeCell ref="J2:AA2"/>
    <mergeCell ref="A45:A49"/>
    <mergeCell ref="A50:A57"/>
    <mergeCell ref="Q62:R62"/>
    <mergeCell ref="AH224:AM224"/>
    <mergeCell ref="AH225:AM225"/>
    <mergeCell ref="AH226:AI226"/>
    <mergeCell ref="AJ226:AK226"/>
    <mergeCell ref="AL226:AM226"/>
    <mergeCell ref="AB224:AG224"/>
    <mergeCell ref="AB225:AG225"/>
    <mergeCell ref="AB226:AC226"/>
    <mergeCell ref="AD226:AE226"/>
    <mergeCell ref="AF226:AG226"/>
    <mergeCell ref="P296:R296"/>
    <mergeCell ref="S296:U296"/>
    <mergeCell ref="J295:O295"/>
    <mergeCell ref="P295:U295"/>
    <mergeCell ref="A279:A281"/>
    <mergeCell ref="A283:A288"/>
    <mergeCell ref="A289:A293"/>
    <mergeCell ref="A224:A227"/>
    <mergeCell ref="A246:A248"/>
    <mergeCell ref="A249:A263"/>
    <mergeCell ref="A264:A268"/>
    <mergeCell ref="A269:A274"/>
    <mergeCell ref="A275:A278"/>
    <mergeCell ref="A228:A229"/>
    <mergeCell ref="A232:A236"/>
    <mergeCell ref="A238:A241"/>
    <mergeCell ref="A242:A243"/>
    <mergeCell ref="A244:A245"/>
    <mergeCell ref="B224:D225"/>
    <mergeCell ref="A366:A377"/>
    <mergeCell ref="A378:A383"/>
    <mergeCell ref="A298:A303"/>
    <mergeCell ref="A304:A312"/>
    <mergeCell ref="A313:A322"/>
    <mergeCell ref="A323:A332"/>
    <mergeCell ref="A333:A347"/>
    <mergeCell ref="J296:L296"/>
    <mergeCell ref="M296:O296"/>
    <mergeCell ref="G295:I296"/>
    <mergeCell ref="B295:D295"/>
    <mergeCell ref="B296:B297"/>
    <mergeCell ref="C296:C297"/>
    <mergeCell ref="D296:D297"/>
    <mergeCell ref="A295:A297"/>
    <mergeCell ref="F295:F297"/>
    <mergeCell ref="A348:A365"/>
  </mergeCells>
  <pageMargins left="0.511811024" right="0.511811024" top="0.78740157499999996" bottom="0.78740157499999996" header="0.31496062000000002" footer="0.31496062000000002"/>
  <pageSetup paperSize="9" orientation="portrait" r:id="rId1"/>
  <extLst>
    <ext xmlns:x14="http://schemas.microsoft.com/office/spreadsheetml/2009/9/main" uri="{CCE6A557-97BC-4b89-ADB6-D9C93CAAB3DF}">
      <x14:dataValidations xmlns:xm="http://schemas.microsoft.com/office/excel/2006/main" count="1">
        <x14:dataValidation type="list" allowBlank="1" xr:uid="{FDC56665-D9DD-4753-96B9-A5EC4ACCE142}">
          <x14:formula1>
            <xm:f>ListaPerfisDesenv!$C$2:$C$22</xm:f>
          </x14:formula1>
          <xm:sqref>C64:C181 C5:C59 C185:C222 C228:C293 C298:C383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03B96-F161-4356-9614-3389DC46AE08}">
  <sheetPr>
    <tabColor theme="7" tint="0.39997558519241921"/>
  </sheetPr>
  <dimension ref="A1:H77"/>
  <sheetViews>
    <sheetView workbookViewId="0"/>
  </sheetViews>
  <sheetFormatPr defaultColWidth="0" defaultRowHeight="15.75" customHeight="1" zeroHeight="1" x14ac:dyDescent="0.25"/>
  <cols>
    <col min="1" max="1" width="13" style="402" customWidth="1"/>
    <col min="2" max="2" width="16.7109375" style="402" customWidth="1"/>
    <col min="3" max="3" width="51.5703125" style="402" customWidth="1"/>
    <col min="4" max="4" width="13" style="402" customWidth="1"/>
    <col min="5" max="8" width="0" style="402" hidden="1" customWidth="1"/>
    <col min="9" max="16384" width="13" style="402" hidden="1"/>
  </cols>
  <sheetData>
    <row r="1" spans="1:5" ht="15" x14ac:dyDescent="0.25">
      <c r="A1" s="395" t="s">
        <v>882</v>
      </c>
      <c r="B1" s="395" t="s">
        <v>0</v>
      </c>
      <c r="C1" s="395" t="s">
        <v>1</v>
      </c>
      <c r="E1" s="403"/>
    </row>
    <row r="2" spans="1:5" ht="15" x14ac:dyDescent="0.25">
      <c r="A2" s="396">
        <v>1</v>
      </c>
      <c r="B2" s="396" t="s">
        <v>2</v>
      </c>
      <c r="C2" s="397" t="s">
        <v>3</v>
      </c>
      <c r="E2" s="404"/>
    </row>
    <row r="3" spans="1:5" ht="15" x14ac:dyDescent="0.25">
      <c r="A3" s="398">
        <v>2</v>
      </c>
      <c r="B3" s="398" t="s">
        <v>4</v>
      </c>
      <c r="C3" s="399" t="s">
        <v>5</v>
      </c>
      <c r="E3" s="404"/>
    </row>
    <row r="4" spans="1:5" ht="15" x14ac:dyDescent="0.25">
      <c r="A4" s="396">
        <v>3</v>
      </c>
      <c r="B4" s="396" t="s">
        <v>6</v>
      </c>
      <c r="C4" s="397" t="s">
        <v>7</v>
      </c>
      <c r="E4" s="404"/>
    </row>
    <row r="5" spans="1:5" ht="15" x14ac:dyDescent="0.25">
      <c r="A5" s="398">
        <v>4</v>
      </c>
      <c r="B5" s="398" t="s">
        <v>8</v>
      </c>
      <c r="C5" s="399" t="s">
        <v>9</v>
      </c>
      <c r="E5" s="404"/>
    </row>
    <row r="6" spans="1:5" ht="15" x14ac:dyDescent="0.25">
      <c r="A6" s="396">
        <v>5</v>
      </c>
      <c r="B6" s="396" t="s">
        <v>10</v>
      </c>
      <c r="C6" s="397" t="s">
        <v>11</v>
      </c>
      <c r="E6" s="404"/>
    </row>
    <row r="7" spans="1:5" ht="15" x14ac:dyDescent="0.25">
      <c r="A7" s="398">
        <v>6</v>
      </c>
      <c r="B7" s="398" t="s">
        <v>12</v>
      </c>
      <c r="C7" s="399" t="s">
        <v>13</v>
      </c>
      <c r="E7" s="405"/>
    </row>
    <row r="8" spans="1:5" ht="15" x14ac:dyDescent="0.25">
      <c r="A8" s="396">
        <v>7</v>
      </c>
      <c r="B8" s="396" t="s">
        <v>14</v>
      </c>
      <c r="C8" s="397" t="s">
        <v>15</v>
      </c>
      <c r="E8" s="405"/>
    </row>
    <row r="9" spans="1:5" ht="15" x14ac:dyDescent="0.25">
      <c r="A9" s="398">
        <v>8</v>
      </c>
      <c r="B9" s="398" t="s">
        <v>16</v>
      </c>
      <c r="C9" s="399" t="s">
        <v>17</v>
      </c>
      <c r="E9" s="405"/>
    </row>
    <row r="10" spans="1:5" ht="15" x14ac:dyDescent="0.25">
      <c r="A10" s="396">
        <v>9</v>
      </c>
      <c r="B10" s="396" t="s">
        <v>18</v>
      </c>
      <c r="C10" s="397" t="s">
        <v>19</v>
      </c>
      <c r="E10" s="406"/>
    </row>
    <row r="11" spans="1:5" ht="15" x14ac:dyDescent="0.25">
      <c r="A11" s="398">
        <v>10</v>
      </c>
      <c r="B11" s="398" t="s">
        <v>20</v>
      </c>
      <c r="C11" s="399" t="s">
        <v>21</v>
      </c>
      <c r="E11" s="406"/>
    </row>
    <row r="12" spans="1:5" ht="15" x14ac:dyDescent="0.25">
      <c r="A12" s="396">
        <v>11</v>
      </c>
      <c r="B12" s="396" t="s">
        <v>22</v>
      </c>
      <c r="C12" s="397" t="s">
        <v>23</v>
      </c>
      <c r="E12" s="406"/>
    </row>
    <row r="13" spans="1:5" ht="15" x14ac:dyDescent="0.25">
      <c r="A13" s="398">
        <v>12</v>
      </c>
      <c r="B13" s="398" t="s">
        <v>24</v>
      </c>
      <c r="C13" s="399" t="s">
        <v>25</v>
      </c>
      <c r="E13" s="406"/>
    </row>
    <row r="14" spans="1:5" ht="15" x14ac:dyDescent="0.25">
      <c r="A14" s="396">
        <v>13</v>
      </c>
      <c r="B14" s="396" t="s">
        <v>26</v>
      </c>
      <c r="C14" s="397" t="s">
        <v>27</v>
      </c>
      <c r="E14" s="406"/>
    </row>
    <row r="15" spans="1:5" ht="15" x14ac:dyDescent="0.25">
      <c r="A15" s="398">
        <v>14</v>
      </c>
      <c r="B15" s="398" t="s">
        <v>28</v>
      </c>
      <c r="C15" s="399" t="s">
        <v>29</v>
      </c>
      <c r="E15" s="404"/>
    </row>
    <row r="16" spans="1:5" ht="15" x14ac:dyDescent="0.25">
      <c r="A16" s="396">
        <v>16</v>
      </c>
      <c r="B16" s="396" t="s">
        <v>30</v>
      </c>
      <c r="C16" s="397" t="s">
        <v>31</v>
      </c>
      <c r="E16" s="405"/>
    </row>
    <row r="17" spans="1:5" ht="15" x14ac:dyDescent="0.25">
      <c r="A17" s="398">
        <v>17</v>
      </c>
      <c r="B17" s="398" t="s">
        <v>32</v>
      </c>
      <c r="C17" s="399" t="s">
        <v>33</v>
      </c>
      <c r="E17" s="405"/>
    </row>
    <row r="18" spans="1:5" ht="15" x14ac:dyDescent="0.25">
      <c r="A18" s="396">
        <v>18</v>
      </c>
      <c r="B18" s="396" t="s">
        <v>34</v>
      </c>
      <c r="C18" s="397" t="s">
        <v>35</v>
      </c>
      <c r="E18" s="405"/>
    </row>
    <row r="19" spans="1:5" ht="15" x14ac:dyDescent="0.25">
      <c r="A19" s="398">
        <v>19</v>
      </c>
      <c r="B19" s="398" t="s">
        <v>36</v>
      </c>
      <c r="C19" s="399" t="s">
        <v>37</v>
      </c>
      <c r="E19" s="405"/>
    </row>
    <row r="20" spans="1:5" ht="15" x14ac:dyDescent="0.25">
      <c r="A20" s="396">
        <v>21</v>
      </c>
      <c r="B20" s="396" t="s">
        <v>38</v>
      </c>
      <c r="C20" s="397" t="s">
        <v>39</v>
      </c>
      <c r="E20" s="405"/>
    </row>
    <row r="21" spans="1:5" ht="15" x14ac:dyDescent="0.25">
      <c r="A21" s="398">
        <v>22</v>
      </c>
      <c r="B21" s="398" t="s">
        <v>40</v>
      </c>
      <c r="C21" s="399" t="s">
        <v>41</v>
      </c>
      <c r="E21" s="406"/>
    </row>
    <row r="22" spans="1:5" ht="15" x14ac:dyDescent="0.25">
      <c r="A22" s="400">
        <v>23</v>
      </c>
      <c r="B22" s="400" t="s">
        <v>43</v>
      </c>
      <c r="C22" s="401" t="s">
        <v>44</v>
      </c>
      <c r="E22" s="404"/>
    </row>
    <row r="23" spans="1:5" ht="15" x14ac:dyDescent="0.25"/>
    <row r="24" spans="1:5" ht="15" x14ac:dyDescent="0.25">
      <c r="B24" s="409"/>
    </row>
    <row r="25" spans="1:5" ht="15" hidden="1" x14ac:dyDescent="0.25"/>
    <row r="26" spans="1:5" ht="15" hidden="1" x14ac:dyDescent="0.25"/>
    <row r="27" spans="1:5" ht="15" hidden="1" x14ac:dyDescent="0.25"/>
    <row r="28" spans="1:5" ht="15" hidden="1" x14ac:dyDescent="0.25"/>
    <row r="29" spans="1:5" ht="15" hidden="1" x14ac:dyDescent="0.25"/>
    <row r="30" spans="1:5" ht="15" hidden="1" x14ac:dyDescent="0.25"/>
    <row r="31" spans="1:5" ht="15" hidden="1" x14ac:dyDescent="0.25"/>
    <row r="32" spans="1:5" ht="15" hidden="1" x14ac:dyDescent="0.25"/>
    <row r="33" spans="2:8" ht="15" hidden="1" x14ac:dyDescent="0.25"/>
    <row r="34" spans="2:8" ht="15" hidden="1" x14ac:dyDescent="0.25"/>
    <row r="35" spans="2:8" ht="15" hidden="1" x14ac:dyDescent="0.25"/>
    <row r="36" spans="2:8" ht="15" hidden="1" x14ac:dyDescent="0.25"/>
    <row r="37" spans="2:8" ht="15" hidden="1" x14ac:dyDescent="0.25"/>
    <row r="39" spans="2:8" ht="15" hidden="1" x14ac:dyDescent="0.25">
      <c r="B39" s="410"/>
      <c r="D39" s="407"/>
    </row>
    <row r="40" spans="2:8" ht="15" hidden="1" x14ac:dyDescent="0.25">
      <c r="B40" s="410"/>
      <c r="D40" s="407"/>
      <c r="E40" s="408"/>
      <c r="F40" s="407"/>
      <c r="G40" s="408"/>
      <c r="H40" s="407"/>
    </row>
    <row r="41" spans="2:8" ht="15" hidden="1" x14ac:dyDescent="0.25">
      <c r="B41" s="410"/>
      <c r="D41" s="408"/>
    </row>
    <row r="42" spans="2:8" ht="15" hidden="1" x14ac:dyDescent="0.25">
      <c r="B42" s="410"/>
      <c r="D42" s="408"/>
    </row>
    <row r="43" spans="2:8" ht="15" hidden="1" x14ac:dyDescent="0.25">
      <c r="B43" s="410"/>
      <c r="D43" s="407"/>
    </row>
    <row r="44" spans="2:8" ht="15" hidden="1" x14ac:dyDescent="0.25">
      <c r="B44" s="410"/>
      <c r="D44" s="407"/>
    </row>
    <row r="45" spans="2:8" ht="15" hidden="1" x14ac:dyDescent="0.25">
      <c r="B45" s="411"/>
      <c r="D45" s="408"/>
      <c r="E45" s="407"/>
    </row>
    <row r="46" spans="2:8" ht="15" hidden="1" x14ac:dyDescent="0.25">
      <c r="B46" s="410"/>
    </row>
    <row r="47" spans="2:8" ht="15" hidden="1" x14ac:dyDescent="0.25">
      <c r="B47" s="410"/>
    </row>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x14ac:dyDescent="0.25"/>
    <row r="68" ht="15" hidden="1" x14ac:dyDescent="0.25"/>
    <row r="69" ht="15" hidden="1" x14ac:dyDescent="0.25"/>
    <row r="70" ht="15" hidden="1" x14ac:dyDescent="0.25"/>
    <row r="71" ht="15" hidden="1" x14ac:dyDescent="0.25"/>
    <row r="72" ht="15" hidden="1" x14ac:dyDescent="0.25"/>
    <row r="73" ht="15" hidden="1" x14ac:dyDescent="0.25"/>
    <row r="74" ht="15" hidden="1" x14ac:dyDescent="0.25"/>
    <row r="75" ht="15" hidden="1" x14ac:dyDescent="0.25"/>
    <row r="76" ht="15" hidden="1" x14ac:dyDescent="0.25"/>
    <row r="77" ht="15" hidden="1" x14ac:dyDescent="0.25"/>
  </sheetData>
  <pageMargins left="0.511811024" right="0.511811024" top="0.78740157500000008" bottom="0.78740157500000008" header="0.31496062000000008" footer="0.31496062000000008"/>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4D83F27D3C7C244B4B0353FCEF2D32D" ma:contentTypeVersion="15" ma:contentTypeDescription="Crie um novo documento." ma:contentTypeScope="" ma:versionID="43e2a54cf7b57c80d160d7620147ee45">
  <xsd:schema xmlns:xsd="http://www.w3.org/2001/XMLSchema" xmlns:xs="http://www.w3.org/2001/XMLSchema" xmlns:p="http://schemas.microsoft.com/office/2006/metadata/properties" xmlns:ns2="6b69e0ef-d27d-470e-880f-3d6c413f2b1e" xmlns:ns3="8189a329-b568-4eef-85cb-0b87258ac610" targetNamespace="http://schemas.microsoft.com/office/2006/metadata/properties" ma:root="true" ma:fieldsID="0e630929a72d1102926b5e9e735a13a9" ns2:_="" ns3:_="">
    <xsd:import namespace="6b69e0ef-d27d-470e-880f-3d6c413f2b1e"/>
    <xsd:import namespace="8189a329-b568-4eef-85cb-0b87258ac6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9e0ef-d27d-470e-880f-3d6c413f2b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89a329-b568-4eef-85cb-0b87258ac610"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f680dce-b0e5-4f06-af57-ad262665e993}" ma:internalName="TaxCatchAll" ma:showField="CatchAllData" ma:web="8189a329-b568-4eef-85cb-0b87258ac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DF7C3D-803B-45BB-ADCE-E8548BA00CD5}">
  <ds:schemaRefs>
    <ds:schemaRef ds:uri="http://schemas.microsoft.com/sharepoint/v3/contenttype/forms"/>
  </ds:schemaRefs>
</ds:datastoreItem>
</file>

<file path=customXml/itemProps2.xml><?xml version="1.0" encoding="utf-8"?>
<ds:datastoreItem xmlns:ds="http://schemas.openxmlformats.org/officeDocument/2006/customXml" ds:itemID="{CC3930BE-A698-4BE4-87E8-A990599CF6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9e0ef-d27d-470e-880f-3d6c413f2b1e"/>
    <ds:schemaRef ds:uri="8189a329-b568-4eef-85cb-0b87258ac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8</vt:i4>
      </vt:variant>
    </vt:vector>
  </HeadingPairs>
  <TitlesOfParts>
    <vt:vector size="8" baseType="lpstr">
      <vt:lpstr>Perfis Final 2023</vt:lpstr>
      <vt:lpstr>Consolidação (sem outliers)</vt:lpstr>
      <vt:lpstr>Consolidação (com outliers)</vt:lpstr>
      <vt:lpstr>CAGED</vt:lpstr>
      <vt:lpstr>PNAD</vt:lpstr>
      <vt:lpstr>Contratações Governo</vt:lpstr>
      <vt:lpstr>Guias Salariais 2023</vt:lpstr>
      <vt:lpstr>ListaPerfisDesenv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2022-12-29T20:33:54Z</dcterms:created>
  <dcterms:modified xsi:type="dcterms:W3CDTF">2023-03-22T22:28:34Z</dcterms:modified>
  <cp:category/>
  <cp:contentStatus/>
</cp:coreProperties>
</file>