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howObjects="none" defaultThemeVersion="166925"/>
  <mc:AlternateContent xmlns:mc="http://schemas.openxmlformats.org/markup-compatibility/2006">
    <mc:Choice Requires="x15">
      <x15ac:absPath xmlns:x15ac="http://schemas.microsoft.com/office/spreadsheetml/2010/11/ac" url="https://colaboragov.sharepoint.com/sites/CGAAT/Shared Documents/General/03 - Normas e Modelos de contratação/3. Modelos de Contratações/Mapas Salariais/2026/planilhas/SEI/"/>
    </mc:Choice>
  </mc:AlternateContent>
  <xr:revisionPtr revIDLastSave="427" documentId="8_{0DC12423-5A30-4475-8042-12AF17E9CBF6}" xr6:coauthVersionLast="47" xr6:coauthVersionMax="47" xr10:uidLastSave="{63205AC8-4610-4F53-9F3F-7EE2B078852D}"/>
  <bookViews>
    <workbookView minimized="1" xWindow="20250" yWindow="7890" windowWidth="28980" windowHeight="22185" tabRatio="868" xr2:uid="{7C9FC20C-FF4B-49EE-8CD6-A348ED855E4D}"/>
  </bookViews>
  <sheets>
    <sheet name="Perfis Final 2026" sheetId="18" r:id="rId1"/>
    <sheet name="Consolidação" sheetId="10" r:id="rId2"/>
    <sheet name="CAGED" sheetId="12" r:id="rId3"/>
    <sheet name="PNAD" sheetId="11" r:id="rId4"/>
    <sheet name="Contratações Governo" sheetId="8" r:id="rId5"/>
    <sheet name="Guias Salariais" sheetId="1" r:id="rId6"/>
    <sheet name="ListaPerfisDesenv" sheetId="7" r:id="rId7"/>
    <sheet name="ARQSOF-01" sheetId="26" r:id="rId8"/>
    <sheet name="ARQSOF-02" sheetId="27" r:id="rId9"/>
    <sheet name="ATQ-01" sheetId="28" r:id="rId10"/>
    <sheet name="ATQ-02" sheetId="29" r:id="rId11"/>
    <sheet name="ATQ-03" sheetId="30" r:id="rId12"/>
    <sheet name="DESENV-01" sheetId="31" r:id="rId13"/>
    <sheet name="DESENV-02" sheetId="32" r:id="rId14"/>
    <sheet name="DESENV-03" sheetId="33" r:id="rId15"/>
    <sheet name="ANR-01" sheetId="34" r:id="rId16"/>
    <sheet name="ANR-02" sheetId="35" r:id="rId17"/>
    <sheet name="ANR-03" sheetId="36" r:id="rId18"/>
    <sheet name="ABI-01" sheetId="37" r:id="rId19"/>
    <sheet name="ABI-02" sheetId="38" r:id="rId20"/>
    <sheet name="ABI-03" sheetId="39" r:id="rId21"/>
    <sheet name="ADADOS-02" sheetId="40" r:id="rId22"/>
    <sheet name="ADADOS-03" sheetId="41" r:id="rId23"/>
    <sheet name="LDESENV" sheetId="42" r:id="rId24"/>
    <sheet name="SCRUM" sheetId="43" r:id="rId25"/>
    <sheet name="GERPRO" sheetId="44" r:id="rId26"/>
    <sheet name="AUX UI-01" sheetId="45" r:id="rId27"/>
    <sheet name="AUX UI-02" sheetId="46" r:id="rId28"/>
    <sheet name="CDADOS - 01" sheetId="47" r:id="rId29"/>
    <sheet name="CDADOS - 02" sheetId="48" r:id="rId30"/>
    <sheet name="CDADOS - 03" sheetId="49" r:id="rId31"/>
    <sheet name="ARQDADOS- 01" sheetId="50" r:id="rId32"/>
    <sheet name="ARQDADOS- 02" sheetId="51" r:id="rId33"/>
    <sheet name="ARQDADOS- 03" sheetId="52" r:id="rId34"/>
    <sheet name="IA-ENG-01" sheetId="53" r:id="rId35"/>
    <sheet name="IA-ENG-02" sheetId="54" r:id="rId36"/>
    <sheet name="IA-ENG-03" sheetId="55" r:id="rId37"/>
  </sheets>
  <definedNames>
    <definedName name="_xlnm._FilterDatabase" localSheetId="4" hidden="1">'Contratações Governo'!$B:$G</definedName>
    <definedName name="Perfi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40" l="1"/>
  <c r="H13" i="40"/>
  <c r="H14" i="40"/>
  <c r="H15" i="40"/>
  <c r="H16" i="40"/>
  <c r="K3" i="39"/>
  <c r="H13" i="39"/>
  <c r="H14" i="39"/>
  <c r="H15" i="39"/>
  <c r="H16" i="39"/>
  <c r="H17" i="39"/>
  <c r="H18" i="39"/>
  <c r="H19" i="39"/>
  <c r="H20" i="39"/>
  <c r="H21" i="39"/>
  <c r="H22" i="39"/>
  <c r="H23" i="39"/>
  <c r="K3" i="37"/>
  <c r="H13" i="37"/>
  <c r="H14" i="37"/>
  <c r="H15" i="37"/>
  <c r="J4" i="18"/>
  <c r="J281" i="1"/>
  <c r="AC2" i="10" a="1"/>
  <c r="AC2" i="10"/>
  <c r="AE24" i="10" a="1"/>
  <c r="AE24" i="10"/>
  <c r="AE23" i="10" a="1"/>
  <c r="AE23" i="10"/>
  <c r="AE22" i="10" a="1"/>
  <c r="AE22" i="10"/>
  <c r="AE21" i="10" a="1"/>
  <c r="AE21" i="10"/>
  <c r="AE20" i="10" a="1"/>
  <c r="AE20" i="10"/>
  <c r="AE19" i="10" a="1"/>
  <c r="AE19" i="10"/>
  <c r="AE18" i="10" a="1"/>
  <c r="AE18" i="10"/>
  <c r="AE17" i="10" a="1"/>
  <c r="AE17" i="10"/>
  <c r="AE16" i="10" a="1"/>
  <c r="AE16" i="10"/>
  <c r="AE15" i="10" a="1"/>
  <c r="AE15" i="10"/>
  <c r="AE14" i="10" a="1"/>
  <c r="AE14" i="10"/>
  <c r="AE13" i="10" a="1"/>
  <c r="AE13" i="10"/>
  <c r="AE12" i="10" a="1"/>
  <c r="AE12" i="10"/>
  <c r="AE11" i="10" a="1"/>
  <c r="AE11" i="10"/>
  <c r="AB23" i="10" a="1"/>
  <c r="AB23" i="10"/>
  <c r="AA23" i="10" a="1"/>
  <c r="AA23" i="10"/>
  <c r="Z23" i="10" a="1"/>
  <c r="Z23" i="10"/>
  <c r="AB22" i="10" a="1"/>
  <c r="AB22" i="10"/>
  <c r="AA22" i="10" a="1"/>
  <c r="AA22" i="10"/>
  <c r="Z22" i="10" a="1"/>
  <c r="Z22" i="10"/>
  <c r="AB21" i="10" a="1"/>
  <c r="AB21" i="10"/>
  <c r="AA21" i="10" a="1"/>
  <c r="AA21" i="10"/>
  <c r="Z21" i="10" a="1"/>
  <c r="Z21" i="10"/>
  <c r="AB20" i="10" a="1"/>
  <c r="AB20" i="10"/>
  <c r="AA20" i="10" a="1"/>
  <c r="AA20" i="10"/>
  <c r="Z20" i="10" a="1"/>
  <c r="Z20" i="10"/>
  <c r="AB19" i="10" a="1"/>
  <c r="AB19" i="10"/>
  <c r="AA19" i="10" a="1"/>
  <c r="AA19" i="10"/>
  <c r="Z19" i="10" a="1"/>
  <c r="Z19" i="10"/>
  <c r="AB18" i="10" a="1"/>
  <c r="AB18" i="10"/>
  <c r="AA18" i="10" a="1"/>
  <c r="AA18" i="10"/>
  <c r="Z18" i="10" a="1"/>
  <c r="Z18" i="10"/>
  <c r="AB17" i="10" a="1"/>
  <c r="AB17" i="10"/>
  <c r="AA17" i="10" a="1"/>
  <c r="AA17" i="10"/>
  <c r="Z17" i="10" a="1"/>
  <c r="Z17" i="10"/>
  <c r="AB16" i="10" a="1"/>
  <c r="AB16" i="10"/>
  <c r="AA16" i="10" a="1"/>
  <c r="AA16" i="10" s="1"/>
  <c r="Z16" i="10" a="1"/>
  <c r="Z16" i="10" s="1"/>
  <c r="AB15" i="10" a="1"/>
  <c r="AB15" i="10" s="1"/>
  <c r="AA15" i="10" a="1"/>
  <c r="AA15" i="10" s="1"/>
  <c r="Z15" i="10" a="1"/>
  <c r="Z15" i="10" s="1"/>
  <c r="AB14" i="10" a="1"/>
  <c r="AB14" i="10" s="1"/>
  <c r="AA14" i="10" a="1"/>
  <c r="AA14" i="10" s="1"/>
  <c r="Z14" i="10" a="1"/>
  <c r="Z14" i="10" s="1"/>
  <c r="AB13" i="10" a="1"/>
  <c r="AB13" i="10" s="1"/>
  <c r="AA13" i="10" a="1"/>
  <c r="AA13" i="10" s="1"/>
  <c r="Z13" i="10" a="1"/>
  <c r="Z13" i="10" s="1"/>
  <c r="AB12" i="10" a="1"/>
  <c r="AB12" i="10"/>
  <c r="AA12" i="10" a="1"/>
  <c r="AA12" i="10" s="1"/>
  <c r="Z12" i="10" a="1"/>
  <c r="Z12" i="10" s="1"/>
  <c r="AB11" i="10" a="1"/>
  <c r="AB11" i="10"/>
  <c r="AA11" i="10" a="1"/>
  <c r="AA11" i="10" s="1"/>
  <c r="Z11" i="10" a="1"/>
  <c r="Z11" i="10" s="1"/>
  <c r="AB10" i="10" a="1"/>
  <c r="AB10" i="10" s="1"/>
  <c r="AA10" i="10" a="1"/>
  <c r="AA10" i="10" s="1"/>
  <c r="Z10" i="10" a="1"/>
  <c r="Z10" i="10" s="1"/>
  <c r="AB9" i="10" a="1"/>
  <c r="AB9" i="10" s="1"/>
  <c r="AA9" i="10" a="1"/>
  <c r="AA9" i="10" s="1"/>
  <c r="Z9" i="10" a="1"/>
  <c r="Z9" i="10" s="1"/>
  <c r="AB8" i="10" a="1"/>
  <c r="AB8" i="10"/>
  <c r="AA8" i="10" a="1"/>
  <c r="AA8" i="10" s="1"/>
  <c r="Z8" i="10" a="1"/>
  <c r="Z8" i="10" s="1"/>
  <c r="AB7" i="10" a="1"/>
  <c r="AB7" i="10" s="1"/>
  <c r="AA7" i="10" a="1"/>
  <c r="AA7" i="10" s="1"/>
  <c r="Z7" i="10" a="1"/>
  <c r="Z7" i="10" s="1"/>
  <c r="AB6" i="10" a="1"/>
  <c r="AB6" i="10" s="1"/>
  <c r="AA6" i="10" a="1"/>
  <c r="AA6" i="10" s="1"/>
  <c r="Z6" i="10" a="1"/>
  <c r="Z6" i="10" s="1"/>
  <c r="AB5" i="10" a="1"/>
  <c r="AB5" i="10" s="1"/>
  <c r="AA5" i="10" a="1"/>
  <c r="AA5" i="10" s="1"/>
  <c r="Z5" i="10" a="1"/>
  <c r="Z5" i="10" s="1"/>
  <c r="AB4" i="10" a="1"/>
  <c r="AB4" i="10" s="1"/>
  <c r="AA4" i="10" a="1"/>
  <c r="AA4" i="10" s="1"/>
  <c r="Z4" i="10" a="1"/>
  <c r="Z4" i="10" s="1"/>
  <c r="V13" i="10" a="1"/>
  <c r="V13" i="10" s="1"/>
  <c r="V12" i="10" a="1"/>
  <c r="V12" i="10" s="1"/>
  <c r="V11" i="10" a="1"/>
  <c r="V11" i="10" s="1"/>
  <c r="V10" i="10" a="1"/>
  <c r="V10" i="10" s="1"/>
  <c r="V9" i="10" a="1"/>
  <c r="V9" i="10" s="1"/>
  <c r="V8" i="10" a="1"/>
  <c r="V8" i="10" s="1"/>
  <c r="V7" i="10" a="1"/>
  <c r="V7" i="10" s="1"/>
  <c r="V6" i="10" a="1"/>
  <c r="V6" i="10" s="1"/>
  <c r="V5" i="10" a="1"/>
  <c r="V5" i="10" s="1"/>
  <c r="V4" i="10" a="1"/>
  <c r="V4" i="10" s="1"/>
  <c r="V3" i="10" a="1"/>
  <c r="V3" i="10" s="1"/>
  <c r="V2" i="10" a="1"/>
  <c r="V2" i="10" s="1"/>
  <c r="U11" i="10" a="1"/>
  <c r="U11" i="10" s="1"/>
  <c r="U10" i="10" a="1"/>
  <c r="U10" i="10" s="1"/>
  <c r="U9" i="10" a="1"/>
  <c r="U9" i="10" s="1"/>
  <c r="U8" i="10" a="1"/>
  <c r="U8" i="10" s="1"/>
  <c r="U7" i="10" a="1"/>
  <c r="U7" i="10" s="1"/>
  <c r="U6" i="10" a="1"/>
  <c r="U6" i="10" s="1"/>
  <c r="U5" i="10" a="1"/>
  <c r="U5" i="10" s="1"/>
  <c r="U4" i="10" a="1"/>
  <c r="U4" i="10" s="1"/>
  <c r="U13" i="10" a="1"/>
  <c r="U13" i="10" s="1"/>
  <c r="U12" i="10" a="1"/>
  <c r="U12" i="10" s="1"/>
  <c r="U3" i="10" a="1"/>
  <c r="U3" i="10" s="1"/>
  <c r="S22" i="10" a="1"/>
  <c r="S22" i="10" s="1"/>
  <c r="S21" i="10" a="1"/>
  <c r="S21" i="10" s="1"/>
  <c r="S20" i="10" a="1"/>
  <c r="S20" i="10" s="1"/>
  <c r="S19" i="10" a="1"/>
  <c r="S19" i="10" s="1"/>
  <c r="S18" i="10" a="1"/>
  <c r="S18" i="10" s="1"/>
  <c r="S17" i="10" a="1"/>
  <c r="S17" i="10" s="1"/>
  <c r="S16" i="10" a="1"/>
  <c r="S16" i="10" s="1"/>
  <c r="S15" i="10" a="1"/>
  <c r="S15" i="10" s="1"/>
  <c r="S14" i="10" a="1"/>
  <c r="S14" i="10" s="1"/>
  <c r="S13" i="10" a="1"/>
  <c r="S13" i="10" s="1"/>
  <c r="S12" i="10" a="1"/>
  <c r="S12" i="10" s="1"/>
  <c r="S11" i="10" a="1"/>
  <c r="S11" i="10" s="1"/>
  <c r="O16" i="10" a="1"/>
  <c r="O16" i="10" s="1"/>
  <c r="N16" i="10" a="1"/>
  <c r="N16" i="10" s="1"/>
  <c r="M16" i="10" a="1"/>
  <c r="M16" i="10" s="1"/>
  <c r="O15" i="10" a="1"/>
  <c r="O15" i="10" s="1"/>
  <c r="N15" i="10" a="1"/>
  <c r="N15" i="10" s="1"/>
  <c r="M15" i="10" a="1"/>
  <c r="M15" i="10" s="1"/>
  <c r="O14" i="10" a="1"/>
  <c r="O14" i="10" s="1"/>
  <c r="N14" i="10" a="1"/>
  <c r="N14" i="10" s="1"/>
  <c r="M14" i="10" a="1"/>
  <c r="M14" i="10" s="1"/>
  <c r="O13" i="10" a="1"/>
  <c r="O13" i="10" s="1"/>
  <c r="N13" i="10" a="1"/>
  <c r="N13" i="10" s="1"/>
  <c r="M13" i="10" a="1"/>
  <c r="M13" i="10" s="1"/>
  <c r="O12" i="10" a="1"/>
  <c r="O12" i="10" s="1"/>
  <c r="N12" i="10" a="1"/>
  <c r="N12" i="10" s="1"/>
  <c r="M12" i="10" a="1"/>
  <c r="M12" i="10" s="1"/>
  <c r="O11" i="10" a="1"/>
  <c r="O11" i="10" s="1"/>
  <c r="N11" i="10" a="1"/>
  <c r="N11" i="10" s="1"/>
  <c r="M11" i="10" a="1"/>
  <c r="M11" i="10" s="1"/>
  <c r="O10" i="10" a="1"/>
  <c r="O10" i="10" s="1"/>
  <c r="N10" i="10" a="1"/>
  <c r="N10" i="10" s="1"/>
  <c r="M10" i="10" a="1"/>
  <c r="M10" i="10" s="1"/>
  <c r="O9" i="10" a="1"/>
  <c r="O9" i="10" s="1"/>
  <c r="N9" i="10" a="1"/>
  <c r="N9" i="10" s="1"/>
  <c r="M9" i="10" a="1"/>
  <c r="M9" i="10" s="1"/>
  <c r="O8" i="10" a="1"/>
  <c r="O8" i="10" s="1"/>
  <c r="N8" i="10" a="1"/>
  <c r="N8" i="10" s="1"/>
  <c r="M8" i="10" a="1"/>
  <c r="M8" i="10" s="1"/>
  <c r="O7" i="10" a="1"/>
  <c r="O7" i="10" s="1"/>
  <c r="N7" i="10" a="1"/>
  <c r="N7" i="10" s="1"/>
  <c r="M7" i="10" a="1"/>
  <c r="M7" i="10" s="1"/>
  <c r="O6" i="10" a="1"/>
  <c r="O6" i="10" s="1"/>
  <c r="N6" i="10" a="1"/>
  <c r="N6" i="10" s="1"/>
  <c r="M6" i="10" a="1"/>
  <c r="M6" i="10" s="1"/>
  <c r="O5" i="10" a="1"/>
  <c r="O5" i="10" s="1"/>
  <c r="N5" i="10" a="1"/>
  <c r="N5" i="10" s="1"/>
  <c r="M5" i="10" a="1"/>
  <c r="M5" i="10" s="1"/>
  <c r="O4" i="10" a="1"/>
  <c r="O4" i="10" s="1"/>
  <c r="N4" i="10" a="1"/>
  <c r="N4" i="10" s="1"/>
  <c r="M4" i="10" a="1"/>
  <c r="M4" i="10" s="1"/>
  <c r="L15" i="10" a="1"/>
  <c r="L15" i="10" s="1"/>
  <c r="K15" i="10" a="1"/>
  <c r="K15" i="10" s="1"/>
  <c r="J15" i="10" a="1"/>
  <c r="J15" i="10" s="1"/>
  <c r="L14" i="10" a="1"/>
  <c r="L14" i="10" s="1"/>
  <c r="K14" i="10" a="1"/>
  <c r="K14" i="10" s="1"/>
  <c r="J14" i="10" a="1"/>
  <c r="J14" i="10" s="1"/>
  <c r="L13" i="10" a="1"/>
  <c r="L13" i="10" s="1"/>
  <c r="K13" i="10" a="1"/>
  <c r="K13" i="10" s="1"/>
  <c r="J13" i="10" a="1"/>
  <c r="J13" i="10" s="1"/>
  <c r="L12" i="10" a="1"/>
  <c r="L12" i="10" s="1"/>
  <c r="K12" i="10" a="1"/>
  <c r="K12" i="10" s="1"/>
  <c r="J12" i="10" a="1"/>
  <c r="J12" i="10" s="1"/>
  <c r="L11" i="10" a="1"/>
  <c r="L11" i="10" s="1"/>
  <c r="K11" i="10" a="1"/>
  <c r="K11" i="10" s="1"/>
  <c r="J11" i="10" a="1"/>
  <c r="J11" i="10" s="1"/>
  <c r="L10" i="10" a="1"/>
  <c r="L10" i="10" s="1"/>
  <c r="K10" i="10" a="1"/>
  <c r="K10" i="10" s="1"/>
  <c r="J10" i="10" a="1"/>
  <c r="J10" i="10" s="1"/>
  <c r="L9" i="10" a="1"/>
  <c r="L9" i="10" s="1"/>
  <c r="K9" i="10" a="1"/>
  <c r="K9" i="10" s="1"/>
  <c r="J9" i="10" a="1"/>
  <c r="J9" i="10" s="1"/>
  <c r="L8" i="10" a="1"/>
  <c r="L8" i="10" s="1"/>
  <c r="K8" i="10" a="1"/>
  <c r="K8" i="10" s="1"/>
  <c r="J8" i="10" a="1"/>
  <c r="J8" i="10" s="1"/>
  <c r="L7" i="10" a="1"/>
  <c r="L7" i="10" s="1"/>
  <c r="K7" i="10" a="1"/>
  <c r="K7" i="10" s="1"/>
  <c r="J7" i="10" a="1"/>
  <c r="J7" i="10" s="1"/>
  <c r="L6" i="10" a="1"/>
  <c r="L6" i="10" s="1"/>
  <c r="K6" i="10" a="1"/>
  <c r="K6" i="10" s="1"/>
  <c r="J6" i="10" a="1"/>
  <c r="J6" i="10" s="1"/>
  <c r="I43" i="10" a="1"/>
  <c r="I43" i="10" s="1"/>
  <c r="I42" i="10" a="1"/>
  <c r="I42" i="10" s="1"/>
  <c r="I41" i="10" a="1"/>
  <c r="I41" i="10" s="1"/>
  <c r="I40" i="10" a="1"/>
  <c r="I40" i="10" s="1"/>
  <c r="I39" i="10" a="1"/>
  <c r="I39" i="10" s="1"/>
  <c r="I38" i="10" a="1"/>
  <c r="I38" i="10" s="1"/>
  <c r="I37" i="10" a="1"/>
  <c r="I37" i="10" s="1"/>
  <c r="I36" i="10" a="1"/>
  <c r="I36" i="10" s="1"/>
  <c r="I35" i="10" a="1"/>
  <c r="I35" i="10" s="1"/>
  <c r="I34" i="10" a="1"/>
  <c r="I34" i="10" s="1"/>
  <c r="I33" i="10" a="1"/>
  <c r="I33" i="10" s="1"/>
  <c r="H24" i="10" a="1"/>
  <c r="H24" i="10" s="1"/>
  <c r="H23" i="10" a="1"/>
  <c r="H23" i="10" s="1"/>
  <c r="H22" i="10" a="1"/>
  <c r="H22" i="10" s="1"/>
  <c r="H21" i="10" a="1"/>
  <c r="H21" i="10" s="1"/>
  <c r="H20" i="10" a="1"/>
  <c r="H20" i="10" s="1"/>
  <c r="H19" i="10" a="1"/>
  <c r="H19" i="10" s="1"/>
  <c r="H18" i="10" a="1"/>
  <c r="H18" i="10" s="1"/>
  <c r="K742" i="1"/>
  <c r="K743" i="1"/>
  <c r="E744" i="1"/>
  <c r="K744" i="1"/>
  <c r="G744" i="1"/>
  <c r="E745" i="1"/>
  <c r="K745" i="1"/>
  <c r="G745" i="1"/>
  <c r="E746" i="1"/>
  <c r="K746" i="1"/>
  <c r="G746" i="1"/>
  <c r="E747" i="1"/>
  <c r="K747" i="1"/>
  <c r="G747" i="1"/>
  <c r="E748" i="1"/>
  <c r="K748" i="1"/>
  <c r="G748" i="1"/>
  <c r="E749" i="1"/>
  <c r="K749" i="1"/>
  <c r="G749" i="1"/>
  <c r="E750" i="1"/>
  <c r="K750" i="1"/>
  <c r="G750" i="1"/>
  <c r="E751" i="1"/>
  <c r="K751" i="1"/>
  <c r="G751" i="1"/>
  <c r="E752" i="1"/>
  <c r="K752" i="1"/>
  <c r="G752" i="1"/>
  <c r="E753" i="1"/>
  <c r="K753" i="1"/>
  <c r="G753" i="1"/>
  <c r="E754" i="1"/>
  <c r="K754" i="1"/>
  <c r="G754" i="1"/>
  <c r="E755" i="1"/>
  <c r="K755" i="1"/>
  <c r="G755" i="1"/>
  <c r="E756" i="1"/>
  <c r="K756" i="1"/>
  <c r="G756" i="1"/>
  <c r="E757" i="1"/>
  <c r="K757" i="1"/>
  <c r="G757" i="1"/>
  <c r="E758" i="1"/>
  <c r="K758" i="1"/>
  <c r="G758" i="1"/>
  <c r="E759" i="1"/>
  <c r="K759" i="1"/>
  <c r="G759" i="1"/>
  <c r="E760" i="1"/>
  <c r="K760" i="1"/>
  <c r="G760" i="1"/>
  <c r="E761" i="1"/>
  <c r="K761" i="1"/>
  <c r="G761" i="1"/>
  <c r="E762" i="1"/>
  <c r="K762" i="1"/>
  <c r="G762" i="1"/>
  <c r="E763" i="1"/>
  <c r="K763" i="1"/>
  <c r="G763" i="1"/>
  <c r="E764" i="1"/>
  <c r="K764" i="1"/>
  <c r="G764" i="1"/>
  <c r="E765" i="1"/>
  <c r="K765" i="1"/>
  <c r="G765" i="1"/>
  <c r="E766" i="1"/>
  <c r="K766" i="1"/>
  <c r="G766" i="1"/>
  <c r="E767" i="1"/>
  <c r="K767" i="1"/>
  <c r="G767" i="1"/>
  <c r="E768" i="1"/>
  <c r="K768" i="1"/>
  <c r="G768" i="1"/>
  <c r="E769" i="1"/>
  <c r="K769" i="1"/>
  <c r="G769" i="1"/>
  <c r="E770" i="1"/>
  <c r="K770" i="1"/>
  <c r="G770" i="1"/>
  <c r="E771" i="1"/>
  <c r="K771" i="1"/>
  <c r="G771" i="1"/>
  <c r="E772" i="1"/>
  <c r="K772" i="1"/>
  <c r="G772" i="1"/>
  <c r="E773" i="1"/>
  <c r="K773" i="1"/>
  <c r="G773" i="1"/>
  <c r="E774" i="1"/>
  <c r="K774" i="1"/>
  <c r="G774" i="1"/>
  <c r="E775" i="1"/>
  <c r="K775" i="1"/>
  <c r="G775" i="1"/>
  <c r="E776" i="1"/>
  <c r="K776" i="1"/>
  <c r="G776" i="1"/>
  <c r="E777" i="1"/>
  <c r="K777" i="1"/>
  <c r="G777" i="1"/>
  <c r="E778" i="1"/>
  <c r="K778" i="1"/>
  <c r="G778" i="1"/>
  <c r="E779" i="1"/>
  <c r="K779" i="1"/>
  <c r="G779" i="1"/>
  <c r="E780" i="1"/>
  <c r="K780" i="1"/>
  <c r="G780" i="1"/>
  <c r="E781" i="1"/>
  <c r="K781" i="1"/>
  <c r="G781" i="1"/>
  <c r="E782" i="1"/>
  <c r="K782" i="1"/>
  <c r="G782" i="1"/>
  <c r="E783" i="1"/>
  <c r="K783" i="1"/>
  <c r="G783" i="1"/>
  <c r="E784" i="1"/>
  <c r="K784" i="1"/>
  <c r="G784" i="1"/>
  <c r="E785" i="1"/>
  <c r="K785" i="1"/>
  <c r="G785" i="1"/>
  <c r="E786" i="1"/>
  <c r="K786" i="1"/>
  <c r="G786" i="1"/>
  <c r="E787" i="1"/>
  <c r="K787" i="1"/>
  <c r="G787" i="1"/>
  <c r="H13" i="55"/>
  <c r="H14" i="55"/>
  <c r="H15" i="55"/>
  <c r="H16" i="55"/>
  <c r="H17" i="55"/>
  <c r="H18" i="55"/>
  <c r="H19" i="55"/>
  <c r="H20" i="55"/>
  <c r="H21" i="55"/>
  <c r="H22" i="55"/>
  <c r="H23" i="55"/>
  <c r="H24" i="55"/>
  <c r="K3" i="55"/>
  <c r="H13" i="53"/>
  <c r="H14" i="53"/>
  <c r="H15" i="53"/>
  <c r="H16" i="53"/>
  <c r="K3" i="53"/>
  <c r="H13" i="50"/>
  <c r="N13" i="50" s="1"/>
  <c r="H14" i="50"/>
  <c r="N14" i="50" s="1"/>
  <c r="H15" i="50"/>
  <c r="N15" i="50" s="1"/>
  <c r="H16" i="50"/>
  <c r="N16" i="50" s="1"/>
  <c r="K3" i="50"/>
  <c r="Q3" i="50" s="1"/>
  <c r="H13" i="49"/>
  <c r="H14" i="49"/>
  <c r="H15" i="49"/>
  <c r="H16" i="49"/>
  <c r="H17" i="49"/>
  <c r="H18" i="49"/>
  <c r="K3" i="49"/>
  <c r="H13" i="48"/>
  <c r="H14" i="48"/>
  <c r="H15" i="48"/>
  <c r="K3" i="48"/>
  <c r="H13" i="47"/>
  <c r="H14" i="47"/>
  <c r="H15" i="47"/>
  <c r="K3" i="47"/>
  <c r="H13" i="30"/>
  <c r="N13" i="30" s="1"/>
  <c r="H14" i="30"/>
  <c r="N14" i="30" s="1"/>
  <c r="H15" i="30"/>
  <c r="N15" i="30" s="1"/>
  <c r="H16" i="30"/>
  <c r="N16" i="30" s="1"/>
  <c r="H17" i="30"/>
  <c r="N17" i="30" s="1"/>
  <c r="H18" i="30"/>
  <c r="N18" i="30" s="1"/>
  <c r="H19" i="30"/>
  <c r="N19" i="30" s="1"/>
  <c r="H20" i="30"/>
  <c r="N20" i="30" s="1"/>
  <c r="H21" i="30"/>
  <c r="N21" i="30"/>
  <c r="H22" i="30"/>
  <c r="N22" i="30" s="1"/>
  <c r="H23" i="30"/>
  <c r="N23" i="30" s="1"/>
  <c r="H24" i="30"/>
  <c r="N24" i="30" s="1"/>
  <c r="H25" i="30"/>
  <c r="N25" i="30" s="1"/>
  <c r="H26" i="30"/>
  <c r="N26" i="30" s="1"/>
  <c r="H27" i="30"/>
  <c r="N27" i="30"/>
  <c r="H28" i="30"/>
  <c r="N28" i="30" s="1"/>
  <c r="H29" i="30"/>
  <c r="N29" i="30" s="1"/>
  <c r="H30" i="30"/>
  <c r="N30" i="30" s="1"/>
  <c r="K3" i="30"/>
  <c r="Q3" i="30" s="1"/>
  <c r="Z64" i="10"/>
  <c r="U14" i="10" a="1"/>
  <c r="U14" i="10" s="1"/>
  <c r="V14" i="10" a="1"/>
  <c r="V14" i="10" s="1"/>
  <c r="U15" i="10" a="1"/>
  <c r="U15" i="10" s="1"/>
  <c r="V15" i="10" a="1"/>
  <c r="V15" i="10" s="1"/>
  <c r="U16" i="10" a="1"/>
  <c r="U16" i="10" s="1"/>
  <c r="AE45" i="10" a="1"/>
  <c r="AE45" i="10" s="1"/>
  <c r="AD45" i="10" a="1"/>
  <c r="AD45" i="10" s="1"/>
  <c r="AC45" i="10" a="1"/>
  <c r="AC45" i="10" s="1"/>
  <c r="AB45" i="10" a="1"/>
  <c r="AB45" i="10" s="1"/>
  <c r="AA45" i="10" a="1"/>
  <c r="AA45" i="10" s="1"/>
  <c r="Z45" i="10" a="1"/>
  <c r="Z45" i="10" s="1"/>
  <c r="Y45" i="10" a="1"/>
  <c r="Y45" i="10" s="1"/>
  <c r="X45" i="10" a="1"/>
  <c r="X45" i="10" s="1"/>
  <c r="W45" i="10" a="1"/>
  <c r="W45" i="10" s="1"/>
  <c r="V45" i="10" a="1"/>
  <c r="V45" i="10" s="1"/>
  <c r="U45" i="10" a="1"/>
  <c r="U45" i="10" s="1"/>
  <c r="T45" i="10" a="1"/>
  <c r="T45" i="10" s="1"/>
  <c r="S45" i="10" a="1"/>
  <c r="S45" i="10" s="1"/>
  <c r="R45" i="10" a="1"/>
  <c r="R45" i="10" s="1"/>
  <c r="Q45" i="10" a="1"/>
  <c r="Q45" i="10" s="1"/>
  <c r="P45" i="10" a="1"/>
  <c r="P45" i="10" s="1"/>
  <c r="O45" i="10" a="1"/>
  <c r="O45" i="10" s="1"/>
  <c r="N45" i="10" a="1"/>
  <c r="N45" i="10" s="1"/>
  <c r="M45" i="10" a="1"/>
  <c r="M45" i="10" s="1"/>
  <c r="L45" i="10" a="1"/>
  <c r="L45" i="10" s="1"/>
  <c r="K45" i="10" a="1"/>
  <c r="K45" i="10" s="1"/>
  <c r="J45" i="10" a="1"/>
  <c r="J45" i="10" s="1"/>
  <c r="I45" i="10" a="1"/>
  <c r="I45" i="10" s="1"/>
  <c r="H45" i="10" a="1"/>
  <c r="H45" i="10" s="1"/>
  <c r="G45" i="10" a="1"/>
  <c r="G45" i="10" s="1"/>
  <c r="F45" i="10" a="1"/>
  <c r="F45" i="10" s="1"/>
  <c r="E45" i="10" a="1"/>
  <c r="E45" i="10" s="1"/>
  <c r="D45" i="10" a="1"/>
  <c r="D45" i="10" s="1"/>
  <c r="C45" i="10" a="1"/>
  <c r="C45" i="10" s="1"/>
  <c r="B45" i="10" a="1"/>
  <c r="B45" i="10" s="1"/>
  <c r="AE44" i="10" a="1"/>
  <c r="AE44" i="10" s="1"/>
  <c r="AD44" i="10" a="1"/>
  <c r="AD44" i="10" s="1"/>
  <c r="AC44" i="10" a="1"/>
  <c r="AC44" i="10" s="1"/>
  <c r="AB44" i="10" a="1"/>
  <c r="AB44" i="10" s="1"/>
  <c r="AA44" i="10" a="1"/>
  <c r="AA44" i="10" s="1"/>
  <c r="Z44" i="10" a="1"/>
  <c r="Z44" i="10" s="1"/>
  <c r="Y44" i="10" a="1"/>
  <c r="Y44" i="10" s="1"/>
  <c r="X44" i="10" a="1"/>
  <c r="X44" i="10" s="1"/>
  <c r="W44" i="10" a="1"/>
  <c r="W44" i="10" s="1"/>
  <c r="V44" i="10" a="1"/>
  <c r="V44" i="10" s="1"/>
  <c r="U44" i="10" a="1"/>
  <c r="U44" i="10" s="1"/>
  <c r="T44" i="10" a="1"/>
  <c r="T44" i="10" s="1"/>
  <c r="S44" i="10" a="1"/>
  <c r="S44" i="10" s="1"/>
  <c r="R44" i="10" a="1"/>
  <c r="R44" i="10" s="1"/>
  <c r="Q44" i="10" a="1"/>
  <c r="Q44" i="10" s="1"/>
  <c r="P44" i="10" a="1"/>
  <c r="P44" i="10" s="1"/>
  <c r="O44" i="10" a="1"/>
  <c r="O44" i="10" s="1"/>
  <c r="N44" i="10" a="1"/>
  <c r="N44" i="10" s="1"/>
  <c r="M44" i="10" a="1"/>
  <c r="M44" i="10" s="1"/>
  <c r="L44" i="10" a="1"/>
  <c r="L44" i="10" s="1"/>
  <c r="K44" i="10" a="1"/>
  <c r="K44" i="10" s="1"/>
  <c r="J44" i="10" a="1"/>
  <c r="J44" i="10" s="1"/>
  <c r="I44" i="10" a="1"/>
  <c r="I44" i="10" s="1"/>
  <c r="H44" i="10" a="1"/>
  <c r="H44" i="10" s="1"/>
  <c r="G44" i="10" a="1"/>
  <c r="G44" i="10" s="1"/>
  <c r="F44" i="10" a="1"/>
  <c r="F44" i="10" s="1"/>
  <c r="E44" i="10" a="1"/>
  <c r="E44" i="10" s="1"/>
  <c r="D44" i="10" a="1"/>
  <c r="D44" i="10" s="1"/>
  <c r="C44" i="10" a="1"/>
  <c r="C44" i="10" s="1"/>
  <c r="B44" i="10" a="1"/>
  <c r="B44" i="10" s="1"/>
  <c r="AE43" i="10" a="1"/>
  <c r="AE43" i="10" s="1"/>
  <c r="AD43" i="10" a="1"/>
  <c r="AD43" i="10" s="1"/>
  <c r="AC43" i="10" a="1"/>
  <c r="AC43" i="10" s="1"/>
  <c r="AB43" i="10" a="1"/>
  <c r="AB43" i="10" s="1"/>
  <c r="AA43" i="10" a="1"/>
  <c r="AA43" i="10" s="1"/>
  <c r="Z43" i="10" a="1"/>
  <c r="Z43" i="10" s="1"/>
  <c r="Y43" i="10" a="1"/>
  <c r="Y43" i="10" s="1"/>
  <c r="X43" i="10" a="1"/>
  <c r="X43" i="10" s="1"/>
  <c r="W43" i="10" a="1"/>
  <c r="W43" i="10" s="1"/>
  <c r="V43" i="10" a="1"/>
  <c r="V43" i="10" s="1"/>
  <c r="U43" i="10" a="1"/>
  <c r="U43" i="10" s="1"/>
  <c r="T43" i="10" a="1"/>
  <c r="T43" i="10" s="1"/>
  <c r="S43" i="10" a="1"/>
  <c r="S43" i="10" s="1"/>
  <c r="R43" i="10" a="1"/>
  <c r="R43" i="10" s="1"/>
  <c r="Q43" i="10" a="1"/>
  <c r="Q43" i="10" s="1"/>
  <c r="P43" i="10" a="1"/>
  <c r="P43" i="10" s="1"/>
  <c r="O43" i="10" a="1"/>
  <c r="O43" i="10" s="1"/>
  <c r="N43" i="10" a="1"/>
  <c r="N43" i="10" s="1"/>
  <c r="M43" i="10" a="1"/>
  <c r="M43" i="10" s="1"/>
  <c r="L43" i="10" a="1"/>
  <c r="L43" i="10" s="1"/>
  <c r="K43" i="10" a="1"/>
  <c r="K43" i="10" s="1"/>
  <c r="J43" i="10" a="1"/>
  <c r="J43" i="10" s="1"/>
  <c r="H43" i="10" a="1"/>
  <c r="H43" i="10" s="1"/>
  <c r="G43" i="10" a="1"/>
  <c r="G43" i="10" s="1"/>
  <c r="F43" i="10" a="1"/>
  <c r="F43" i="10" s="1"/>
  <c r="E43" i="10" a="1"/>
  <c r="E43" i="10" s="1"/>
  <c r="D43" i="10" a="1"/>
  <c r="D43" i="10" s="1"/>
  <c r="C43" i="10" a="1"/>
  <c r="C43" i="10" s="1"/>
  <c r="B43" i="10" a="1"/>
  <c r="B43" i="10" s="1"/>
  <c r="AE42" i="10" a="1"/>
  <c r="AE42" i="10" s="1"/>
  <c r="AD42" i="10" a="1"/>
  <c r="AD42" i="10" s="1"/>
  <c r="AC42" i="10" a="1"/>
  <c r="AC42" i="10" s="1"/>
  <c r="AB42" i="10" a="1"/>
  <c r="AB42" i="10" s="1"/>
  <c r="AA42" i="10" a="1"/>
  <c r="AA42" i="10" s="1"/>
  <c r="Z42" i="10" a="1"/>
  <c r="Z42" i="10" s="1"/>
  <c r="Y42" i="10" a="1"/>
  <c r="Y42" i="10" s="1"/>
  <c r="X42" i="10" a="1"/>
  <c r="X42" i="10" s="1"/>
  <c r="W42" i="10" a="1"/>
  <c r="W42" i="10" s="1"/>
  <c r="V42" i="10" a="1"/>
  <c r="V42" i="10" s="1"/>
  <c r="U42" i="10" a="1"/>
  <c r="U42" i="10" s="1"/>
  <c r="T42" i="10" a="1"/>
  <c r="T42" i="10" s="1"/>
  <c r="S42" i="10" a="1"/>
  <c r="S42" i="10" s="1"/>
  <c r="R42" i="10" a="1"/>
  <c r="R42" i="10" s="1"/>
  <c r="Q42" i="10" a="1"/>
  <c r="Q42" i="10" s="1"/>
  <c r="P42" i="10" a="1"/>
  <c r="P42" i="10" s="1"/>
  <c r="O42" i="10" a="1"/>
  <c r="O42" i="10" s="1"/>
  <c r="N42" i="10" a="1"/>
  <c r="N42" i="10" s="1"/>
  <c r="M42" i="10" a="1"/>
  <c r="M42" i="10" s="1"/>
  <c r="L42" i="10" a="1"/>
  <c r="L42" i="10" s="1"/>
  <c r="K42" i="10" a="1"/>
  <c r="K42" i="10" s="1"/>
  <c r="J42" i="10" a="1"/>
  <c r="J42" i="10" s="1"/>
  <c r="H42" i="10" a="1"/>
  <c r="H42" i="10" s="1"/>
  <c r="G42" i="10" a="1"/>
  <c r="G42" i="10" s="1"/>
  <c r="F42" i="10" a="1"/>
  <c r="F42" i="10" s="1"/>
  <c r="E42" i="10" a="1"/>
  <c r="E42" i="10" s="1"/>
  <c r="D42" i="10" a="1"/>
  <c r="D42" i="10" s="1"/>
  <c r="C42" i="10" a="1"/>
  <c r="C42" i="10" s="1"/>
  <c r="B42" i="10" a="1"/>
  <c r="B42" i="10" s="1"/>
  <c r="AE41" i="10" a="1"/>
  <c r="AE41" i="10" s="1"/>
  <c r="AD41" i="10" a="1"/>
  <c r="AD41" i="10" s="1"/>
  <c r="AC41" i="10" a="1"/>
  <c r="AC41" i="10" s="1"/>
  <c r="AB41" i="10" a="1"/>
  <c r="AB41" i="10" s="1"/>
  <c r="AA41" i="10" a="1"/>
  <c r="AA41" i="10" s="1"/>
  <c r="Z41" i="10" a="1"/>
  <c r="Z41" i="10" s="1"/>
  <c r="Y41" i="10" a="1"/>
  <c r="Y41" i="10" s="1"/>
  <c r="X41" i="10" a="1"/>
  <c r="X41" i="10" s="1"/>
  <c r="W41" i="10" a="1"/>
  <c r="W41" i="10" s="1"/>
  <c r="V41" i="10" a="1"/>
  <c r="V41" i="10" s="1"/>
  <c r="U41" i="10" a="1"/>
  <c r="U41" i="10" s="1"/>
  <c r="T41" i="10" a="1"/>
  <c r="T41" i="10" s="1"/>
  <c r="S41" i="10" a="1"/>
  <c r="S41" i="10" s="1"/>
  <c r="R41" i="10" a="1"/>
  <c r="R41" i="10" s="1"/>
  <c r="Q41" i="10" a="1"/>
  <c r="Q41" i="10" s="1"/>
  <c r="P41" i="10" a="1"/>
  <c r="P41" i="10" s="1"/>
  <c r="O41" i="10" a="1"/>
  <c r="O41" i="10" s="1"/>
  <c r="N41" i="10" a="1"/>
  <c r="N41" i="10" s="1"/>
  <c r="M41" i="10" a="1"/>
  <c r="M41" i="10" s="1"/>
  <c r="L41" i="10" a="1"/>
  <c r="L41" i="10" s="1"/>
  <c r="K41" i="10" a="1"/>
  <c r="K41" i="10" s="1"/>
  <c r="J41" i="10" a="1"/>
  <c r="J41" i="10" s="1"/>
  <c r="H41" i="10" a="1"/>
  <c r="H41" i="10" s="1"/>
  <c r="G41" i="10" a="1"/>
  <c r="G41" i="10" s="1"/>
  <c r="F41" i="10" a="1"/>
  <c r="F41" i="10" s="1"/>
  <c r="E41" i="10" a="1"/>
  <c r="E41" i="10" s="1"/>
  <c r="D41" i="10" a="1"/>
  <c r="D41" i="10" s="1"/>
  <c r="C41" i="10" a="1"/>
  <c r="C41" i="10" s="1"/>
  <c r="B41" i="10" a="1"/>
  <c r="B41" i="10" s="1"/>
  <c r="AE40" i="10" a="1"/>
  <c r="AE40" i="10" s="1"/>
  <c r="AD40" i="10" a="1"/>
  <c r="AD40" i="10" s="1"/>
  <c r="AC40" i="10" a="1"/>
  <c r="AC40" i="10" s="1"/>
  <c r="AB40" i="10" a="1"/>
  <c r="AB40" i="10" s="1"/>
  <c r="AA40" i="10" a="1"/>
  <c r="AA40" i="10" s="1"/>
  <c r="Z40" i="10" a="1"/>
  <c r="Z40" i="10" s="1"/>
  <c r="Y40" i="10" a="1"/>
  <c r="Y40" i="10" s="1"/>
  <c r="X40" i="10" a="1"/>
  <c r="X40" i="10" s="1"/>
  <c r="W40" i="10" a="1"/>
  <c r="W40" i="10" s="1"/>
  <c r="V40" i="10" a="1"/>
  <c r="V40" i="10" s="1"/>
  <c r="U40" i="10" a="1"/>
  <c r="U40" i="10" s="1"/>
  <c r="T40" i="10" a="1"/>
  <c r="T40" i="10" s="1"/>
  <c r="S40" i="10" a="1"/>
  <c r="S40" i="10" s="1"/>
  <c r="R40" i="10" a="1"/>
  <c r="R40" i="10" s="1"/>
  <c r="Q40" i="10" a="1"/>
  <c r="Q40" i="10" s="1"/>
  <c r="P40" i="10" a="1"/>
  <c r="P40" i="10" s="1"/>
  <c r="O40" i="10" a="1"/>
  <c r="O40" i="10" s="1"/>
  <c r="N40" i="10" a="1"/>
  <c r="N40" i="10" s="1"/>
  <c r="M40" i="10" a="1"/>
  <c r="M40" i="10" s="1"/>
  <c r="L40" i="10" a="1"/>
  <c r="L40" i="10" s="1"/>
  <c r="K40" i="10" a="1"/>
  <c r="K40" i="10" s="1"/>
  <c r="J40" i="10" a="1"/>
  <c r="J40" i="10" s="1"/>
  <c r="H40" i="10" a="1"/>
  <c r="H40" i="10" s="1"/>
  <c r="G40" i="10" a="1"/>
  <c r="G40" i="10" s="1"/>
  <c r="F40" i="10" a="1"/>
  <c r="F40" i="10" s="1"/>
  <c r="E40" i="10" a="1"/>
  <c r="E40" i="10" s="1"/>
  <c r="D40" i="10" a="1"/>
  <c r="D40" i="10" s="1"/>
  <c r="C40" i="10" a="1"/>
  <c r="C40" i="10" s="1"/>
  <c r="B40" i="10" a="1"/>
  <c r="B40" i="10" s="1"/>
  <c r="AE39" i="10" a="1"/>
  <c r="AE39" i="10" s="1"/>
  <c r="AD39" i="10" a="1"/>
  <c r="AD39" i="10" s="1"/>
  <c r="AC39" i="10" a="1"/>
  <c r="AC39" i="10" s="1"/>
  <c r="AB39" i="10" a="1"/>
  <c r="AB39" i="10" s="1"/>
  <c r="AA39" i="10" a="1"/>
  <c r="AA39" i="10" s="1"/>
  <c r="Z39" i="10" a="1"/>
  <c r="Z39" i="10" s="1"/>
  <c r="Y39" i="10" a="1"/>
  <c r="Y39" i="10" s="1"/>
  <c r="X39" i="10" a="1"/>
  <c r="X39" i="10" s="1"/>
  <c r="W39" i="10" a="1"/>
  <c r="W39" i="10" s="1"/>
  <c r="V39" i="10" a="1"/>
  <c r="V39" i="10" s="1"/>
  <c r="U39" i="10" a="1"/>
  <c r="U39" i="10" s="1"/>
  <c r="T39" i="10" a="1"/>
  <c r="T39" i="10" s="1"/>
  <c r="S39" i="10" a="1"/>
  <c r="S39" i="10" s="1"/>
  <c r="R39" i="10" a="1"/>
  <c r="R39" i="10" s="1"/>
  <c r="Q39" i="10" a="1"/>
  <c r="Q39" i="10" s="1"/>
  <c r="P39" i="10" a="1"/>
  <c r="P39" i="10" s="1"/>
  <c r="O39" i="10" a="1"/>
  <c r="O39" i="10" s="1"/>
  <c r="N39" i="10" a="1"/>
  <c r="N39" i="10" s="1"/>
  <c r="M39" i="10" a="1"/>
  <c r="M39" i="10" s="1"/>
  <c r="L39" i="10" a="1"/>
  <c r="L39" i="10" s="1"/>
  <c r="K39" i="10" a="1"/>
  <c r="K39" i="10" s="1"/>
  <c r="J39" i="10" a="1"/>
  <c r="J39" i="10" s="1"/>
  <c r="H39" i="10" a="1"/>
  <c r="H39" i="10" s="1"/>
  <c r="G39" i="10" a="1"/>
  <c r="G39" i="10" s="1"/>
  <c r="F39" i="10" a="1"/>
  <c r="F39" i="10" s="1"/>
  <c r="E39" i="10" a="1"/>
  <c r="E39" i="10" s="1"/>
  <c r="D39" i="10" a="1"/>
  <c r="D39" i="10" s="1"/>
  <c r="C39" i="10" a="1"/>
  <c r="C39" i="10" s="1"/>
  <c r="B39" i="10" a="1"/>
  <c r="B39" i="10" s="1"/>
  <c r="AE38" i="10" a="1"/>
  <c r="AE38" i="10" s="1"/>
  <c r="AD38" i="10" a="1"/>
  <c r="AD38" i="10" s="1"/>
  <c r="AC38" i="10" a="1"/>
  <c r="AC38" i="10" s="1"/>
  <c r="AB38" i="10" a="1"/>
  <c r="AB38" i="10" s="1"/>
  <c r="AA38" i="10" a="1"/>
  <c r="AA38" i="10" s="1"/>
  <c r="Z38" i="10" a="1"/>
  <c r="Z38" i="10" s="1"/>
  <c r="Y38" i="10" a="1"/>
  <c r="Y38" i="10" s="1"/>
  <c r="X38" i="10" a="1"/>
  <c r="X38" i="10" s="1"/>
  <c r="W38" i="10" a="1"/>
  <c r="W38" i="10" s="1"/>
  <c r="V38" i="10" a="1"/>
  <c r="V38" i="10" s="1"/>
  <c r="U38" i="10" a="1"/>
  <c r="U38" i="10" s="1"/>
  <c r="T38" i="10" a="1"/>
  <c r="T38" i="10" s="1"/>
  <c r="S38" i="10" a="1"/>
  <c r="S38" i="10" s="1"/>
  <c r="R38" i="10" a="1"/>
  <c r="R38" i="10" s="1"/>
  <c r="Q38" i="10" a="1"/>
  <c r="Q38" i="10" s="1"/>
  <c r="P38" i="10" a="1"/>
  <c r="P38" i="10" s="1"/>
  <c r="O38" i="10" a="1"/>
  <c r="O38" i="10" s="1"/>
  <c r="N38" i="10" a="1"/>
  <c r="N38" i="10" s="1"/>
  <c r="M38" i="10" a="1"/>
  <c r="M38" i="10" s="1"/>
  <c r="L38" i="10" a="1"/>
  <c r="L38" i="10" s="1"/>
  <c r="K38" i="10" a="1"/>
  <c r="K38" i="10" s="1"/>
  <c r="J38" i="10" a="1"/>
  <c r="J38" i="10" s="1"/>
  <c r="H38" i="10" a="1"/>
  <c r="H38" i="10" s="1"/>
  <c r="G38" i="10" a="1"/>
  <c r="G38" i="10" s="1"/>
  <c r="F38" i="10" a="1"/>
  <c r="F38" i="10" s="1"/>
  <c r="E38" i="10" a="1"/>
  <c r="E38" i="10" s="1"/>
  <c r="D38" i="10" a="1"/>
  <c r="D38" i="10" s="1"/>
  <c r="C38" i="10" a="1"/>
  <c r="C38" i="10" s="1"/>
  <c r="B38" i="10" a="1"/>
  <c r="B38" i="10" s="1"/>
  <c r="AE37" i="10" a="1"/>
  <c r="AE37" i="10" s="1"/>
  <c r="AD37" i="10" a="1"/>
  <c r="AD37" i="10" s="1"/>
  <c r="AC37" i="10" a="1"/>
  <c r="AC37" i="10" s="1"/>
  <c r="AB37" i="10" a="1"/>
  <c r="AB37" i="10" s="1"/>
  <c r="AA37" i="10" a="1"/>
  <c r="AA37" i="10" s="1"/>
  <c r="Z37" i="10" a="1"/>
  <c r="Z37" i="10" s="1"/>
  <c r="Y37" i="10" a="1"/>
  <c r="Y37" i="10" s="1"/>
  <c r="X37" i="10" a="1"/>
  <c r="X37" i="10" s="1"/>
  <c r="W37" i="10" a="1"/>
  <c r="W37" i="10" s="1"/>
  <c r="V37" i="10" a="1"/>
  <c r="V37" i="10" s="1"/>
  <c r="U37" i="10" a="1"/>
  <c r="U37" i="10" s="1"/>
  <c r="T37" i="10" a="1"/>
  <c r="T37" i="10" s="1"/>
  <c r="S37" i="10" a="1"/>
  <c r="S37" i="10" s="1"/>
  <c r="R37" i="10" a="1"/>
  <c r="R37" i="10" s="1"/>
  <c r="Q37" i="10" a="1"/>
  <c r="Q37" i="10" s="1"/>
  <c r="P37" i="10" a="1"/>
  <c r="P37" i="10" s="1"/>
  <c r="O37" i="10" a="1"/>
  <c r="O37" i="10" s="1"/>
  <c r="N37" i="10" a="1"/>
  <c r="N37" i="10" s="1"/>
  <c r="M37" i="10" a="1"/>
  <c r="M37" i="10" s="1"/>
  <c r="L37" i="10" a="1"/>
  <c r="L37" i="10" s="1"/>
  <c r="K37" i="10" a="1"/>
  <c r="K37" i="10" s="1"/>
  <c r="J37" i="10" a="1"/>
  <c r="J37" i="10" s="1"/>
  <c r="H37" i="10" a="1"/>
  <c r="H37" i="10" s="1"/>
  <c r="G37" i="10" a="1"/>
  <c r="G37" i="10" s="1"/>
  <c r="F37" i="10" a="1"/>
  <c r="F37" i="10" s="1"/>
  <c r="E37" i="10" a="1"/>
  <c r="E37" i="10" s="1"/>
  <c r="D37" i="10" a="1"/>
  <c r="D37" i="10" s="1"/>
  <c r="C37" i="10" a="1"/>
  <c r="C37" i="10" s="1"/>
  <c r="B37" i="10" a="1"/>
  <c r="B37" i="10" s="1"/>
  <c r="AE36" i="10" a="1"/>
  <c r="AE36" i="10" s="1"/>
  <c r="AD36" i="10" a="1"/>
  <c r="AD36" i="10" s="1"/>
  <c r="AC36" i="10" a="1"/>
  <c r="AC36" i="10" s="1"/>
  <c r="AB36" i="10" a="1"/>
  <c r="AB36" i="10" s="1"/>
  <c r="AA36" i="10" a="1"/>
  <c r="AA36" i="10" s="1"/>
  <c r="Z36" i="10" a="1"/>
  <c r="Z36" i="10" s="1"/>
  <c r="Y36" i="10" a="1"/>
  <c r="Y36" i="10" s="1"/>
  <c r="X36" i="10" a="1"/>
  <c r="X36" i="10" s="1"/>
  <c r="W36" i="10" a="1"/>
  <c r="W36" i="10" s="1"/>
  <c r="V36" i="10" a="1"/>
  <c r="V36" i="10" s="1"/>
  <c r="U36" i="10" a="1"/>
  <c r="U36" i="10" s="1"/>
  <c r="T36" i="10" a="1"/>
  <c r="T36" i="10" s="1"/>
  <c r="S36" i="10" a="1"/>
  <c r="S36" i="10" s="1"/>
  <c r="R36" i="10" a="1"/>
  <c r="R36" i="10" s="1"/>
  <c r="Q36" i="10" a="1"/>
  <c r="Q36" i="10" s="1"/>
  <c r="P36" i="10" a="1"/>
  <c r="P36" i="10" s="1"/>
  <c r="O36" i="10" a="1"/>
  <c r="O36" i="10" s="1"/>
  <c r="N36" i="10" a="1"/>
  <c r="N36" i="10" s="1"/>
  <c r="M36" i="10" a="1"/>
  <c r="M36" i="10" s="1"/>
  <c r="L36" i="10" a="1"/>
  <c r="L36" i="10" s="1"/>
  <c r="K36" i="10" a="1"/>
  <c r="K36" i="10" s="1"/>
  <c r="J36" i="10" a="1"/>
  <c r="J36" i="10" s="1"/>
  <c r="H36" i="10" a="1"/>
  <c r="H36" i="10" s="1"/>
  <c r="G36" i="10" a="1"/>
  <c r="G36" i="10" s="1"/>
  <c r="F36" i="10" a="1"/>
  <c r="F36" i="10" s="1"/>
  <c r="E36" i="10" a="1"/>
  <c r="E36" i="10" s="1"/>
  <c r="D36" i="10" a="1"/>
  <c r="D36" i="10" s="1"/>
  <c r="C36" i="10" a="1"/>
  <c r="C36" i="10" s="1"/>
  <c r="B36" i="10" a="1"/>
  <c r="B36" i="10" s="1"/>
  <c r="AE35" i="10" a="1"/>
  <c r="AE35" i="10" s="1"/>
  <c r="AD35" i="10" a="1"/>
  <c r="AD35" i="10" s="1"/>
  <c r="AC35" i="10" a="1"/>
  <c r="AC35" i="10" s="1"/>
  <c r="AB35" i="10" a="1"/>
  <c r="AB35" i="10" s="1"/>
  <c r="AA35" i="10" a="1"/>
  <c r="AA35" i="10" s="1"/>
  <c r="Z35" i="10" a="1"/>
  <c r="Z35" i="10" s="1"/>
  <c r="Y35" i="10" a="1"/>
  <c r="Y35" i="10" s="1"/>
  <c r="X35" i="10" a="1"/>
  <c r="X35" i="10" s="1"/>
  <c r="W35" i="10" a="1"/>
  <c r="W35" i="10" s="1"/>
  <c r="V35" i="10" a="1"/>
  <c r="V35" i="10" s="1"/>
  <c r="U35" i="10" a="1"/>
  <c r="U35" i="10" s="1"/>
  <c r="T35" i="10" a="1"/>
  <c r="T35" i="10" s="1"/>
  <c r="S35" i="10" a="1"/>
  <c r="S35" i="10" s="1"/>
  <c r="R35" i="10" a="1"/>
  <c r="R35" i="10" s="1"/>
  <c r="Q35" i="10" a="1"/>
  <c r="Q35" i="10" s="1"/>
  <c r="P35" i="10" a="1"/>
  <c r="P35" i="10" s="1"/>
  <c r="O35" i="10" a="1"/>
  <c r="O35" i="10" s="1"/>
  <c r="N35" i="10" a="1"/>
  <c r="N35" i="10" s="1"/>
  <c r="M35" i="10" a="1"/>
  <c r="M35" i="10" s="1"/>
  <c r="L35" i="10" a="1"/>
  <c r="L35" i="10" s="1"/>
  <c r="K35" i="10" a="1"/>
  <c r="K35" i="10" s="1"/>
  <c r="J35" i="10" a="1"/>
  <c r="J35" i="10" s="1"/>
  <c r="H35" i="10" a="1"/>
  <c r="H35" i="10" s="1"/>
  <c r="G35" i="10" a="1"/>
  <c r="G35" i="10" s="1"/>
  <c r="F35" i="10" a="1"/>
  <c r="F35" i="10" s="1"/>
  <c r="E35" i="10" a="1"/>
  <c r="E35" i="10" s="1"/>
  <c r="D35" i="10" a="1"/>
  <c r="D35" i="10" s="1"/>
  <c r="C35" i="10" a="1"/>
  <c r="C35" i="10" s="1"/>
  <c r="B35" i="10" a="1"/>
  <c r="B35" i="10" s="1"/>
  <c r="AE34" i="10" a="1"/>
  <c r="AE34" i="10" s="1"/>
  <c r="AD34" i="10" a="1"/>
  <c r="AD34" i="10" s="1"/>
  <c r="AC34" i="10" a="1"/>
  <c r="AC34" i="10" s="1"/>
  <c r="AB34" i="10" a="1"/>
  <c r="AB34" i="10" s="1"/>
  <c r="AA34" i="10" a="1"/>
  <c r="AA34" i="10" s="1"/>
  <c r="Z34" i="10" a="1"/>
  <c r="Z34" i="10" s="1"/>
  <c r="Y34" i="10" a="1"/>
  <c r="Y34" i="10" s="1"/>
  <c r="X34" i="10" a="1"/>
  <c r="X34" i="10" s="1"/>
  <c r="W34" i="10" a="1"/>
  <c r="W34" i="10" s="1"/>
  <c r="V34" i="10" a="1"/>
  <c r="V34" i="10" s="1"/>
  <c r="U34" i="10" a="1"/>
  <c r="U34" i="10" s="1"/>
  <c r="T34" i="10" a="1"/>
  <c r="T34" i="10" s="1"/>
  <c r="S34" i="10" a="1"/>
  <c r="S34" i="10" s="1"/>
  <c r="R34" i="10" a="1"/>
  <c r="R34" i="10" s="1"/>
  <c r="Q34" i="10" a="1"/>
  <c r="Q34" i="10" s="1"/>
  <c r="P34" i="10" a="1"/>
  <c r="P34" i="10" s="1"/>
  <c r="O34" i="10" a="1"/>
  <c r="O34" i="10" s="1"/>
  <c r="N34" i="10" a="1"/>
  <c r="N34" i="10" s="1"/>
  <c r="M34" i="10" a="1"/>
  <c r="M34" i="10" s="1"/>
  <c r="L34" i="10" a="1"/>
  <c r="L34" i="10" s="1"/>
  <c r="K34" i="10" a="1"/>
  <c r="K34" i="10" s="1"/>
  <c r="J34" i="10" a="1"/>
  <c r="J34" i="10" s="1"/>
  <c r="H34" i="10" a="1"/>
  <c r="H34" i="10" s="1"/>
  <c r="G34" i="10" a="1"/>
  <c r="G34" i="10" s="1"/>
  <c r="F34" i="10" a="1"/>
  <c r="F34" i="10" s="1"/>
  <c r="E34" i="10" a="1"/>
  <c r="E34" i="10" s="1"/>
  <c r="D34" i="10" a="1"/>
  <c r="D34" i="10" s="1"/>
  <c r="C34" i="10" a="1"/>
  <c r="C34" i="10" s="1"/>
  <c r="B34" i="10" a="1"/>
  <c r="B34" i="10" s="1"/>
  <c r="AE33" i="10" a="1"/>
  <c r="AE33" i="10" s="1"/>
  <c r="AD33" i="10" a="1"/>
  <c r="AD33" i="10" s="1"/>
  <c r="AC33" i="10" a="1"/>
  <c r="AC33" i="10" s="1"/>
  <c r="AB33" i="10" a="1"/>
  <c r="AB33" i="10" s="1"/>
  <c r="AA33" i="10" a="1"/>
  <c r="AA33" i="10" s="1"/>
  <c r="Z33" i="10" a="1"/>
  <c r="Z33" i="10" s="1"/>
  <c r="Y33" i="10" a="1"/>
  <c r="Y33" i="10" s="1"/>
  <c r="X33" i="10" a="1"/>
  <c r="X33" i="10" s="1"/>
  <c r="W33" i="10" a="1"/>
  <c r="W33" i="10" s="1"/>
  <c r="V33" i="10" a="1"/>
  <c r="V33" i="10" s="1"/>
  <c r="U33" i="10" a="1"/>
  <c r="U33" i="10" s="1"/>
  <c r="T33" i="10" a="1"/>
  <c r="T33" i="10" s="1"/>
  <c r="S33" i="10" a="1"/>
  <c r="S33" i="10" s="1"/>
  <c r="R33" i="10" a="1"/>
  <c r="R33" i="10" s="1"/>
  <c r="Q33" i="10" a="1"/>
  <c r="Q33" i="10" s="1"/>
  <c r="P33" i="10" a="1"/>
  <c r="P33" i="10" s="1"/>
  <c r="O33" i="10" a="1"/>
  <c r="O33" i="10" s="1"/>
  <c r="N33" i="10" a="1"/>
  <c r="N33" i="10" s="1"/>
  <c r="M33" i="10" a="1"/>
  <c r="M33" i="10" s="1"/>
  <c r="L33" i="10" a="1"/>
  <c r="L33" i="10" s="1"/>
  <c r="K33" i="10" a="1"/>
  <c r="K33" i="10" s="1"/>
  <c r="J33" i="10" a="1"/>
  <c r="J33" i="10" s="1"/>
  <c r="H33" i="10" a="1"/>
  <c r="H33" i="10" s="1"/>
  <c r="G33" i="10" a="1"/>
  <c r="G33" i="10" s="1"/>
  <c r="F33" i="10" a="1"/>
  <c r="F33" i="10" s="1"/>
  <c r="E33" i="10" a="1"/>
  <c r="E33" i="10" s="1"/>
  <c r="D33" i="10" a="1"/>
  <c r="D33" i="10" s="1"/>
  <c r="C33" i="10" a="1"/>
  <c r="C33" i="10" s="1"/>
  <c r="B33" i="10" a="1"/>
  <c r="B33" i="10" s="1"/>
  <c r="AE32" i="10" a="1"/>
  <c r="AE32" i="10" s="1"/>
  <c r="AD32" i="10" a="1"/>
  <c r="AD32" i="10" s="1"/>
  <c r="AC32" i="10" a="1"/>
  <c r="AC32" i="10" s="1"/>
  <c r="AB32" i="10" a="1"/>
  <c r="AB32" i="10" s="1"/>
  <c r="AA32" i="10" a="1"/>
  <c r="AA32" i="10" s="1"/>
  <c r="Z32" i="10" a="1"/>
  <c r="Z32" i="10" s="1"/>
  <c r="Y32" i="10" a="1"/>
  <c r="Y32" i="10" s="1"/>
  <c r="X32" i="10" a="1"/>
  <c r="X32" i="10" s="1"/>
  <c r="W32" i="10" a="1"/>
  <c r="W32" i="10" s="1"/>
  <c r="V32" i="10" a="1"/>
  <c r="V32" i="10" s="1"/>
  <c r="U32" i="10" a="1"/>
  <c r="U32" i="10" s="1"/>
  <c r="T32" i="10" a="1"/>
  <c r="T32" i="10" s="1"/>
  <c r="S32" i="10" a="1"/>
  <c r="S32" i="10" s="1"/>
  <c r="R32" i="10" a="1"/>
  <c r="R32" i="10" s="1"/>
  <c r="Q32" i="10" a="1"/>
  <c r="Q32" i="10" s="1"/>
  <c r="P32" i="10" a="1"/>
  <c r="P32" i="10" s="1"/>
  <c r="O32" i="10" a="1"/>
  <c r="O32" i="10" s="1"/>
  <c r="N32" i="10" a="1"/>
  <c r="N32" i="10" s="1"/>
  <c r="M32" i="10" a="1"/>
  <c r="M32" i="10" s="1"/>
  <c r="L32" i="10" a="1"/>
  <c r="L32" i="10" s="1"/>
  <c r="K32" i="10" a="1"/>
  <c r="K32" i="10" s="1"/>
  <c r="J32" i="10" a="1"/>
  <c r="J32" i="10" s="1"/>
  <c r="H32" i="10" a="1"/>
  <c r="H32" i="10" s="1"/>
  <c r="G32" i="10" a="1"/>
  <c r="G32" i="10" s="1"/>
  <c r="F32" i="10" a="1"/>
  <c r="F32" i="10" s="1"/>
  <c r="E32" i="10" a="1"/>
  <c r="E32" i="10" s="1"/>
  <c r="D32" i="10" a="1"/>
  <c r="D32" i="10" s="1"/>
  <c r="C32" i="10" a="1"/>
  <c r="C32" i="10" s="1"/>
  <c r="B32" i="10" a="1"/>
  <c r="B32" i="10" s="1"/>
  <c r="AE31" i="10" a="1"/>
  <c r="AE31" i="10" s="1"/>
  <c r="AD31" i="10" a="1"/>
  <c r="AD31" i="10" s="1"/>
  <c r="AC31" i="10" a="1"/>
  <c r="AC31" i="10" s="1"/>
  <c r="AB31" i="10" a="1"/>
  <c r="AB31" i="10" s="1"/>
  <c r="AA31" i="10" a="1"/>
  <c r="AA31" i="10" s="1"/>
  <c r="Z31" i="10" a="1"/>
  <c r="Z31" i="10" s="1"/>
  <c r="Y31" i="10" a="1"/>
  <c r="Y31" i="10" s="1"/>
  <c r="X31" i="10" a="1"/>
  <c r="X31" i="10" s="1"/>
  <c r="W31" i="10" a="1"/>
  <c r="W31" i="10" s="1"/>
  <c r="V31" i="10" a="1"/>
  <c r="V31" i="10" s="1"/>
  <c r="U31" i="10" a="1"/>
  <c r="U31" i="10" s="1"/>
  <c r="T31" i="10" a="1"/>
  <c r="T31" i="10" s="1"/>
  <c r="S31" i="10" a="1"/>
  <c r="S31" i="10" s="1"/>
  <c r="R31" i="10" a="1"/>
  <c r="R31" i="10" s="1"/>
  <c r="Q31" i="10" a="1"/>
  <c r="Q31" i="10" s="1"/>
  <c r="P31" i="10" a="1"/>
  <c r="P31" i="10" s="1"/>
  <c r="O31" i="10" a="1"/>
  <c r="O31" i="10" s="1"/>
  <c r="N31" i="10" a="1"/>
  <c r="N31" i="10" s="1"/>
  <c r="M31" i="10" a="1"/>
  <c r="M31" i="10" s="1"/>
  <c r="L31" i="10" a="1"/>
  <c r="L31" i="10" s="1"/>
  <c r="K31" i="10" a="1"/>
  <c r="K31" i="10" s="1"/>
  <c r="J31" i="10" a="1"/>
  <c r="J31" i="10" s="1"/>
  <c r="H31" i="10" a="1"/>
  <c r="H31" i="10" s="1"/>
  <c r="G31" i="10" a="1"/>
  <c r="G31" i="10" s="1"/>
  <c r="F31" i="10" a="1"/>
  <c r="F31" i="10" s="1"/>
  <c r="E31" i="10" a="1"/>
  <c r="E31" i="10" s="1"/>
  <c r="D31" i="10" a="1"/>
  <c r="D31" i="10" s="1"/>
  <c r="C31" i="10" a="1"/>
  <c r="C31" i="10" s="1"/>
  <c r="B31" i="10" a="1"/>
  <c r="B31" i="10" s="1"/>
  <c r="AE30" i="10" a="1"/>
  <c r="AE30" i="10" s="1"/>
  <c r="AD30" i="10" a="1"/>
  <c r="AD30" i="10" s="1"/>
  <c r="AC30" i="10" a="1"/>
  <c r="AC30" i="10" s="1"/>
  <c r="AB30" i="10" a="1"/>
  <c r="AB30" i="10" s="1"/>
  <c r="AA30" i="10" a="1"/>
  <c r="AA30" i="10" s="1"/>
  <c r="Z30" i="10" a="1"/>
  <c r="Z30" i="10" s="1"/>
  <c r="Y30" i="10" a="1"/>
  <c r="Y30" i="10" s="1"/>
  <c r="X30" i="10" a="1"/>
  <c r="X30" i="10" s="1"/>
  <c r="W30" i="10" a="1"/>
  <c r="W30" i="10" s="1"/>
  <c r="V30" i="10" a="1"/>
  <c r="V30" i="10" s="1"/>
  <c r="U30" i="10" a="1"/>
  <c r="U30" i="10" s="1"/>
  <c r="T30" i="10" a="1"/>
  <c r="T30" i="10" s="1"/>
  <c r="S30" i="10" a="1"/>
  <c r="S30" i="10" s="1"/>
  <c r="R30" i="10" a="1"/>
  <c r="R30" i="10" s="1"/>
  <c r="Q30" i="10" a="1"/>
  <c r="Q30" i="10" s="1"/>
  <c r="P30" i="10" a="1"/>
  <c r="P30" i="10" s="1"/>
  <c r="O30" i="10" a="1"/>
  <c r="O30" i="10" s="1"/>
  <c r="N30" i="10" a="1"/>
  <c r="N30" i="10" s="1"/>
  <c r="M30" i="10" a="1"/>
  <c r="M30" i="10" s="1"/>
  <c r="L30" i="10" a="1"/>
  <c r="L30" i="10" s="1"/>
  <c r="K30" i="10" a="1"/>
  <c r="K30" i="10" s="1"/>
  <c r="J30" i="10" a="1"/>
  <c r="J30" i="10" s="1"/>
  <c r="H30" i="10" a="1"/>
  <c r="H30" i="10" s="1"/>
  <c r="G30" i="10" a="1"/>
  <c r="G30" i="10" s="1"/>
  <c r="F30" i="10" a="1"/>
  <c r="F30" i="10" s="1"/>
  <c r="E30" i="10" a="1"/>
  <c r="E30" i="10" s="1"/>
  <c r="D30" i="10" a="1"/>
  <c r="D30" i="10" s="1"/>
  <c r="C30" i="10" a="1"/>
  <c r="C30" i="10" s="1"/>
  <c r="B30" i="10" a="1"/>
  <c r="B30" i="10" s="1"/>
  <c r="AE29" i="10" a="1"/>
  <c r="AE29" i="10" s="1"/>
  <c r="AD29" i="10" a="1"/>
  <c r="AD29" i="10" s="1"/>
  <c r="AC29" i="10" a="1"/>
  <c r="AC29" i="10" s="1"/>
  <c r="AB29" i="10" a="1"/>
  <c r="AB29" i="10" s="1"/>
  <c r="AA29" i="10" a="1"/>
  <c r="AA29" i="10" s="1"/>
  <c r="Z29" i="10" a="1"/>
  <c r="Z29" i="10" s="1"/>
  <c r="Y29" i="10" a="1"/>
  <c r="Y29" i="10" s="1"/>
  <c r="X29" i="10" a="1"/>
  <c r="X29" i="10" s="1"/>
  <c r="W29" i="10" a="1"/>
  <c r="W29" i="10" s="1"/>
  <c r="V29" i="10" a="1"/>
  <c r="V29" i="10" s="1"/>
  <c r="U29" i="10" a="1"/>
  <c r="U29" i="10" s="1"/>
  <c r="T29" i="10" a="1"/>
  <c r="T29" i="10" s="1"/>
  <c r="S29" i="10" a="1"/>
  <c r="S29" i="10" s="1"/>
  <c r="R29" i="10" a="1"/>
  <c r="R29" i="10" s="1"/>
  <c r="Q29" i="10" a="1"/>
  <c r="Q29" i="10" s="1"/>
  <c r="P29" i="10" a="1"/>
  <c r="P29" i="10" s="1"/>
  <c r="O29" i="10" a="1"/>
  <c r="O29" i="10" s="1"/>
  <c r="N29" i="10" a="1"/>
  <c r="N29" i="10" s="1"/>
  <c r="M29" i="10" a="1"/>
  <c r="M29" i="10" s="1"/>
  <c r="L29" i="10" a="1"/>
  <c r="L29" i="10" s="1"/>
  <c r="K29" i="10" a="1"/>
  <c r="K29" i="10" s="1"/>
  <c r="J29" i="10" a="1"/>
  <c r="J29" i="10" s="1"/>
  <c r="H29" i="10" a="1"/>
  <c r="H29" i="10" s="1"/>
  <c r="G29" i="10" a="1"/>
  <c r="G29" i="10" s="1"/>
  <c r="F29" i="10" a="1"/>
  <c r="F29" i="10" s="1"/>
  <c r="E29" i="10" a="1"/>
  <c r="E29" i="10" s="1"/>
  <c r="D29" i="10" a="1"/>
  <c r="D29" i="10" s="1"/>
  <c r="C29" i="10" a="1"/>
  <c r="C29" i="10" s="1"/>
  <c r="B29" i="10" a="1"/>
  <c r="B29" i="10" s="1"/>
  <c r="AE28" i="10" a="1"/>
  <c r="AE28" i="10" s="1"/>
  <c r="AD28" i="10" a="1"/>
  <c r="AD28" i="10" s="1"/>
  <c r="AC28" i="10" a="1"/>
  <c r="AC28" i="10" s="1"/>
  <c r="AB28" i="10" a="1"/>
  <c r="AB28" i="10" s="1"/>
  <c r="AA28" i="10" a="1"/>
  <c r="AA28" i="10" s="1"/>
  <c r="Z28" i="10" a="1"/>
  <c r="Z28" i="10" s="1"/>
  <c r="Y28" i="10" a="1"/>
  <c r="Y28" i="10" s="1"/>
  <c r="X28" i="10" a="1"/>
  <c r="X28" i="10" s="1"/>
  <c r="W28" i="10" a="1"/>
  <c r="W28" i="10" s="1"/>
  <c r="V28" i="10" a="1"/>
  <c r="V28" i="10" s="1"/>
  <c r="U28" i="10" a="1"/>
  <c r="U28" i="10" s="1"/>
  <c r="T28" i="10" a="1"/>
  <c r="T28" i="10" s="1"/>
  <c r="S28" i="10" a="1"/>
  <c r="S28" i="10" s="1"/>
  <c r="R28" i="10" a="1"/>
  <c r="R28" i="10" s="1"/>
  <c r="Q28" i="10" a="1"/>
  <c r="Q28" i="10" s="1"/>
  <c r="P28" i="10" a="1"/>
  <c r="P28" i="10" s="1"/>
  <c r="O28" i="10" a="1"/>
  <c r="O28" i="10" s="1"/>
  <c r="N28" i="10" a="1"/>
  <c r="N28" i="10" s="1"/>
  <c r="M28" i="10" a="1"/>
  <c r="M28" i="10" s="1"/>
  <c r="L28" i="10" a="1"/>
  <c r="L28" i="10" s="1"/>
  <c r="K28" i="10" a="1"/>
  <c r="K28" i="10" s="1"/>
  <c r="J28" i="10" a="1"/>
  <c r="J28" i="10" s="1"/>
  <c r="H28" i="10" a="1"/>
  <c r="H28" i="10" s="1"/>
  <c r="G28" i="10" a="1"/>
  <c r="G28" i="10" s="1"/>
  <c r="F28" i="10" a="1"/>
  <c r="F28" i="10" s="1"/>
  <c r="E28" i="10" a="1"/>
  <c r="E28" i="10" s="1"/>
  <c r="D28" i="10" a="1"/>
  <c r="D28" i="10" s="1"/>
  <c r="C28" i="10" a="1"/>
  <c r="C28" i="10" s="1"/>
  <c r="B28" i="10" a="1"/>
  <c r="B28" i="10" s="1"/>
  <c r="AE27" i="10" a="1"/>
  <c r="AE27" i="10" s="1"/>
  <c r="AD27" i="10" a="1"/>
  <c r="AD27" i="10" s="1"/>
  <c r="AC27" i="10" a="1"/>
  <c r="AC27" i="10" s="1"/>
  <c r="AB27" i="10" a="1"/>
  <c r="AB27" i="10" s="1"/>
  <c r="AA27" i="10" a="1"/>
  <c r="AA27" i="10" s="1"/>
  <c r="Z27" i="10" a="1"/>
  <c r="Z27" i="10" s="1"/>
  <c r="Y27" i="10" a="1"/>
  <c r="Y27" i="10" s="1"/>
  <c r="X27" i="10" a="1"/>
  <c r="X27" i="10" s="1"/>
  <c r="W27" i="10" a="1"/>
  <c r="W27" i="10" s="1"/>
  <c r="V27" i="10" a="1"/>
  <c r="V27" i="10" s="1"/>
  <c r="U27" i="10" a="1"/>
  <c r="U27" i="10" s="1"/>
  <c r="T27" i="10" a="1"/>
  <c r="T27" i="10" s="1"/>
  <c r="S27" i="10" a="1"/>
  <c r="S27" i="10" s="1"/>
  <c r="R27" i="10" a="1"/>
  <c r="R27" i="10" s="1"/>
  <c r="Q27" i="10" a="1"/>
  <c r="Q27" i="10" s="1"/>
  <c r="P27" i="10" a="1"/>
  <c r="P27" i="10" s="1"/>
  <c r="O27" i="10" a="1"/>
  <c r="O27" i="10" s="1"/>
  <c r="N27" i="10" a="1"/>
  <c r="N27" i="10" s="1"/>
  <c r="M27" i="10" a="1"/>
  <c r="M27" i="10" s="1"/>
  <c r="L27" i="10" a="1"/>
  <c r="L27" i="10" s="1"/>
  <c r="K27" i="10" a="1"/>
  <c r="K27" i="10" s="1"/>
  <c r="J27" i="10" a="1"/>
  <c r="J27" i="10" s="1"/>
  <c r="H27" i="10" a="1"/>
  <c r="H27" i="10" s="1"/>
  <c r="G27" i="10" a="1"/>
  <c r="G27" i="10" s="1"/>
  <c r="F27" i="10" a="1"/>
  <c r="F27" i="10" s="1"/>
  <c r="E27" i="10" a="1"/>
  <c r="E27" i="10" s="1"/>
  <c r="D27" i="10" a="1"/>
  <c r="D27" i="10" s="1"/>
  <c r="C27" i="10" a="1"/>
  <c r="C27" i="10" s="1"/>
  <c r="B27" i="10" a="1"/>
  <c r="B27" i="10" s="1"/>
  <c r="AE26" i="10" a="1"/>
  <c r="AE26" i="10" s="1"/>
  <c r="AD26" i="10" a="1"/>
  <c r="AD26" i="10" s="1"/>
  <c r="AC26" i="10" a="1"/>
  <c r="AC26" i="10" s="1"/>
  <c r="AB26" i="10" a="1"/>
  <c r="AB26" i="10" s="1"/>
  <c r="AA26" i="10" a="1"/>
  <c r="AA26" i="10" s="1"/>
  <c r="Z26" i="10" a="1"/>
  <c r="Z26" i="10" s="1"/>
  <c r="Y26" i="10" a="1"/>
  <c r="Y26" i="10" s="1"/>
  <c r="X26" i="10" a="1"/>
  <c r="X26" i="10" s="1"/>
  <c r="W26" i="10" a="1"/>
  <c r="W26" i="10" s="1"/>
  <c r="V26" i="10" a="1"/>
  <c r="V26" i="10" s="1"/>
  <c r="U26" i="10" a="1"/>
  <c r="U26" i="10" s="1"/>
  <c r="T26" i="10" a="1"/>
  <c r="T26" i="10" s="1"/>
  <c r="S26" i="10" a="1"/>
  <c r="S26" i="10" s="1"/>
  <c r="R26" i="10" a="1"/>
  <c r="R26" i="10" s="1"/>
  <c r="Q26" i="10" a="1"/>
  <c r="Q26" i="10" s="1"/>
  <c r="P26" i="10" a="1"/>
  <c r="P26" i="10" s="1"/>
  <c r="O26" i="10" a="1"/>
  <c r="O26" i="10" s="1"/>
  <c r="N26" i="10" a="1"/>
  <c r="N26" i="10" s="1"/>
  <c r="M26" i="10" a="1"/>
  <c r="M26" i="10" s="1"/>
  <c r="L26" i="10" a="1"/>
  <c r="L26" i="10" s="1"/>
  <c r="K26" i="10" a="1"/>
  <c r="K26" i="10" s="1"/>
  <c r="J26" i="10" a="1"/>
  <c r="J26" i="10" s="1"/>
  <c r="G26" i="10" a="1"/>
  <c r="G26" i="10" s="1"/>
  <c r="F26" i="10" a="1"/>
  <c r="F26" i="10" s="1"/>
  <c r="E26" i="10" a="1"/>
  <c r="E26" i="10" s="1"/>
  <c r="D26" i="10" a="1"/>
  <c r="D26" i="10" s="1"/>
  <c r="C26" i="10" a="1"/>
  <c r="C26" i="10" s="1"/>
  <c r="B26" i="10" a="1"/>
  <c r="B26" i="10" s="1"/>
  <c r="AE25" i="10" a="1"/>
  <c r="AE25" i="10" s="1"/>
  <c r="AD25" i="10" a="1"/>
  <c r="AD25" i="10" s="1"/>
  <c r="AC25" i="10" a="1"/>
  <c r="AC25" i="10" s="1"/>
  <c r="AB25" i="10" a="1"/>
  <c r="AB25" i="10" s="1"/>
  <c r="AA25" i="10" a="1"/>
  <c r="AA25" i="10" s="1"/>
  <c r="Z25" i="10" a="1"/>
  <c r="Z25" i="10" s="1"/>
  <c r="Y25" i="10" a="1"/>
  <c r="Y25" i="10" s="1"/>
  <c r="X25" i="10" a="1"/>
  <c r="X25" i="10" s="1"/>
  <c r="W25" i="10" a="1"/>
  <c r="W25" i="10" s="1"/>
  <c r="V25" i="10" a="1"/>
  <c r="V25" i="10" s="1"/>
  <c r="U25" i="10" a="1"/>
  <c r="U25" i="10" s="1"/>
  <c r="T25" i="10" a="1"/>
  <c r="T25" i="10" s="1"/>
  <c r="S25" i="10" a="1"/>
  <c r="S25" i="10" s="1"/>
  <c r="R25" i="10" a="1"/>
  <c r="R25" i="10" s="1"/>
  <c r="Q25" i="10" a="1"/>
  <c r="Q25" i="10" s="1"/>
  <c r="P25" i="10" a="1"/>
  <c r="P25" i="10" s="1"/>
  <c r="O25" i="10" a="1"/>
  <c r="O25" i="10" s="1"/>
  <c r="N25" i="10" a="1"/>
  <c r="N25" i="10" s="1"/>
  <c r="M25" i="10" a="1"/>
  <c r="M25" i="10" s="1"/>
  <c r="L25" i="10" a="1"/>
  <c r="L25" i="10" s="1"/>
  <c r="K25" i="10" a="1"/>
  <c r="K25" i="10" s="1"/>
  <c r="J25" i="10" a="1"/>
  <c r="J25" i="10" s="1"/>
  <c r="F25" i="10" a="1"/>
  <c r="F25" i="10" s="1"/>
  <c r="E25" i="10" a="1"/>
  <c r="E25" i="10" s="1"/>
  <c r="D25" i="10" a="1"/>
  <c r="D25" i="10" s="1"/>
  <c r="C25" i="10" a="1"/>
  <c r="C25" i="10" s="1"/>
  <c r="B25" i="10" a="1"/>
  <c r="B25" i="10" s="1"/>
  <c r="AD24" i="10" a="1"/>
  <c r="AD24" i="10" s="1"/>
  <c r="AC24" i="10" a="1"/>
  <c r="AC24" i="10" s="1"/>
  <c r="AB24" i="10" a="1"/>
  <c r="AB24" i="10" s="1"/>
  <c r="AA24" i="10" a="1"/>
  <c r="AA24" i="10" s="1"/>
  <c r="Z24" i="10" a="1"/>
  <c r="Z24" i="10" s="1"/>
  <c r="Y24" i="10" a="1"/>
  <c r="Y24" i="10" s="1"/>
  <c r="X24" i="10" a="1"/>
  <c r="X24" i="10" s="1"/>
  <c r="W24" i="10" a="1"/>
  <c r="W24" i="10" s="1"/>
  <c r="V24" i="10" a="1"/>
  <c r="V24" i="10" s="1"/>
  <c r="U24" i="10" a="1"/>
  <c r="U24" i="10" s="1"/>
  <c r="T24" i="10" a="1"/>
  <c r="T24" i="10" s="1"/>
  <c r="S24" i="10" a="1"/>
  <c r="S24" i="10" s="1"/>
  <c r="R24" i="10" a="1"/>
  <c r="R24" i="10" s="1"/>
  <c r="Q24" i="10" a="1"/>
  <c r="Q24" i="10" s="1"/>
  <c r="P24" i="10" a="1"/>
  <c r="P24" i="10" s="1"/>
  <c r="O24" i="10" a="1"/>
  <c r="O24" i="10" s="1"/>
  <c r="N24" i="10" a="1"/>
  <c r="N24" i="10" s="1"/>
  <c r="M24" i="10" a="1"/>
  <c r="M24" i="10" s="1"/>
  <c r="L24" i="10" a="1"/>
  <c r="L24" i="10" s="1"/>
  <c r="K24" i="10" a="1"/>
  <c r="K24" i="10" s="1"/>
  <c r="J24" i="10" a="1"/>
  <c r="J24" i="10" s="1"/>
  <c r="F24" i="10" a="1"/>
  <c r="F24" i="10" s="1"/>
  <c r="E24" i="10" a="1"/>
  <c r="E24" i="10" s="1"/>
  <c r="D24" i="10" a="1"/>
  <c r="D24" i="10" s="1"/>
  <c r="C24" i="10" a="1"/>
  <c r="C24" i="10" s="1"/>
  <c r="B24" i="10" a="1"/>
  <c r="B24" i="10" s="1"/>
  <c r="AD23" i="10" a="1"/>
  <c r="AD23" i="10" s="1"/>
  <c r="AC23" i="10" a="1"/>
  <c r="AC23" i="10" s="1"/>
  <c r="Y23" i="10" a="1"/>
  <c r="Y23" i="10" s="1"/>
  <c r="X23" i="10" a="1"/>
  <c r="X23" i="10" s="1"/>
  <c r="W23" i="10" a="1"/>
  <c r="W23" i="10" s="1"/>
  <c r="V23" i="10" a="1"/>
  <c r="V23" i="10" s="1"/>
  <c r="U23" i="10" a="1"/>
  <c r="U23" i="10" s="1"/>
  <c r="T23" i="10" a="1"/>
  <c r="T23" i="10" s="1"/>
  <c r="S23" i="10" a="1"/>
  <c r="S23" i="10" s="1"/>
  <c r="R23" i="10" a="1"/>
  <c r="R23" i="10" s="1"/>
  <c r="Q23" i="10" a="1"/>
  <c r="Q23" i="10" s="1"/>
  <c r="P23" i="10" a="1"/>
  <c r="P23" i="10" s="1"/>
  <c r="O23" i="10" a="1"/>
  <c r="O23" i="10" s="1"/>
  <c r="N23" i="10" a="1"/>
  <c r="N23" i="10" s="1"/>
  <c r="M23" i="10" a="1"/>
  <c r="M23" i="10" s="1"/>
  <c r="L23" i="10" a="1"/>
  <c r="L23" i="10" s="1"/>
  <c r="K23" i="10" a="1"/>
  <c r="K23" i="10" s="1"/>
  <c r="J23" i="10" a="1"/>
  <c r="J23" i="10" s="1"/>
  <c r="F23" i="10" a="1"/>
  <c r="F23" i="10" s="1"/>
  <c r="E23" i="10" a="1"/>
  <c r="E23" i="10" s="1"/>
  <c r="D23" i="10" a="1"/>
  <c r="D23" i="10" s="1"/>
  <c r="C23" i="10" a="1"/>
  <c r="C23" i="10" s="1"/>
  <c r="B23" i="10" a="1"/>
  <c r="B23" i="10" s="1"/>
  <c r="AD22" i="10" a="1"/>
  <c r="AD22" i="10" s="1"/>
  <c r="AC22" i="10" a="1"/>
  <c r="AC22" i="10" s="1"/>
  <c r="Y22" i="10" a="1"/>
  <c r="Y22" i="10" s="1"/>
  <c r="X22" i="10" a="1"/>
  <c r="X22" i="10" s="1"/>
  <c r="W22" i="10" a="1"/>
  <c r="W22" i="10" s="1"/>
  <c r="V22" i="10" a="1"/>
  <c r="V22" i="10" s="1"/>
  <c r="U22" i="10" a="1"/>
  <c r="U22" i="10" s="1"/>
  <c r="T22" i="10" a="1"/>
  <c r="T22" i="10" s="1"/>
  <c r="R22" i="10" a="1"/>
  <c r="R22" i="10" s="1"/>
  <c r="Q22" i="10" a="1"/>
  <c r="Q22" i="10" s="1"/>
  <c r="P22" i="10" a="1"/>
  <c r="P22" i="10" s="1"/>
  <c r="O22" i="10" a="1"/>
  <c r="O22" i="10" s="1"/>
  <c r="N22" i="10" a="1"/>
  <c r="N22" i="10" s="1"/>
  <c r="M22" i="10" a="1"/>
  <c r="M22" i="10" s="1"/>
  <c r="L22" i="10" a="1"/>
  <c r="L22" i="10" s="1"/>
  <c r="K22" i="10" a="1"/>
  <c r="K22" i="10" s="1"/>
  <c r="J22" i="10" a="1"/>
  <c r="J22" i="10" s="1"/>
  <c r="F22" i="10" a="1"/>
  <c r="F22" i="10" s="1"/>
  <c r="E22" i="10" a="1"/>
  <c r="E22" i="10" s="1"/>
  <c r="D22" i="10" a="1"/>
  <c r="D22" i="10" s="1"/>
  <c r="C22" i="10" a="1"/>
  <c r="C22" i="10" s="1"/>
  <c r="B22" i="10" a="1"/>
  <c r="B22" i="10" s="1"/>
  <c r="AD21" i="10" a="1"/>
  <c r="AD21" i="10" s="1"/>
  <c r="AC21" i="10" a="1"/>
  <c r="AC21" i="10" s="1"/>
  <c r="Y21" i="10" a="1"/>
  <c r="Y21" i="10" s="1"/>
  <c r="X21" i="10" a="1"/>
  <c r="X21" i="10" s="1"/>
  <c r="W21" i="10" a="1"/>
  <c r="W21" i="10" s="1"/>
  <c r="V21" i="10" a="1"/>
  <c r="V21" i="10" s="1"/>
  <c r="U21" i="10" a="1"/>
  <c r="U21" i="10" s="1"/>
  <c r="T21" i="10" a="1"/>
  <c r="T21" i="10" s="1"/>
  <c r="R21" i="10" a="1"/>
  <c r="R21" i="10" s="1"/>
  <c r="Q21" i="10" a="1"/>
  <c r="Q21" i="10" s="1"/>
  <c r="P21" i="10" a="1"/>
  <c r="P21" i="10" s="1"/>
  <c r="O21" i="10" a="1"/>
  <c r="O21" i="10" s="1"/>
  <c r="N21" i="10" a="1"/>
  <c r="N21" i="10" s="1"/>
  <c r="M21" i="10" a="1"/>
  <c r="M21" i="10" s="1"/>
  <c r="L21" i="10" a="1"/>
  <c r="L21" i="10" s="1"/>
  <c r="K21" i="10" a="1"/>
  <c r="K21" i="10" s="1"/>
  <c r="J21" i="10" a="1"/>
  <c r="J21" i="10" s="1"/>
  <c r="F21" i="10" a="1"/>
  <c r="F21" i="10" s="1"/>
  <c r="E21" i="10" a="1"/>
  <c r="E21" i="10" s="1"/>
  <c r="D21" i="10" a="1"/>
  <c r="D21" i="10" s="1"/>
  <c r="C21" i="10" a="1"/>
  <c r="C21" i="10" s="1"/>
  <c r="B21" i="10" a="1"/>
  <c r="B21" i="10" s="1"/>
  <c r="AD20" i="10" a="1"/>
  <c r="AD20" i="10" s="1"/>
  <c r="AC20" i="10" a="1"/>
  <c r="AC20" i="10" s="1"/>
  <c r="Y20" i="10" a="1"/>
  <c r="Y20" i="10" s="1"/>
  <c r="X20" i="10" a="1"/>
  <c r="X20" i="10" s="1"/>
  <c r="W20" i="10" a="1"/>
  <c r="W20" i="10" s="1"/>
  <c r="V20" i="10" a="1"/>
  <c r="V20" i="10" s="1"/>
  <c r="U20" i="10" a="1"/>
  <c r="U20" i="10" s="1"/>
  <c r="T20" i="10" a="1"/>
  <c r="T20" i="10" s="1"/>
  <c r="R20" i="10" a="1"/>
  <c r="R20" i="10" s="1"/>
  <c r="Q20" i="10" a="1"/>
  <c r="Q20" i="10" s="1"/>
  <c r="P20" i="10" a="1"/>
  <c r="P20" i="10" s="1"/>
  <c r="O20" i="10" a="1"/>
  <c r="O20" i="10" s="1"/>
  <c r="N20" i="10" a="1"/>
  <c r="N20" i="10" s="1"/>
  <c r="M20" i="10" a="1"/>
  <c r="M20" i="10" s="1"/>
  <c r="L20" i="10" a="1"/>
  <c r="L20" i="10" s="1"/>
  <c r="K20" i="10" a="1"/>
  <c r="K20" i="10" s="1"/>
  <c r="J20" i="10" a="1"/>
  <c r="J20" i="10" s="1"/>
  <c r="F20" i="10" a="1"/>
  <c r="F20" i="10" s="1"/>
  <c r="E20" i="10" a="1"/>
  <c r="E20" i="10" s="1"/>
  <c r="D20" i="10" a="1"/>
  <c r="D20" i="10" s="1"/>
  <c r="C20" i="10" a="1"/>
  <c r="C20" i="10" s="1"/>
  <c r="B20" i="10" a="1"/>
  <c r="B20" i="10" s="1"/>
  <c r="AD19" i="10" a="1"/>
  <c r="AD19" i="10" s="1"/>
  <c r="AC19" i="10" a="1"/>
  <c r="AC19" i="10" s="1"/>
  <c r="Y19" i="10" a="1"/>
  <c r="Y19" i="10" s="1"/>
  <c r="X19" i="10" a="1"/>
  <c r="X19" i="10" s="1"/>
  <c r="W19" i="10" a="1"/>
  <c r="W19" i="10" s="1"/>
  <c r="V19" i="10" a="1"/>
  <c r="V19" i="10" s="1"/>
  <c r="U19" i="10" a="1"/>
  <c r="U19" i="10" s="1"/>
  <c r="T19" i="10" a="1"/>
  <c r="T19" i="10" s="1"/>
  <c r="R19" i="10" a="1"/>
  <c r="R19" i="10" s="1"/>
  <c r="Q19" i="10" a="1"/>
  <c r="Q19" i="10" s="1"/>
  <c r="P19" i="10" a="1"/>
  <c r="P19" i="10" s="1"/>
  <c r="O19" i="10" a="1"/>
  <c r="O19" i="10" s="1"/>
  <c r="N19" i="10" a="1"/>
  <c r="N19" i="10" s="1"/>
  <c r="M19" i="10" a="1"/>
  <c r="M19" i="10" s="1"/>
  <c r="L19" i="10" a="1"/>
  <c r="L19" i="10" s="1"/>
  <c r="K19" i="10" a="1"/>
  <c r="K19" i="10" s="1"/>
  <c r="J19" i="10" a="1"/>
  <c r="J19" i="10" s="1"/>
  <c r="F19" i="10" a="1"/>
  <c r="F19" i="10" s="1"/>
  <c r="E19" i="10" a="1"/>
  <c r="E19" i="10" s="1"/>
  <c r="D19" i="10" a="1"/>
  <c r="D19" i="10" s="1"/>
  <c r="C19" i="10" a="1"/>
  <c r="C19" i="10" s="1"/>
  <c r="B19" i="10" a="1"/>
  <c r="B19" i="10" s="1"/>
  <c r="AD18" i="10" a="1"/>
  <c r="AD18" i="10" s="1"/>
  <c r="AC18" i="10" a="1"/>
  <c r="AC18" i="10" s="1"/>
  <c r="Y18" i="10" a="1"/>
  <c r="Y18" i="10" s="1"/>
  <c r="X18" i="10" a="1"/>
  <c r="X18" i="10" s="1"/>
  <c r="W18" i="10" a="1"/>
  <c r="W18" i="10" s="1"/>
  <c r="V18" i="10" a="1"/>
  <c r="V18" i="10" s="1"/>
  <c r="U18" i="10" a="1"/>
  <c r="U18" i="10" s="1"/>
  <c r="T18" i="10" a="1"/>
  <c r="T18" i="10" s="1"/>
  <c r="R18" i="10" a="1"/>
  <c r="R18" i="10" s="1"/>
  <c r="Q18" i="10" a="1"/>
  <c r="Q18" i="10" s="1"/>
  <c r="P18" i="10" a="1"/>
  <c r="P18" i="10" s="1"/>
  <c r="O18" i="10" a="1"/>
  <c r="O18" i="10" s="1"/>
  <c r="N18" i="10" a="1"/>
  <c r="N18" i="10" s="1"/>
  <c r="M18" i="10" a="1"/>
  <c r="M18" i="10" s="1"/>
  <c r="L18" i="10" a="1"/>
  <c r="L18" i="10" s="1"/>
  <c r="K18" i="10" a="1"/>
  <c r="K18" i="10" s="1"/>
  <c r="J18" i="10" a="1"/>
  <c r="J18" i="10" s="1"/>
  <c r="F18" i="10" a="1"/>
  <c r="F18" i="10" s="1"/>
  <c r="E18" i="10" a="1"/>
  <c r="E18" i="10" s="1"/>
  <c r="D18" i="10" a="1"/>
  <c r="D18" i="10" s="1"/>
  <c r="C18" i="10" a="1"/>
  <c r="C18" i="10" s="1"/>
  <c r="B18" i="10" a="1"/>
  <c r="B18" i="10" s="1"/>
  <c r="AD17" i="10" a="1"/>
  <c r="AD17" i="10" s="1"/>
  <c r="AC17" i="10" a="1"/>
  <c r="AC17" i="10" s="1"/>
  <c r="Y17" i="10" a="1"/>
  <c r="Y17" i="10" s="1"/>
  <c r="X17" i="10" a="1"/>
  <c r="X17" i="10" s="1"/>
  <c r="W17" i="10" a="1"/>
  <c r="W17" i="10" s="1"/>
  <c r="V17" i="10" a="1"/>
  <c r="V17" i="10" s="1"/>
  <c r="U17" i="10" a="1"/>
  <c r="U17" i="10" s="1"/>
  <c r="T17" i="10" a="1"/>
  <c r="T17" i="10" s="1"/>
  <c r="R17" i="10" a="1"/>
  <c r="R17" i="10" s="1"/>
  <c r="Q17" i="10" a="1"/>
  <c r="Q17" i="10" s="1"/>
  <c r="P17" i="10" a="1"/>
  <c r="P17" i="10" s="1"/>
  <c r="O17" i="10" a="1"/>
  <c r="O17" i="10" s="1"/>
  <c r="N17" i="10" a="1"/>
  <c r="N17" i="10" s="1"/>
  <c r="M17" i="10" a="1"/>
  <c r="M17" i="10" s="1"/>
  <c r="L17" i="10" a="1"/>
  <c r="L17" i="10" s="1"/>
  <c r="K17" i="10" a="1"/>
  <c r="K17" i="10" s="1"/>
  <c r="J17" i="10" a="1"/>
  <c r="J17" i="10" s="1"/>
  <c r="F17" i="10" a="1"/>
  <c r="F17" i="10" s="1"/>
  <c r="E17" i="10" a="1"/>
  <c r="E17" i="10" s="1"/>
  <c r="D17" i="10" a="1"/>
  <c r="D17" i="10" s="1"/>
  <c r="C17" i="10" a="1"/>
  <c r="C17" i="10" s="1"/>
  <c r="B17" i="10" a="1"/>
  <c r="B17" i="10" s="1"/>
  <c r="AD16" i="10" a="1"/>
  <c r="AD16" i="10" s="1"/>
  <c r="AC16" i="10" a="1"/>
  <c r="AC16" i="10" s="1"/>
  <c r="Y16" i="10" a="1"/>
  <c r="Y16" i="10" s="1"/>
  <c r="X16" i="10" a="1"/>
  <c r="X16" i="10" s="1"/>
  <c r="W16" i="10" a="1"/>
  <c r="W16" i="10" s="1"/>
  <c r="V16" i="10" a="1"/>
  <c r="V16" i="10" s="1"/>
  <c r="T16" i="10" a="1"/>
  <c r="T16" i="10" s="1"/>
  <c r="R16" i="10" a="1"/>
  <c r="R16" i="10" s="1"/>
  <c r="Q16" i="10" a="1"/>
  <c r="Q16" i="10" s="1"/>
  <c r="P16" i="10" a="1"/>
  <c r="P16" i="10" s="1"/>
  <c r="L16" i="10" a="1"/>
  <c r="L16" i="10" s="1"/>
  <c r="K16" i="10" a="1"/>
  <c r="K16" i="10" s="1"/>
  <c r="J16" i="10" a="1"/>
  <c r="J16" i="10" s="1"/>
  <c r="F16" i="10" a="1"/>
  <c r="F16" i="10" s="1"/>
  <c r="E16" i="10" a="1"/>
  <c r="E16" i="10" s="1"/>
  <c r="D16" i="10" a="1"/>
  <c r="D16" i="10" s="1"/>
  <c r="C16" i="10" a="1"/>
  <c r="C16" i="10" s="1"/>
  <c r="B16" i="10" a="1"/>
  <c r="B16" i="10" s="1"/>
  <c r="AD15" i="10" a="1"/>
  <c r="AD15" i="10" s="1"/>
  <c r="AC15" i="10" a="1"/>
  <c r="AC15" i="10" s="1"/>
  <c r="Y15" i="10" a="1"/>
  <c r="Y15" i="10" s="1"/>
  <c r="X15" i="10" a="1"/>
  <c r="X15" i="10" s="1"/>
  <c r="W15" i="10" a="1"/>
  <c r="W15" i="10" s="1"/>
  <c r="T15" i="10" a="1"/>
  <c r="T15" i="10" s="1"/>
  <c r="Q15" i="10" a="1"/>
  <c r="Q15" i="10" s="1"/>
  <c r="P15" i="10" a="1"/>
  <c r="P15" i="10" s="1"/>
  <c r="F15" i="10" a="1"/>
  <c r="F15" i="10" s="1"/>
  <c r="E15" i="10" a="1"/>
  <c r="E15" i="10" s="1"/>
  <c r="D15" i="10" a="1"/>
  <c r="D15" i="10" s="1"/>
  <c r="C15" i="10" a="1"/>
  <c r="C15" i="10" s="1"/>
  <c r="B15" i="10" a="1"/>
  <c r="B15" i="10" s="1"/>
  <c r="AD14" i="10" a="1"/>
  <c r="AD14" i="10" s="1"/>
  <c r="AC14" i="10" a="1"/>
  <c r="AC14" i="10" s="1"/>
  <c r="Y14" i="10" a="1"/>
  <c r="Y14" i="10" s="1"/>
  <c r="X14" i="10" a="1"/>
  <c r="X14" i="10" s="1"/>
  <c r="W14" i="10" a="1"/>
  <c r="W14" i="10" s="1"/>
  <c r="T14" i="10" a="1"/>
  <c r="T14" i="10" s="1"/>
  <c r="Q14" i="10" a="1"/>
  <c r="Q14" i="10" s="1"/>
  <c r="P14" i="10" a="1"/>
  <c r="P14" i="10" s="1"/>
  <c r="F14" i="10" a="1"/>
  <c r="F14" i="10" s="1"/>
  <c r="E14" i="10" a="1"/>
  <c r="E14" i="10" s="1"/>
  <c r="D14" i="10" a="1"/>
  <c r="D14" i="10" s="1"/>
  <c r="C14" i="10" a="1"/>
  <c r="C14" i="10" s="1"/>
  <c r="B14" i="10" a="1"/>
  <c r="B14" i="10" s="1"/>
  <c r="AC13" i="10" a="1"/>
  <c r="AC13" i="10" s="1"/>
  <c r="Y13" i="10" a="1"/>
  <c r="Y13" i="10" s="1"/>
  <c r="X13" i="10" a="1"/>
  <c r="X13" i="10" s="1"/>
  <c r="W13" i="10" a="1"/>
  <c r="W13" i="10" s="1"/>
  <c r="T13" i="10" a="1"/>
  <c r="T13" i="10" s="1"/>
  <c r="Q13" i="10" a="1"/>
  <c r="Q13" i="10" s="1"/>
  <c r="P13" i="10" a="1"/>
  <c r="P13" i="10" s="1"/>
  <c r="F13" i="10" a="1"/>
  <c r="F13" i="10" s="1"/>
  <c r="E13" i="10" a="1"/>
  <c r="E13" i="10" s="1"/>
  <c r="D13" i="10" a="1"/>
  <c r="D13" i="10" s="1"/>
  <c r="C13" i="10" a="1"/>
  <c r="C13" i="10" s="1"/>
  <c r="B13" i="10" a="1"/>
  <c r="B13" i="10" s="1"/>
  <c r="Y12" i="10" a="1"/>
  <c r="Y12" i="10" s="1"/>
  <c r="X12" i="10" a="1"/>
  <c r="X12" i="10" s="1"/>
  <c r="W12" i="10" a="1"/>
  <c r="W12" i="10" s="1"/>
  <c r="T12" i="10" a="1"/>
  <c r="T12" i="10" s="1"/>
  <c r="Q12" i="10" a="1"/>
  <c r="Q12" i="10" s="1"/>
  <c r="P12" i="10" a="1"/>
  <c r="P12" i="10" s="1"/>
  <c r="F12" i="10" a="1"/>
  <c r="F12" i="10" s="1"/>
  <c r="E12" i="10" a="1"/>
  <c r="E12" i="10" s="1"/>
  <c r="D12" i="10" a="1"/>
  <c r="D12" i="10" s="1"/>
  <c r="C12" i="10" a="1"/>
  <c r="C12" i="10" s="1"/>
  <c r="B12" i="10" a="1"/>
  <c r="B12" i="10" s="1"/>
  <c r="Y11" i="10" a="1"/>
  <c r="Y11" i="10" s="1"/>
  <c r="X11" i="10" a="1"/>
  <c r="X11" i="10" s="1"/>
  <c r="W11" i="10" a="1"/>
  <c r="W11" i="10" s="1"/>
  <c r="T11" i="10" a="1"/>
  <c r="T11" i="10" s="1"/>
  <c r="Q11" i="10" a="1"/>
  <c r="Q11" i="10" s="1"/>
  <c r="P11" i="10" a="1"/>
  <c r="P11" i="10" s="1"/>
  <c r="E11" i="10" a="1"/>
  <c r="E11" i="10" s="1"/>
  <c r="D11" i="10" a="1"/>
  <c r="D11" i="10" s="1"/>
  <c r="B11" i="10" a="1"/>
  <c r="B11" i="10" s="1"/>
  <c r="Y10" i="10" a="1"/>
  <c r="Y10" i="10" s="1"/>
  <c r="X10" i="10" a="1"/>
  <c r="X10" i="10" s="1"/>
  <c r="W10" i="10" a="1"/>
  <c r="W10" i="10" s="1"/>
  <c r="T10" i="10" a="1"/>
  <c r="T10" i="10" s="1"/>
  <c r="Q10" i="10" a="1"/>
  <c r="Q10" i="10" s="1"/>
  <c r="P10" i="10" a="1"/>
  <c r="P10" i="10" s="1"/>
  <c r="E10" i="10" a="1"/>
  <c r="E10" i="10" s="1"/>
  <c r="D10" i="10" a="1"/>
  <c r="D10" i="10" s="1"/>
  <c r="B10" i="10" a="1"/>
  <c r="B10" i="10" s="1"/>
  <c r="Y9" i="10" a="1"/>
  <c r="Y9" i="10" s="1"/>
  <c r="X9" i="10" a="1"/>
  <c r="X9" i="10" s="1"/>
  <c r="W9" i="10" a="1"/>
  <c r="W9" i="10" s="1"/>
  <c r="Q9" i="10" a="1"/>
  <c r="Q9" i="10" s="1"/>
  <c r="P9" i="10" a="1"/>
  <c r="P9" i="10" s="1"/>
  <c r="E9" i="10" a="1"/>
  <c r="E9" i="10" s="1"/>
  <c r="D9" i="10" a="1"/>
  <c r="D9" i="10" s="1"/>
  <c r="B9" i="10" a="1"/>
  <c r="B9" i="10" s="1"/>
  <c r="Y8" i="10" a="1"/>
  <c r="Y8" i="10" s="1"/>
  <c r="X8" i="10" a="1"/>
  <c r="X8" i="10" s="1"/>
  <c r="W8" i="10" a="1"/>
  <c r="W8" i="10" s="1"/>
  <c r="Q8" i="10" a="1"/>
  <c r="Q8" i="10" s="1"/>
  <c r="P8" i="10" a="1"/>
  <c r="P8" i="10" s="1"/>
  <c r="E8" i="10" a="1"/>
  <c r="E8" i="10" s="1"/>
  <c r="D8" i="10" a="1"/>
  <c r="D8" i="10" s="1"/>
  <c r="B8" i="10" a="1"/>
  <c r="B8" i="10" s="1"/>
  <c r="X7" i="10" a="1"/>
  <c r="X7" i="10" s="1"/>
  <c r="W7" i="10" a="1"/>
  <c r="W7" i="10" s="1"/>
  <c r="Q7" i="10" a="1"/>
  <c r="Q7" i="10" s="1"/>
  <c r="P7" i="10" a="1"/>
  <c r="P7" i="10" s="1"/>
  <c r="B7" i="10" a="1"/>
  <c r="B7" i="10" s="1"/>
  <c r="X6" i="10" a="1"/>
  <c r="X6" i="10" s="1"/>
  <c r="W6" i="10" a="1"/>
  <c r="W6" i="10" s="1"/>
  <c r="Q6" i="10" a="1"/>
  <c r="Q6" i="10" s="1"/>
  <c r="P6" i="10" a="1"/>
  <c r="P6" i="10" s="1"/>
  <c r="Q5" i="10" a="1"/>
  <c r="Q5" i="10" s="1"/>
  <c r="P5" i="10" a="1"/>
  <c r="P5" i="10" s="1"/>
  <c r="Q4" i="10" a="1"/>
  <c r="Q4" i="10" s="1"/>
  <c r="P4" i="10" a="1"/>
  <c r="P4" i="10" s="1"/>
  <c r="P3" i="10" a="1"/>
  <c r="P3" i="10" s="1"/>
  <c r="J36" i="18"/>
  <c r="J35" i="18"/>
  <c r="J34" i="18"/>
  <c r="J33" i="18"/>
  <c r="J32" i="18"/>
  <c r="J31" i="18"/>
  <c r="J30" i="18"/>
  <c r="J29" i="18"/>
  <c r="J28" i="18"/>
  <c r="J27" i="18"/>
  <c r="J26" i="18"/>
  <c r="J25" i="18"/>
  <c r="J24" i="18"/>
  <c r="J23" i="18"/>
  <c r="J22" i="18"/>
  <c r="J21" i="18"/>
  <c r="J20" i="18"/>
  <c r="J19" i="18"/>
  <c r="J18" i="18"/>
  <c r="J17" i="18"/>
  <c r="J16" i="18"/>
  <c r="J15" i="18"/>
  <c r="J14" i="18"/>
  <c r="J13" i="18"/>
  <c r="J12" i="18"/>
  <c r="J11" i="18"/>
  <c r="J10" i="18"/>
  <c r="J9" i="18"/>
  <c r="J8" i="18"/>
  <c r="J7" i="18"/>
  <c r="J6" i="18"/>
  <c r="J5" i="18"/>
  <c r="P46" i="10" a="1"/>
  <c r="P46" i="10" s="1"/>
  <c r="P47" i="10" a="1"/>
  <c r="P47" i="10" s="1"/>
  <c r="Q46" i="10" a="1"/>
  <c r="Q46" i="10" s="1"/>
  <c r="L52" i="10" a="1"/>
  <c r="L52" i="10" s="1"/>
  <c r="AB64" i="10"/>
  <c r="AA64" i="10"/>
  <c r="L18" i="18"/>
  <c r="L25" i="18"/>
  <c r="L34" i="18"/>
  <c r="L6" i="18"/>
  <c r="L4" i="18"/>
  <c r="B64" i="10"/>
  <c r="Q64" i="10"/>
  <c r="P64" i="10"/>
  <c r="Y64" i="10"/>
  <c r="X64" i="10"/>
  <c r="W64" i="10"/>
  <c r="F64" i="10"/>
  <c r="E64" i="10"/>
  <c r="D64" i="10"/>
  <c r="C64" i="10"/>
  <c r="Y7" i="10" l="1" a="1"/>
  <c r="Y7" i="10" s="1"/>
  <c r="X5" i="10" a="1"/>
  <c r="X5" i="10" s="1"/>
  <c r="W5" i="10" a="1"/>
  <c r="W5" i="10" s="1"/>
  <c r="H26" i="10" a="1"/>
  <c r="H26" i="10" s="1"/>
  <c r="G25" i="10" a="1"/>
  <c r="G25" i="10" s="1"/>
  <c r="AD13" i="10" a="1"/>
  <c r="AD13" i="10" s="1"/>
  <c r="AC12" i="10" a="1"/>
  <c r="AC12" i="10" s="1"/>
  <c r="H25" i="10" a="1"/>
  <c r="H25" i="10" s="1"/>
  <c r="G24" i="10" a="1"/>
  <c r="G24" i="10" s="1"/>
  <c r="G23" i="10" a="1"/>
  <c r="G23" i="10" s="1"/>
  <c r="G22" i="10" a="1"/>
  <c r="G22" i="10" s="1"/>
  <c r="G21" i="10" a="1"/>
  <c r="G21" i="10" s="1"/>
  <c r="AD10" i="10" a="1"/>
  <c r="AD10" i="10" s="1"/>
  <c r="AC9" i="10" a="1"/>
  <c r="AC9" i="10" s="1"/>
  <c r="G17" i="10" a="1"/>
  <c r="G17" i="10" s="1"/>
  <c r="H116" i="1"/>
  <c r="G4" i="1"/>
  <c r="J110" i="1"/>
  <c r="J112" i="1"/>
  <c r="J71" i="1"/>
  <c r="G64" i="1"/>
  <c r="G65" i="1"/>
  <c r="G66"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D2" i="10" s="1" a="1"/>
  <c r="D2" i="10" s="1"/>
  <c r="E34" i="1"/>
  <c r="E33" i="1"/>
  <c r="E32" i="1"/>
  <c r="E31" i="1"/>
  <c r="E30" i="1"/>
  <c r="E29" i="1"/>
  <c r="E28" i="1"/>
  <c r="E27" i="1"/>
  <c r="E26" i="1"/>
  <c r="E25" i="1"/>
  <c r="E24" i="1"/>
  <c r="E23" i="1"/>
  <c r="E22" i="1"/>
  <c r="E21" i="1"/>
  <c r="E20" i="1"/>
  <c r="E19" i="1"/>
  <c r="E18" i="1"/>
  <c r="E17" i="1"/>
  <c r="E16" i="1"/>
  <c r="E15" i="1"/>
  <c r="E14" i="1"/>
  <c r="E13" i="1"/>
  <c r="E12" i="1"/>
  <c r="E11" i="1"/>
  <c r="E10" i="1"/>
  <c r="E9" i="1"/>
  <c r="E8" i="1"/>
  <c r="E7" i="1"/>
  <c r="E6" i="1"/>
  <c r="E5" i="1"/>
  <c r="E4" i="1"/>
  <c r="M9" i="18"/>
  <c r="L9" i="18"/>
  <c r="T2" i="10" l="1" a="1"/>
  <c r="T2" i="10" s="1"/>
  <c r="M2" i="10" a="1"/>
  <c r="M2" i="10" s="1"/>
  <c r="N2" i="10" a="1"/>
  <c r="N2" i="10" s="1"/>
  <c r="O3" i="10" a="1"/>
  <c r="O3" i="10" s="1"/>
  <c r="O2" i="10" a="1"/>
  <c r="O2" i="10" s="1"/>
  <c r="Y2" i="10" a="1"/>
  <c r="Y2" i="10" s="1"/>
  <c r="AE4" i="10" a="1"/>
  <c r="AE4" i="10" s="1"/>
  <c r="AE3" i="10" a="1"/>
  <c r="AE3" i="10" s="1"/>
  <c r="AE2" i="10" a="1"/>
  <c r="AE2" i="10" s="1"/>
  <c r="C2" i="10" a="1"/>
  <c r="C2" i="10" s="1"/>
  <c r="J2" i="10" a="1"/>
  <c r="J2" i="10" s="1"/>
  <c r="K3" i="10" a="1"/>
  <c r="K3" i="10" s="1"/>
  <c r="L2" i="10" a="1"/>
  <c r="L2" i="10" s="1"/>
  <c r="K2" i="10" a="1"/>
  <c r="K2" i="10" s="1"/>
  <c r="R2" i="10" a="1"/>
  <c r="R2" i="10" s="1"/>
  <c r="E2" i="10" a="1"/>
  <c r="E2" i="10" s="1"/>
  <c r="F2" i="10" a="1"/>
  <c r="F2" i="10" s="1"/>
  <c r="S3" i="10" a="1"/>
  <c r="S3" i="10" s="1"/>
  <c r="S2" i="10" a="1"/>
  <c r="S2" i="10" s="1"/>
  <c r="G6" i="10" a="1"/>
  <c r="G6" i="10" s="1"/>
  <c r="H6" i="10" a="1"/>
  <c r="H6" i="10" s="1"/>
  <c r="I6" i="10" a="1"/>
  <c r="I6" i="10" s="1"/>
  <c r="G5" i="10" a="1"/>
  <c r="G5" i="10" s="1"/>
  <c r="H5" i="10" a="1"/>
  <c r="H5" i="10" s="1"/>
  <c r="I5" i="10" a="1"/>
  <c r="I5" i="10" s="1"/>
  <c r="G4" i="10" a="1"/>
  <c r="G4" i="10" s="1"/>
  <c r="H4" i="10" a="1"/>
  <c r="H4" i="10" s="1"/>
  <c r="I4" i="10" a="1"/>
  <c r="I4" i="10" s="1"/>
  <c r="G3" i="10" a="1"/>
  <c r="G3" i="10" s="1"/>
  <c r="H3" i="10" a="1"/>
  <c r="H3" i="10" s="1"/>
  <c r="I3" i="10" a="1"/>
  <c r="I3" i="10" s="1"/>
  <c r="G2" i="10" a="1"/>
  <c r="G2" i="10" s="1"/>
  <c r="H2" i="10" a="1"/>
  <c r="H2" i="10" s="1"/>
  <c r="I2" i="10" a="1"/>
  <c r="I2" i="10" s="1"/>
  <c r="G45" i="1" l="1"/>
  <c r="J272" i="1"/>
  <c r="T47" i="10" a="1"/>
  <c r="T47" i="10" s="1"/>
  <c r="E71" i="1"/>
  <c r="I71" i="1"/>
  <c r="H71" i="1"/>
  <c r="G110" i="1" l="1"/>
  <c r="H110" i="1"/>
  <c r="I110" i="1"/>
  <c r="E110" i="1"/>
  <c r="G111" i="1"/>
  <c r="H111" i="1"/>
  <c r="I111" i="1"/>
  <c r="J111" i="1"/>
  <c r="E111" i="1" s="1"/>
  <c r="G112" i="1"/>
  <c r="H112" i="1"/>
  <c r="I112" i="1"/>
  <c r="E112" i="1"/>
  <c r="G113" i="1"/>
  <c r="H113" i="1"/>
  <c r="I113" i="1"/>
  <c r="J113" i="1"/>
  <c r="E113" i="1" s="1"/>
  <c r="G114" i="1"/>
  <c r="H114" i="1"/>
  <c r="I114" i="1"/>
  <c r="J114" i="1"/>
  <c r="E114" i="1" s="1"/>
  <c r="G115" i="1"/>
  <c r="H115" i="1"/>
  <c r="I115" i="1"/>
  <c r="J115" i="1"/>
  <c r="E115" i="1" s="1"/>
  <c r="G116" i="1"/>
  <c r="I116" i="1"/>
  <c r="J116" i="1"/>
  <c r="E116" i="1" s="1"/>
  <c r="G117" i="1"/>
  <c r="H117" i="1"/>
  <c r="I117" i="1"/>
  <c r="J117" i="1"/>
  <c r="E117" i="1" s="1"/>
  <c r="G118" i="1"/>
  <c r="H118" i="1"/>
  <c r="I118" i="1"/>
  <c r="J118" i="1"/>
  <c r="E118" i="1" s="1"/>
  <c r="G119" i="1"/>
  <c r="H119" i="1"/>
  <c r="I119" i="1"/>
  <c r="J119" i="1"/>
  <c r="E119" i="1" s="1"/>
  <c r="G120" i="1"/>
  <c r="H120" i="1"/>
  <c r="I120" i="1"/>
  <c r="J120" i="1"/>
  <c r="E120" i="1" s="1"/>
  <c r="G121" i="1"/>
  <c r="H121" i="1"/>
  <c r="I121" i="1"/>
  <c r="J121" i="1"/>
  <c r="E121" i="1" s="1"/>
  <c r="G122" i="1"/>
  <c r="H122" i="1"/>
  <c r="I122" i="1"/>
  <c r="J122" i="1"/>
  <c r="E122" i="1" s="1"/>
  <c r="G123" i="1"/>
  <c r="H123" i="1"/>
  <c r="I123" i="1"/>
  <c r="J123" i="1"/>
  <c r="E123" i="1" s="1"/>
  <c r="G124" i="1"/>
  <c r="H124" i="1"/>
  <c r="I124" i="1"/>
  <c r="J124" i="1"/>
  <c r="E124" i="1" s="1"/>
  <c r="G125" i="1"/>
  <c r="H125" i="1"/>
  <c r="I125" i="1"/>
  <c r="J125" i="1"/>
  <c r="E125" i="1" s="1"/>
  <c r="G126" i="1"/>
  <c r="H126" i="1"/>
  <c r="I126" i="1"/>
  <c r="J126" i="1"/>
  <c r="E126" i="1" s="1"/>
  <c r="G127" i="1"/>
  <c r="H127" i="1"/>
  <c r="I127" i="1"/>
  <c r="J127" i="1"/>
  <c r="E127" i="1" s="1"/>
  <c r="G128" i="1"/>
  <c r="H128" i="1"/>
  <c r="I128" i="1"/>
  <c r="J128" i="1"/>
  <c r="E128" i="1" s="1"/>
  <c r="G129" i="1"/>
  <c r="H129" i="1"/>
  <c r="I129" i="1"/>
  <c r="J129" i="1"/>
  <c r="E129" i="1" s="1"/>
  <c r="G130" i="1"/>
  <c r="H130" i="1"/>
  <c r="I130" i="1"/>
  <c r="J130" i="1"/>
  <c r="E130" i="1" s="1"/>
  <c r="G131" i="1"/>
  <c r="H131" i="1"/>
  <c r="I131" i="1"/>
  <c r="J131" i="1"/>
  <c r="E131" i="1" s="1"/>
  <c r="G132" i="1"/>
  <c r="H132" i="1"/>
  <c r="I132" i="1"/>
  <c r="J132" i="1"/>
  <c r="E132" i="1" s="1"/>
  <c r="G133" i="1"/>
  <c r="H133" i="1"/>
  <c r="I133" i="1"/>
  <c r="J133" i="1"/>
  <c r="E133" i="1" s="1"/>
  <c r="G134" i="1"/>
  <c r="H134" i="1"/>
  <c r="I134" i="1"/>
  <c r="J134" i="1"/>
  <c r="E134" i="1" s="1"/>
  <c r="G135" i="1"/>
  <c r="H135" i="1"/>
  <c r="I135" i="1"/>
  <c r="J135" i="1"/>
  <c r="E135" i="1" s="1"/>
  <c r="G136" i="1"/>
  <c r="H136" i="1"/>
  <c r="I136" i="1"/>
  <c r="J136" i="1"/>
  <c r="E136" i="1" s="1"/>
  <c r="G137" i="1"/>
  <c r="H137" i="1"/>
  <c r="I137" i="1"/>
  <c r="J137" i="1"/>
  <c r="E137" i="1" s="1"/>
  <c r="G138" i="1"/>
  <c r="H138" i="1"/>
  <c r="I138" i="1"/>
  <c r="J138" i="1"/>
  <c r="E138" i="1" s="1"/>
  <c r="G139" i="1"/>
  <c r="H139" i="1"/>
  <c r="I139" i="1"/>
  <c r="J139" i="1"/>
  <c r="E139" i="1" s="1"/>
  <c r="G140" i="1"/>
  <c r="H140" i="1"/>
  <c r="I140" i="1"/>
  <c r="J140" i="1"/>
  <c r="E140" i="1" s="1"/>
  <c r="G141" i="1"/>
  <c r="H141" i="1"/>
  <c r="I141" i="1"/>
  <c r="J141" i="1"/>
  <c r="E141" i="1" s="1"/>
  <c r="G142" i="1"/>
  <c r="H142" i="1"/>
  <c r="I142" i="1"/>
  <c r="J142" i="1"/>
  <c r="E142" i="1" s="1"/>
  <c r="G143" i="1"/>
  <c r="H143" i="1"/>
  <c r="I143" i="1"/>
  <c r="J143" i="1"/>
  <c r="E143" i="1" s="1"/>
  <c r="G144" i="1"/>
  <c r="H144" i="1"/>
  <c r="I144" i="1"/>
  <c r="J144" i="1"/>
  <c r="E144" i="1" s="1"/>
  <c r="G145" i="1"/>
  <c r="H145" i="1"/>
  <c r="I145" i="1"/>
  <c r="J145" i="1"/>
  <c r="E145" i="1" s="1"/>
  <c r="G146" i="1"/>
  <c r="H146" i="1"/>
  <c r="I146" i="1"/>
  <c r="J146" i="1"/>
  <c r="E146" i="1" s="1"/>
  <c r="G147" i="1"/>
  <c r="H147" i="1"/>
  <c r="I147" i="1"/>
  <c r="J147" i="1"/>
  <c r="E147" i="1" s="1"/>
  <c r="G148" i="1"/>
  <c r="H148" i="1"/>
  <c r="I148" i="1"/>
  <c r="J148" i="1"/>
  <c r="E148" i="1" s="1"/>
  <c r="G149" i="1"/>
  <c r="H149" i="1"/>
  <c r="I149" i="1"/>
  <c r="J149" i="1"/>
  <c r="E149" i="1" s="1"/>
  <c r="G150" i="1"/>
  <c r="H150" i="1"/>
  <c r="I150" i="1"/>
  <c r="J150" i="1"/>
  <c r="E150" i="1" s="1"/>
  <c r="G151" i="1"/>
  <c r="H151" i="1"/>
  <c r="I151" i="1"/>
  <c r="J151" i="1"/>
  <c r="E151" i="1" s="1"/>
  <c r="G152" i="1"/>
  <c r="H152" i="1"/>
  <c r="I152" i="1"/>
  <c r="J152" i="1"/>
  <c r="E152" i="1" s="1"/>
  <c r="G153" i="1"/>
  <c r="H153" i="1"/>
  <c r="I153" i="1"/>
  <c r="J153" i="1"/>
  <c r="E153" i="1" s="1"/>
  <c r="G154" i="1"/>
  <c r="H154" i="1"/>
  <c r="I154" i="1"/>
  <c r="J154" i="1"/>
  <c r="E154" i="1" s="1"/>
  <c r="G155" i="1"/>
  <c r="H155" i="1"/>
  <c r="I155" i="1"/>
  <c r="J155" i="1"/>
  <c r="E155" i="1" s="1"/>
  <c r="G156" i="1"/>
  <c r="H156" i="1"/>
  <c r="I156" i="1"/>
  <c r="J156" i="1"/>
  <c r="E156" i="1" s="1"/>
  <c r="G157" i="1"/>
  <c r="H157" i="1"/>
  <c r="I157" i="1"/>
  <c r="J157" i="1"/>
  <c r="E157" i="1" s="1"/>
  <c r="G158" i="1"/>
  <c r="H158" i="1"/>
  <c r="I158" i="1"/>
  <c r="J158" i="1"/>
  <c r="E158" i="1" s="1"/>
  <c r="G159" i="1"/>
  <c r="H159" i="1"/>
  <c r="I159" i="1"/>
  <c r="J159" i="1"/>
  <c r="E159" i="1" s="1"/>
  <c r="G160" i="1"/>
  <c r="H160" i="1"/>
  <c r="I160" i="1"/>
  <c r="J160" i="1"/>
  <c r="E160" i="1" s="1"/>
  <c r="G161" i="1"/>
  <c r="H161" i="1"/>
  <c r="I161" i="1"/>
  <c r="J161" i="1"/>
  <c r="E161" i="1" s="1"/>
  <c r="G162" i="1"/>
  <c r="H162" i="1"/>
  <c r="I162" i="1"/>
  <c r="J162" i="1"/>
  <c r="E162" i="1" s="1"/>
  <c r="G163" i="1"/>
  <c r="H163" i="1"/>
  <c r="I163" i="1"/>
  <c r="J163" i="1"/>
  <c r="E163" i="1" s="1"/>
  <c r="G164" i="1"/>
  <c r="H164" i="1"/>
  <c r="I164" i="1"/>
  <c r="J164" i="1"/>
  <c r="E164" i="1" s="1"/>
  <c r="G165" i="1"/>
  <c r="H165" i="1"/>
  <c r="I165" i="1"/>
  <c r="J165" i="1"/>
  <c r="E165" i="1" s="1"/>
  <c r="G166" i="1"/>
  <c r="H166" i="1"/>
  <c r="I166" i="1"/>
  <c r="J166" i="1"/>
  <c r="E166" i="1" s="1"/>
  <c r="G167" i="1"/>
  <c r="H167" i="1"/>
  <c r="I167" i="1"/>
  <c r="J167" i="1"/>
  <c r="E167" i="1" s="1"/>
  <c r="G168" i="1"/>
  <c r="H168" i="1"/>
  <c r="I168" i="1"/>
  <c r="J168" i="1"/>
  <c r="E168" i="1" s="1"/>
  <c r="G169" i="1"/>
  <c r="H169" i="1"/>
  <c r="I169" i="1"/>
  <c r="J169" i="1"/>
  <c r="E169" i="1" s="1"/>
  <c r="G170" i="1"/>
  <c r="H170" i="1"/>
  <c r="I170" i="1"/>
  <c r="J170" i="1"/>
  <c r="E170" i="1" s="1"/>
  <c r="G171" i="1"/>
  <c r="H171" i="1"/>
  <c r="I171" i="1"/>
  <c r="J171" i="1"/>
  <c r="E171" i="1" s="1"/>
  <c r="G172" i="1"/>
  <c r="H172" i="1"/>
  <c r="I172" i="1"/>
  <c r="J172" i="1"/>
  <c r="E172" i="1" s="1"/>
  <c r="G173" i="1"/>
  <c r="H173" i="1"/>
  <c r="I173" i="1"/>
  <c r="J173" i="1"/>
  <c r="E173" i="1" s="1"/>
  <c r="G174" i="1"/>
  <c r="H174" i="1"/>
  <c r="I174" i="1"/>
  <c r="J174" i="1"/>
  <c r="E174" i="1" s="1"/>
  <c r="G175" i="1"/>
  <c r="H175" i="1"/>
  <c r="I175" i="1"/>
  <c r="J175" i="1"/>
  <c r="E175" i="1" s="1"/>
  <c r="G176" i="1"/>
  <c r="H176" i="1"/>
  <c r="I176" i="1"/>
  <c r="J176" i="1"/>
  <c r="E176" i="1" s="1"/>
  <c r="G177" i="1"/>
  <c r="H177" i="1"/>
  <c r="I177" i="1"/>
  <c r="J177" i="1"/>
  <c r="E177" i="1" s="1"/>
  <c r="G178" i="1"/>
  <c r="H178" i="1"/>
  <c r="I178" i="1"/>
  <c r="J178" i="1"/>
  <c r="E178" i="1" s="1"/>
  <c r="G179" i="1"/>
  <c r="H179" i="1"/>
  <c r="I179" i="1"/>
  <c r="J179" i="1"/>
  <c r="E179" i="1" s="1"/>
  <c r="G180" i="1"/>
  <c r="H180" i="1"/>
  <c r="I180" i="1"/>
  <c r="J180" i="1"/>
  <c r="E180" i="1" s="1"/>
  <c r="G181" i="1"/>
  <c r="H181" i="1"/>
  <c r="I181" i="1"/>
  <c r="J181" i="1"/>
  <c r="E181" i="1" s="1"/>
  <c r="G182" i="1"/>
  <c r="H182" i="1"/>
  <c r="I182" i="1"/>
  <c r="J182" i="1"/>
  <c r="E182" i="1" s="1"/>
  <c r="G183" i="1"/>
  <c r="H183" i="1"/>
  <c r="I183" i="1"/>
  <c r="J183" i="1"/>
  <c r="E183" i="1" s="1"/>
  <c r="G184" i="1"/>
  <c r="H184" i="1"/>
  <c r="I184" i="1"/>
  <c r="J184" i="1"/>
  <c r="E184" i="1" s="1"/>
  <c r="G188" i="1"/>
  <c r="H188" i="1"/>
  <c r="I188" i="1"/>
  <c r="J188" i="1"/>
  <c r="E188" i="1" s="1"/>
  <c r="G189" i="1"/>
  <c r="H189" i="1"/>
  <c r="I189" i="1"/>
  <c r="J189" i="1"/>
  <c r="E189" i="1" s="1"/>
  <c r="G190" i="1"/>
  <c r="H190" i="1"/>
  <c r="I190" i="1"/>
  <c r="J190" i="1"/>
  <c r="E190" i="1" s="1"/>
  <c r="G191" i="1"/>
  <c r="H191" i="1"/>
  <c r="I191" i="1"/>
  <c r="J191" i="1"/>
  <c r="E191" i="1" s="1"/>
  <c r="G192" i="1"/>
  <c r="H192" i="1"/>
  <c r="I192" i="1"/>
  <c r="J192" i="1"/>
  <c r="E192" i="1" s="1"/>
  <c r="G193" i="1"/>
  <c r="H193" i="1"/>
  <c r="I193" i="1"/>
  <c r="J193" i="1"/>
  <c r="E193" i="1" s="1"/>
  <c r="G194" i="1"/>
  <c r="H194" i="1"/>
  <c r="I194" i="1"/>
  <c r="J194" i="1"/>
  <c r="E194" i="1" s="1"/>
  <c r="G195" i="1"/>
  <c r="H195" i="1"/>
  <c r="I195" i="1"/>
  <c r="J195" i="1"/>
  <c r="E195" i="1" s="1"/>
  <c r="G196" i="1"/>
  <c r="H196" i="1"/>
  <c r="I196" i="1"/>
  <c r="J196" i="1"/>
  <c r="E196" i="1" s="1"/>
  <c r="G197" i="1"/>
  <c r="H197" i="1"/>
  <c r="I197" i="1"/>
  <c r="J197" i="1"/>
  <c r="E197" i="1" s="1"/>
  <c r="G198" i="1"/>
  <c r="H198" i="1"/>
  <c r="I198" i="1"/>
  <c r="J198" i="1"/>
  <c r="E198" i="1" s="1"/>
  <c r="G199" i="1"/>
  <c r="H199" i="1"/>
  <c r="I199" i="1"/>
  <c r="J199" i="1"/>
  <c r="E199" i="1" s="1"/>
  <c r="G200" i="1"/>
  <c r="H200" i="1"/>
  <c r="I200" i="1"/>
  <c r="J200" i="1"/>
  <c r="E200" i="1" s="1"/>
  <c r="G201" i="1"/>
  <c r="H201" i="1"/>
  <c r="I201" i="1"/>
  <c r="J201" i="1"/>
  <c r="E201" i="1" s="1"/>
  <c r="G202" i="1"/>
  <c r="H202" i="1"/>
  <c r="I202" i="1"/>
  <c r="J202" i="1"/>
  <c r="E202" i="1" s="1"/>
  <c r="G203" i="1"/>
  <c r="H203" i="1"/>
  <c r="I203" i="1"/>
  <c r="J203" i="1"/>
  <c r="E203" i="1" s="1"/>
  <c r="G204" i="1"/>
  <c r="H204" i="1"/>
  <c r="I204" i="1"/>
  <c r="J204" i="1"/>
  <c r="E204" i="1" s="1"/>
  <c r="G205" i="1"/>
  <c r="H205" i="1"/>
  <c r="I205" i="1"/>
  <c r="J205" i="1"/>
  <c r="E205" i="1" s="1"/>
  <c r="G206" i="1"/>
  <c r="H206" i="1"/>
  <c r="I206" i="1"/>
  <c r="J206" i="1"/>
  <c r="E206" i="1" s="1"/>
  <c r="G207" i="1"/>
  <c r="H207" i="1"/>
  <c r="I207" i="1"/>
  <c r="J207" i="1"/>
  <c r="E207" i="1" s="1"/>
  <c r="G208" i="1"/>
  <c r="H208" i="1"/>
  <c r="I208" i="1"/>
  <c r="J208" i="1"/>
  <c r="E208" i="1" s="1"/>
  <c r="G209" i="1"/>
  <c r="H209" i="1"/>
  <c r="I209" i="1"/>
  <c r="J209" i="1"/>
  <c r="E209" i="1" s="1"/>
  <c r="G210" i="1"/>
  <c r="H210" i="1"/>
  <c r="I210" i="1"/>
  <c r="J210" i="1"/>
  <c r="E210" i="1" s="1"/>
  <c r="G211" i="1"/>
  <c r="H211" i="1"/>
  <c r="I211" i="1"/>
  <c r="J211" i="1"/>
  <c r="E211" i="1" s="1"/>
  <c r="G212" i="1"/>
  <c r="H212" i="1"/>
  <c r="I212" i="1"/>
  <c r="J212" i="1"/>
  <c r="E212" i="1" s="1"/>
  <c r="G213" i="1"/>
  <c r="H213" i="1"/>
  <c r="I213" i="1"/>
  <c r="J213" i="1"/>
  <c r="E213" i="1" s="1"/>
  <c r="G214" i="1"/>
  <c r="H214" i="1"/>
  <c r="I214" i="1"/>
  <c r="J214" i="1"/>
  <c r="E214" i="1" s="1"/>
  <c r="G215" i="1"/>
  <c r="H215" i="1"/>
  <c r="I215" i="1"/>
  <c r="J215" i="1"/>
  <c r="E215" i="1" s="1"/>
  <c r="G216" i="1"/>
  <c r="H216" i="1"/>
  <c r="I216" i="1"/>
  <c r="J216" i="1"/>
  <c r="E216" i="1" s="1"/>
  <c r="G217" i="1"/>
  <c r="H217" i="1"/>
  <c r="I217" i="1"/>
  <c r="J217" i="1"/>
  <c r="E217" i="1" s="1"/>
  <c r="G218" i="1"/>
  <c r="H218" i="1"/>
  <c r="I218" i="1"/>
  <c r="J218" i="1"/>
  <c r="E218" i="1" s="1"/>
  <c r="G219" i="1"/>
  <c r="H219" i="1"/>
  <c r="I219" i="1"/>
  <c r="J219" i="1"/>
  <c r="E219" i="1" s="1"/>
  <c r="G220" i="1"/>
  <c r="H220" i="1"/>
  <c r="I220" i="1"/>
  <c r="J220" i="1"/>
  <c r="E220" i="1" s="1"/>
  <c r="G221" i="1"/>
  <c r="H221" i="1"/>
  <c r="I221" i="1"/>
  <c r="J221" i="1"/>
  <c r="E221" i="1" s="1"/>
  <c r="G222" i="1"/>
  <c r="H222" i="1"/>
  <c r="I222" i="1"/>
  <c r="J222" i="1"/>
  <c r="E222" i="1" s="1"/>
  <c r="G223" i="1"/>
  <c r="H223" i="1"/>
  <c r="I223" i="1"/>
  <c r="J223" i="1"/>
  <c r="E223" i="1" s="1"/>
  <c r="G224" i="1"/>
  <c r="H224" i="1"/>
  <c r="I224" i="1"/>
  <c r="J224" i="1"/>
  <c r="E224" i="1" s="1"/>
  <c r="G225" i="1"/>
  <c r="H225" i="1"/>
  <c r="I225" i="1"/>
  <c r="J225" i="1"/>
  <c r="E225" i="1" s="1"/>
  <c r="G226" i="1"/>
  <c r="H226" i="1"/>
  <c r="I226" i="1"/>
  <c r="J226" i="1"/>
  <c r="E226" i="1" s="1"/>
  <c r="G227" i="1"/>
  <c r="H227" i="1"/>
  <c r="I227" i="1"/>
  <c r="J227" i="1"/>
  <c r="E227" i="1" s="1"/>
  <c r="G228" i="1"/>
  <c r="H228" i="1"/>
  <c r="I228" i="1"/>
  <c r="J228" i="1"/>
  <c r="E228" i="1" s="1"/>
  <c r="G229" i="1"/>
  <c r="H229" i="1"/>
  <c r="I229" i="1"/>
  <c r="J229" i="1"/>
  <c r="E229" i="1" s="1"/>
  <c r="G230" i="1"/>
  <c r="H230" i="1"/>
  <c r="I230" i="1"/>
  <c r="J230" i="1"/>
  <c r="E230" i="1" s="1"/>
  <c r="G231" i="1"/>
  <c r="H231" i="1"/>
  <c r="I231" i="1"/>
  <c r="J231" i="1"/>
  <c r="E231" i="1" s="1"/>
  <c r="G232" i="1"/>
  <c r="H232" i="1"/>
  <c r="I232" i="1"/>
  <c r="J232" i="1"/>
  <c r="E232" i="1" s="1"/>
  <c r="G233" i="1"/>
  <c r="H233" i="1"/>
  <c r="I233" i="1"/>
  <c r="J233" i="1"/>
  <c r="E233" i="1" s="1"/>
  <c r="G234" i="1"/>
  <c r="H234" i="1"/>
  <c r="I234" i="1"/>
  <c r="J234" i="1"/>
  <c r="E234" i="1" s="1"/>
  <c r="G235" i="1"/>
  <c r="H235" i="1"/>
  <c r="I235" i="1"/>
  <c r="J235" i="1"/>
  <c r="E235" i="1" s="1"/>
  <c r="G236" i="1"/>
  <c r="H236" i="1"/>
  <c r="I236" i="1"/>
  <c r="J236" i="1"/>
  <c r="E236" i="1" s="1"/>
  <c r="G237" i="1"/>
  <c r="H237" i="1"/>
  <c r="I237" i="1"/>
  <c r="J237" i="1"/>
  <c r="E237" i="1" s="1"/>
  <c r="G238" i="1"/>
  <c r="H238" i="1"/>
  <c r="I238" i="1"/>
  <c r="J238" i="1"/>
  <c r="E238" i="1" s="1"/>
  <c r="G239" i="1"/>
  <c r="H239" i="1"/>
  <c r="I239" i="1"/>
  <c r="J239" i="1"/>
  <c r="E239" i="1" s="1"/>
  <c r="G240" i="1"/>
  <c r="H240" i="1"/>
  <c r="I240" i="1"/>
  <c r="J240" i="1"/>
  <c r="E240" i="1" s="1"/>
  <c r="G241" i="1"/>
  <c r="H241" i="1"/>
  <c r="I241" i="1"/>
  <c r="J241" i="1"/>
  <c r="E241" i="1" s="1"/>
  <c r="G242" i="1"/>
  <c r="H242" i="1"/>
  <c r="I242" i="1"/>
  <c r="J242" i="1"/>
  <c r="E242" i="1" s="1"/>
  <c r="G243" i="1"/>
  <c r="H243" i="1"/>
  <c r="I243" i="1"/>
  <c r="J243" i="1"/>
  <c r="E243" i="1" s="1"/>
  <c r="G244" i="1"/>
  <c r="H244" i="1"/>
  <c r="I244" i="1"/>
  <c r="J244" i="1"/>
  <c r="E244" i="1" s="1"/>
  <c r="G245" i="1"/>
  <c r="H245" i="1"/>
  <c r="I245" i="1"/>
  <c r="J245" i="1"/>
  <c r="E245" i="1" s="1"/>
  <c r="G246" i="1"/>
  <c r="H246" i="1"/>
  <c r="I246" i="1"/>
  <c r="J246" i="1"/>
  <c r="E246" i="1" s="1"/>
  <c r="G247" i="1"/>
  <c r="H247" i="1"/>
  <c r="I247" i="1"/>
  <c r="J247" i="1"/>
  <c r="E247" i="1" s="1"/>
  <c r="G248" i="1"/>
  <c r="H248" i="1"/>
  <c r="I248" i="1"/>
  <c r="J248" i="1"/>
  <c r="E248" i="1" s="1"/>
  <c r="G249" i="1"/>
  <c r="H249" i="1"/>
  <c r="I249" i="1"/>
  <c r="J249" i="1"/>
  <c r="E249" i="1" s="1"/>
  <c r="G250" i="1"/>
  <c r="H250" i="1"/>
  <c r="I250" i="1"/>
  <c r="J250" i="1"/>
  <c r="E250" i="1" s="1"/>
  <c r="G251" i="1"/>
  <c r="H251" i="1"/>
  <c r="I251" i="1"/>
  <c r="J251" i="1"/>
  <c r="E251" i="1" s="1"/>
  <c r="G252" i="1"/>
  <c r="H252" i="1"/>
  <c r="I252" i="1"/>
  <c r="J252" i="1"/>
  <c r="E252" i="1" s="1"/>
  <c r="G253" i="1"/>
  <c r="H253" i="1"/>
  <c r="I253" i="1"/>
  <c r="J253" i="1"/>
  <c r="E253" i="1" s="1"/>
  <c r="G254" i="1"/>
  <c r="H254" i="1"/>
  <c r="I254" i="1"/>
  <c r="J254" i="1"/>
  <c r="E254" i="1" s="1"/>
  <c r="G255" i="1"/>
  <c r="H255" i="1"/>
  <c r="I255" i="1"/>
  <c r="J255" i="1"/>
  <c r="E255" i="1" s="1"/>
  <c r="G256" i="1"/>
  <c r="H256" i="1"/>
  <c r="I256" i="1"/>
  <c r="J256" i="1"/>
  <c r="E256" i="1" s="1"/>
  <c r="G257" i="1"/>
  <c r="H257" i="1"/>
  <c r="I257" i="1"/>
  <c r="J257" i="1"/>
  <c r="E257" i="1" s="1"/>
  <c r="G258" i="1"/>
  <c r="H258" i="1"/>
  <c r="I258" i="1"/>
  <c r="J258" i="1"/>
  <c r="E258" i="1" s="1"/>
  <c r="G259" i="1"/>
  <c r="H259" i="1"/>
  <c r="I259" i="1"/>
  <c r="J259" i="1"/>
  <c r="E259" i="1" s="1"/>
  <c r="G260" i="1"/>
  <c r="H260" i="1"/>
  <c r="I260" i="1"/>
  <c r="J260" i="1"/>
  <c r="E260" i="1" s="1"/>
  <c r="G261" i="1"/>
  <c r="H261" i="1"/>
  <c r="I261" i="1"/>
  <c r="J261" i="1"/>
  <c r="E261" i="1" s="1"/>
  <c r="G262" i="1"/>
  <c r="H262" i="1"/>
  <c r="I262" i="1"/>
  <c r="J262" i="1"/>
  <c r="E262" i="1" s="1"/>
  <c r="G263" i="1"/>
  <c r="H263" i="1"/>
  <c r="I263" i="1"/>
  <c r="J263" i="1"/>
  <c r="E263" i="1" s="1"/>
  <c r="G264" i="1"/>
  <c r="H264" i="1"/>
  <c r="I264" i="1"/>
  <c r="J264" i="1"/>
  <c r="E264" i="1" s="1"/>
  <c r="G265" i="1"/>
  <c r="H265" i="1"/>
  <c r="I265" i="1"/>
  <c r="J265" i="1"/>
  <c r="E265" i="1" s="1"/>
  <c r="G266" i="1"/>
  <c r="H266" i="1"/>
  <c r="I266" i="1"/>
  <c r="J266" i="1"/>
  <c r="E266" i="1" s="1"/>
  <c r="G267" i="1"/>
  <c r="H267" i="1"/>
  <c r="I267" i="1"/>
  <c r="J267" i="1"/>
  <c r="E267" i="1" s="1"/>
  <c r="G268" i="1"/>
  <c r="H268" i="1"/>
  <c r="I268" i="1"/>
  <c r="J268" i="1"/>
  <c r="E268" i="1" s="1"/>
  <c r="G269" i="1"/>
  <c r="H269" i="1"/>
  <c r="I269" i="1"/>
  <c r="J269" i="1"/>
  <c r="E269" i="1" s="1"/>
  <c r="G270" i="1"/>
  <c r="H270" i="1"/>
  <c r="I270" i="1"/>
  <c r="J270" i="1"/>
  <c r="E270" i="1" s="1"/>
  <c r="G271" i="1"/>
  <c r="H271" i="1"/>
  <c r="I271" i="1"/>
  <c r="J271" i="1"/>
  <c r="E271" i="1" s="1"/>
  <c r="E272" i="1"/>
  <c r="G272" i="1"/>
  <c r="H272" i="1"/>
  <c r="I272" i="1"/>
  <c r="G273" i="1"/>
  <c r="H273" i="1"/>
  <c r="I273" i="1"/>
  <c r="J273" i="1"/>
  <c r="E273" i="1" s="1"/>
  <c r="G274" i="1"/>
  <c r="H274" i="1"/>
  <c r="I274" i="1"/>
  <c r="J274" i="1"/>
  <c r="E274" i="1" s="1"/>
  <c r="G275" i="1"/>
  <c r="H275" i="1"/>
  <c r="I275" i="1"/>
  <c r="J275" i="1"/>
  <c r="E275" i="1" s="1"/>
  <c r="G276" i="1"/>
  <c r="H276" i="1"/>
  <c r="I276" i="1"/>
  <c r="J276" i="1"/>
  <c r="E276" i="1" s="1"/>
  <c r="G277" i="1"/>
  <c r="H277" i="1"/>
  <c r="I277" i="1"/>
  <c r="J277" i="1"/>
  <c r="E277" i="1" s="1"/>
  <c r="G278" i="1"/>
  <c r="H278" i="1"/>
  <c r="I278" i="1"/>
  <c r="J278" i="1"/>
  <c r="E278" i="1" s="1"/>
  <c r="G279" i="1"/>
  <c r="H279" i="1"/>
  <c r="I279" i="1"/>
  <c r="J279" i="1"/>
  <c r="E279" i="1" s="1"/>
  <c r="G280" i="1"/>
  <c r="H280" i="1"/>
  <c r="I280" i="1"/>
  <c r="J280" i="1"/>
  <c r="E280" i="1" s="1"/>
  <c r="G281" i="1"/>
  <c r="H281" i="1"/>
  <c r="I281" i="1"/>
  <c r="E281" i="1"/>
  <c r="G282" i="1"/>
  <c r="H282" i="1"/>
  <c r="I282" i="1"/>
  <c r="J282" i="1"/>
  <c r="E282" i="1" s="1"/>
  <c r="G283" i="1"/>
  <c r="H283" i="1"/>
  <c r="I283" i="1"/>
  <c r="J283" i="1"/>
  <c r="E283" i="1" s="1"/>
  <c r="G284" i="1"/>
  <c r="H284" i="1"/>
  <c r="I284" i="1"/>
  <c r="J284" i="1"/>
  <c r="E284" i="1" s="1"/>
  <c r="G285" i="1"/>
  <c r="H285" i="1"/>
  <c r="I285" i="1"/>
  <c r="J285" i="1"/>
  <c r="E285" i="1" s="1"/>
  <c r="G286" i="1"/>
  <c r="H286" i="1"/>
  <c r="I286" i="1"/>
  <c r="J286" i="1"/>
  <c r="E286" i="1" s="1"/>
  <c r="G287" i="1"/>
  <c r="H287" i="1"/>
  <c r="I287" i="1"/>
  <c r="J287" i="1"/>
  <c r="E287" i="1" s="1"/>
  <c r="G288" i="1"/>
  <c r="H288" i="1"/>
  <c r="I288" i="1"/>
  <c r="J288" i="1"/>
  <c r="E288" i="1" s="1"/>
  <c r="G289" i="1"/>
  <c r="H289" i="1"/>
  <c r="I289" i="1"/>
  <c r="J289" i="1"/>
  <c r="E289" i="1" s="1"/>
  <c r="G290" i="1"/>
  <c r="H290" i="1"/>
  <c r="I290" i="1"/>
  <c r="J290" i="1"/>
  <c r="E290" i="1" s="1"/>
  <c r="G291" i="1"/>
  <c r="H291" i="1"/>
  <c r="I291" i="1"/>
  <c r="J291" i="1"/>
  <c r="E291" i="1" s="1"/>
  <c r="G292" i="1"/>
  <c r="H292" i="1"/>
  <c r="I292" i="1"/>
  <c r="J292" i="1"/>
  <c r="E292" i="1" s="1"/>
  <c r="G293" i="1"/>
  <c r="H293" i="1"/>
  <c r="I293" i="1"/>
  <c r="J293" i="1"/>
  <c r="E293" i="1" s="1"/>
  <c r="G294" i="1"/>
  <c r="H294" i="1"/>
  <c r="I294" i="1"/>
  <c r="J294" i="1"/>
  <c r="E294" i="1" s="1"/>
  <c r="G295" i="1"/>
  <c r="H295" i="1"/>
  <c r="I295" i="1"/>
  <c r="J295" i="1"/>
  <c r="E295" i="1" s="1"/>
  <c r="G296" i="1"/>
  <c r="H296" i="1"/>
  <c r="I296" i="1"/>
  <c r="J296" i="1"/>
  <c r="E296" i="1" s="1"/>
  <c r="G297" i="1"/>
  <c r="H297" i="1"/>
  <c r="I297" i="1"/>
  <c r="J297" i="1"/>
  <c r="E297" i="1" s="1"/>
  <c r="G298" i="1"/>
  <c r="H298" i="1"/>
  <c r="I298" i="1"/>
  <c r="J298" i="1"/>
  <c r="E298" i="1" s="1"/>
  <c r="G299" i="1"/>
  <c r="H299" i="1"/>
  <c r="I299" i="1"/>
  <c r="J299" i="1"/>
  <c r="E299" i="1" s="1"/>
  <c r="G300" i="1"/>
  <c r="H300" i="1"/>
  <c r="I300" i="1"/>
  <c r="J300" i="1"/>
  <c r="E300" i="1" s="1"/>
  <c r="G301" i="1"/>
  <c r="H301" i="1"/>
  <c r="I301" i="1"/>
  <c r="J301" i="1"/>
  <c r="E301" i="1" s="1"/>
  <c r="G302" i="1"/>
  <c r="H302" i="1"/>
  <c r="I302" i="1"/>
  <c r="J302" i="1"/>
  <c r="E302" i="1" s="1"/>
  <c r="G303" i="1"/>
  <c r="H303" i="1"/>
  <c r="I303" i="1"/>
  <c r="J303" i="1"/>
  <c r="E303" i="1" s="1"/>
  <c r="G304" i="1"/>
  <c r="H304" i="1"/>
  <c r="I304" i="1"/>
  <c r="J304" i="1"/>
  <c r="E304" i="1" s="1"/>
  <c r="G305" i="1"/>
  <c r="H305" i="1"/>
  <c r="I305" i="1"/>
  <c r="J305" i="1"/>
  <c r="E305" i="1" s="1"/>
  <c r="G306" i="1"/>
  <c r="H306" i="1"/>
  <c r="I306" i="1"/>
  <c r="J306" i="1"/>
  <c r="E306" i="1" s="1"/>
  <c r="G307" i="1"/>
  <c r="H307" i="1"/>
  <c r="I307" i="1"/>
  <c r="J307" i="1"/>
  <c r="E307" i="1" s="1"/>
  <c r="G308" i="1"/>
  <c r="H308" i="1"/>
  <c r="I308" i="1"/>
  <c r="J308" i="1"/>
  <c r="E308" i="1" s="1"/>
  <c r="G309" i="1"/>
  <c r="H309" i="1"/>
  <c r="I309" i="1"/>
  <c r="J309" i="1"/>
  <c r="E309" i="1" s="1"/>
  <c r="G310" i="1"/>
  <c r="H310" i="1"/>
  <c r="I310" i="1"/>
  <c r="J310" i="1"/>
  <c r="E310" i="1" s="1"/>
  <c r="G311" i="1"/>
  <c r="H311" i="1"/>
  <c r="I311" i="1"/>
  <c r="J311" i="1"/>
  <c r="E311" i="1" s="1"/>
  <c r="G312" i="1"/>
  <c r="H312" i="1"/>
  <c r="I312" i="1"/>
  <c r="J312" i="1"/>
  <c r="E312" i="1" s="1"/>
  <c r="G313" i="1"/>
  <c r="H313" i="1"/>
  <c r="I313" i="1"/>
  <c r="J313" i="1"/>
  <c r="E313" i="1" s="1"/>
  <c r="G314" i="1"/>
  <c r="H314" i="1"/>
  <c r="I314" i="1"/>
  <c r="J314" i="1"/>
  <c r="E314" i="1" s="1"/>
  <c r="G315" i="1"/>
  <c r="H315" i="1"/>
  <c r="I315" i="1"/>
  <c r="J315" i="1"/>
  <c r="E315" i="1" s="1"/>
  <c r="G316" i="1"/>
  <c r="H316" i="1"/>
  <c r="I316" i="1"/>
  <c r="J316" i="1"/>
  <c r="E316" i="1" s="1"/>
  <c r="G317" i="1"/>
  <c r="H317" i="1"/>
  <c r="I317" i="1"/>
  <c r="J317" i="1"/>
  <c r="E317" i="1" s="1"/>
  <c r="G318" i="1"/>
  <c r="H318" i="1"/>
  <c r="I318" i="1"/>
  <c r="J318" i="1"/>
  <c r="E318" i="1" s="1"/>
  <c r="G319" i="1"/>
  <c r="H319" i="1"/>
  <c r="I319" i="1"/>
  <c r="J319" i="1"/>
  <c r="E319" i="1" s="1"/>
  <c r="G320" i="1"/>
  <c r="H320" i="1"/>
  <c r="I320" i="1"/>
  <c r="J320" i="1"/>
  <c r="E320" i="1" s="1"/>
  <c r="G321" i="1"/>
  <c r="H321" i="1"/>
  <c r="I321" i="1"/>
  <c r="J321" i="1"/>
  <c r="E321" i="1" s="1"/>
  <c r="G322" i="1"/>
  <c r="H322" i="1"/>
  <c r="I322" i="1"/>
  <c r="J322" i="1"/>
  <c r="E322" i="1" s="1"/>
  <c r="G323" i="1"/>
  <c r="H323" i="1"/>
  <c r="I323" i="1"/>
  <c r="J323" i="1"/>
  <c r="E323" i="1" s="1"/>
  <c r="G324" i="1"/>
  <c r="H324" i="1"/>
  <c r="I324" i="1"/>
  <c r="J324" i="1"/>
  <c r="E324" i="1" s="1"/>
  <c r="G325" i="1"/>
  <c r="H325" i="1"/>
  <c r="I325" i="1"/>
  <c r="J325" i="1"/>
  <c r="E325" i="1" s="1"/>
  <c r="G326" i="1"/>
  <c r="H326" i="1"/>
  <c r="I326" i="1"/>
  <c r="J326" i="1"/>
  <c r="E326" i="1" s="1"/>
  <c r="G327" i="1"/>
  <c r="H327" i="1"/>
  <c r="I327" i="1"/>
  <c r="J327" i="1"/>
  <c r="E327" i="1" s="1"/>
  <c r="G328" i="1"/>
  <c r="H328" i="1"/>
  <c r="I328" i="1"/>
  <c r="J328" i="1"/>
  <c r="E328" i="1" s="1"/>
  <c r="G329" i="1"/>
  <c r="H329" i="1"/>
  <c r="I329" i="1"/>
  <c r="J329" i="1"/>
  <c r="E329" i="1" s="1"/>
  <c r="G330" i="1"/>
  <c r="H330" i="1"/>
  <c r="I330" i="1"/>
  <c r="J330" i="1"/>
  <c r="E330" i="1" s="1"/>
  <c r="G331" i="1"/>
  <c r="H331" i="1"/>
  <c r="I331" i="1"/>
  <c r="J331" i="1"/>
  <c r="E331" i="1" s="1"/>
  <c r="G332" i="1"/>
  <c r="H332" i="1"/>
  <c r="I332" i="1"/>
  <c r="J332" i="1"/>
  <c r="E332" i="1" s="1"/>
  <c r="G333" i="1"/>
  <c r="H333" i="1"/>
  <c r="I333" i="1"/>
  <c r="J333" i="1"/>
  <c r="E333" i="1" s="1"/>
  <c r="G334" i="1"/>
  <c r="H334" i="1"/>
  <c r="I334" i="1"/>
  <c r="J334" i="1"/>
  <c r="E334" i="1" s="1"/>
  <c r="G335" i="1"/>
  <c r="H335" i="1"/>
  <c r="I335" i="1"/>
  <c r="J335" i="1"/>
  <c r="E335" i="1" s="1"/>
  <c r="G336" i="1"/>
  <c r="H336" i="1"/>
  <c r="I336" i="1"/>
  <c r="J336" i="1"/>
  <c r="E336" i="1" s="1"/>
  <c r="G337" i="1"/>
  <c r="H337" i="1"/>
  <c r="I337" i="1"/>
  <c r="J337" i="1"/>
  <c r="E337" i="1" s="1"/>
  <c r="G338" i="1"/>
  <c r="H338" i="1"/>
  <c r="I338" i="1"/>
  <c r="J338" i="1"/>
  <c r="E338" i="1" s="1"/>
  <c r="G339" i="1"/>
  <c r="H339" i="1"/>
  <c r="I339" i="1"/>
  <c r="J339" i="1"/>
  <c r="E339" i="1" s="1"/>
  <c r="G340" i="1"/>
  <c r="H340" i="1"/>
  <c r="I340" i="1"/>
  <c r="J340" i="1"/>
  <c r="E340" i="1" s="1"/>
  <c r="G341" i="1"/>
  <c r="H341" i="1"/>
  <c r="I341" i="1"/>
  <c r="J341" i="1"/>
  <c r="E341" i="1" s="1"/>
  <c r="G342" i="1"/>
  <c r="H342" i="1"/>
  <c r="I342" i="1"/>
  <c r="J342" i="1"/>
  <c r="E342" i="1" s="1"/>
  <c r="G343" i="1"/>
  <c r="H343" i="1"/>
  <c r="I343" i="1"/>
  <c r="J343" i="1"/>
  <c r="E343" i="1" s="1"/>
  <c r="G344" i="1"/>
  <c r="H344" i="1"/>
  <c r="I344" i="1"/>
  <c r="J344" i="1"/>
  <c r="E344" i="1" s="1"/>
  <c r="G345" i="1"/>
  <c r="H345" i="1"/>
  <c r="I345" i="1"/>
  <c r="J345" i="1"/>
  <c r="E345" i="1" s="1"/>
  <c r="G346" i="1"/>
  <c r="H346" i="1"/>
  <c r="I346" i="1"/>
  <c r="J346" i="1"/>
  <c r="E346" i="1" s="1"/>
  <c r="G347" i="1"/>
  <c r="H347" i="1"/>
  <c r="I347" i="1"/>
  <c r="J347" i="1"/>
  <c r="E347" i="1" s="1"/>
  <c r="G348" i="1"/>
  <c r="H348" i="1"/>
  <c r="I348" i="1"/>
  <c r="J348" i="1"/>
  <c r="E348" i="1" s="1"/>
  <c r="G349" i="1"/>
  <c r="H349" i="1"/>
  <c r="I349" i="1"/>
  <c r="J349" i="1"/>
  <c r="E349" i="1" s="1"/>
  <c r="G350" i="1"/>
  <c r="H350" i="1"/>
  <c r="I350" i="1"/>
  <c r="J350" i="1"/>
  <c r="E350" i="1" s="1"/>
  <c r="G351" i="1"/>
  <c r="H351" i="1"/>
  <c r="I351" i="1"/>
  <c r="J351" i="1"/>
  <c r="E351" i="1" s="1"/>
  <c r="G352" i="1"/>
  <c r="H352" i="1"/>
  <c r="I352" i="1"/>
  <c r="J352" i="1"/>
  <c r="E352" i="1" s="1"/>
  <c r="G353" i="1"/>
  <c r="H353" i="1"/>
  <c r="I353" i="1"/>
  <c r="J353" i="1"/>
  <c r="E353" i="1" s="1"/>
  <c r="G354" i="1"/>
  <c r="H354" i="1"/>
  <c r="I354" i="1"/>
  <c r="J354" i="1"/>
  <c r="E354" i="1" s="1"/>
  <c r="G355" i="1"/>
  <c r="H355" i="1"/>
  <c r="I355" i="1"/>
  <c r="J355" i="1"/>
  <c r="E355" i="1" s="1"/>
  <c r="G356" i="1"/>
  <c r="H356" i="1"/>
  <c r="I356" i="1"/>
  <c r="J356" i="1"/>
  <c r="E356" i="1" s="1"/>
  <c r="G357" i="1"/>
  <c r="H357" i="1"/>
  <c r="I357" i="1"/>
  <c r="J357" i="1"/>
  <c r="E357" i="1" s="1"/>
  <c r="G358" i="1"/>
  <c r="H358" i="1"/>
  <c r="I358" i="1"/>
  <c r="J358" i="1"/>
  <c r="E358" i="1" s="1"/>
  <c r="G359" i="1"/>
  <c r="H359" i="1"/>
  <c r="I359" i="1"/>
  <c r="J359" i="1"/>
  <c r="E359" i="1" s="1"/>
  <c r="G360" i="1"/>
  <c r="H360" i="1"/>
  <c r="I360" i="1"/>
  <c r="J360" i="1"/>
  <c r="E360" i="1" s="1"/>
  <c r="G361" i="1"/>
  <c r="H361" i="1"/>
  <c r="I361" i="1"/>
  <c r="J361" i="1"/>
  <c r="E361" i="1" s="1"/>
  <c r="G362" i="1"/>
  <c r="H362" i="1"/>
  <c r="I362" i="1"/>
  <c r="J362" i="1"/>
  <c r="E362" i="1" s="1"/>
  <c r="G363" i="1"/>
  <c r="H363" i="1"/>
  <c r="I363" i="1"/>
  <c r="J363" i="1"/>
  <c r="E363" i="1" s="1"/>
  <c r="G364" i="1"/>
  <c r="H364" i="1"/>
  <c r="I364" i="1"/>
  <c r="J364" i="1"/>
  <c r="E364" i="1" s="1"/>
  <c r="G365" i="1"/>
  <c r="H365" i="1"/>
  <c r="I365" i="1"/>
  <c r="J365" i="1"/>
  <c r="E365" i="1" s="1"/>
  <c r="G366" i="1"/>
  <c r="H366" i="1"/>
  <c r="I366" i="1"/>
  <c r="J366" i="1"/>
  <c r="E366" i="1" s="1"/>
  <c r="G367" i="1"/>
  <c r="H367" i="1"/>
  <c r="I367" i="1"/>
  <c r="J367" i="1"/>
  <c r="E367" i="1" s="1"/>
  <c r="G368" i="1"/>
  <c r="H368" i="1"/>
  <c r="I368" i="1"/>
  <c r="J368" i="1"/>
  <c r="E368" i="1" s="1"/>
  <c r="G369" i="1"/>
  <c r="H369" i="1"/>
  <c r="I369" i="1"/>
  <c r="J369" i="1"/>
  <c r="E369" i="1" s="1"/>
  <c r="G370" i="1"/>
  <c r="H370" i="1"/>
  <c r="I370" i="1"/>
  <c r="J370" i="1"/>
  <c r="E370" i="1" s="1"/>
  <c r="G371" i="1"/>
  <c r="H371" i="1"/>
  <c r="I371" i="1"/>
  <c r="J371" i="1"/>
  <c r="E371" i="1" s="1"/>
  <c r="G372" i="1"/>
  <c r="H372" i="1"/>
  <c r="I372" i="1"/>
  <c r="J372" i="1"/>
  <c r="E372" i="1" s="1"/>
  <c r="G373" i="1"/>
  <c r="H373" i="1"/>
  <c r="I373" i="1"/>
  <c r="J373" i="1"/>
  <c r="E373" i="1" s="1"/>
  <c r="G374" i="1"/>
  <c r="H374" i="1"/>
  <c r="I374" i="1"/>
  <c r="J374" i="1"/>
  <c r="E374" i="1" s="1"/>
  <c r="G375" i="1"/>
  <c r="H375" i="1"/>
  <c r="I375" i="1"/>
  <c r="J375" i="1"/>
  <c r="E375" i="1" s="1"/>
  <c r="G376" i="1"/>
  <c r="H376" i="1"/>
  <c r="I376" i="1"/>
  <c r="J376" i="1"/>
  <c r="E376" i="1" s="1"/>
  <c r="G377" i="1"/>
  <c r="H377" i="1"/>
  <c r="I377" i="1"/>
  <c r="J377" i="1"/>
  <c r="E377" i="1" s="1"/>
  <c r="G378" i="1"/>
  <c r="H378" i="1"/>
  <c r="I378" i="1"/>
  <c r="J378" i="1"/>
  <c r="E378" i="1" s="1"/>
  <c r="D3" i="10" s="1" a="1"/>
  <c r="D3" i="10" s="1"/>
  <c r="G379" i="1"/>
  <c r="H379" i="1"/>
  <c r="I379" i="1"/>
  <c r="J379" i="1"/>
  <c r="E379" i="1" s="1"/>
  <c r="G380" i="1"/>
  <c r="H380" i="1"/>
  <c r="I380" i="1"/>
  <c r="J380" i="1"/>
  <c r="E380" i="1" s="1"/>
  <c r="G381" i="1"/>
  <c r="H381" i="1"/>
  <c r="I381" i="1"/>
  <c r="J381" i="1"/>
  <c r="E381" i="1" s="1"/>
  <c r="G382" i="1"/>
  <c r="H382" i="1"/>
  <c r="I382" i="1"/>
  <c r="J382" i="1"/>
  <c r="E382" i="1" s="1"/>
  <c r="G383" i="1"/>
  <c r="H383" i="1"/>
  <c r="I383" i="1"/>
  <c r="J383" i="1"/>
  <c r="E383" i="1" s="1"/>
  <c r="G384" i="1"/>
  <c r="H384" i="1"/>
  <c r="I384" i="1"/>
  <c r="J384" i="1"/>
  <c r="E384" i="1" s="1"/>
  <c r="G385" i="1"/>
  <c r="H385" i="1"/>
  <c r="I385" i="1"/>
  <c r="J385" i="1"/>
  <c r="E385" i="1" s="1"/>
  <c r="AE6" i="10" s="1" a="1"/>
  <c r="AE6" i="10" s="1"/>
  <c r="G386" i="1"/>
  <c r="H386" i="1"/>
  <c r="I386" i="1"/>
  <c r="J386" i="1"/>
  <c r="E386" i="1" s="1"/>
  <c r="G387" i="1"/>
  <c r="H387" i="1"/>
  <c r="I387" i="1"/>
  <c r="J387" i="1"/>
  <c r="E387" i="1" s="1"/>
  <c r="G388" i="1"/>
  <c r="H388" i="1"/>
  <c r="I388" i="1"/>
  <c r="J388" i="1"/>
  <c r="E388" i="1" s="1"/>
  <c r="G389" i="1"/>
  <c r="H389" i="1"/>
  <c r="I389" i="1"/>
  <c r="J389" i="1"/>
  <c r="E389" i="1" s="1"/>
  <c r="G390" i="1"/>
  <c r="H390" i="1"/>
  <c r="I390" i="1"/>
  <c r="J390" i="1"/>
  <c r="E390" i="1" s="1"/>
  <c r="G391" i="1"/>
  <c r="H391" i="1"/>
  <c r="I391" i="1"/>
  <c r="J391" i="1"/>
  <c r="E391" i="1" s="1"/>
  <c r="G392" i="1"/>
  <c r="H392" i="1"/>
  <c r="I392" i="1"/>
  <c r="J392" i="1"/>
  <c r="E392" i="1" s="1"/>
  <c r="G393" i="1"/>
  <c r="H393" i="1"/>
  <c r="I393" i="1"/>
  <c r="J393" i="1"/>
  <c r="E393" i="1" s="1"/>
  <c r="G394" i="1"/>
  <c r="H394" i="1"/>
  <c r="I394" i="1"/>
  <c r="J394" i="1"/>
  <c r="E394" i="1" s="1"/>
  <c r="G395" i="1"/>
  <c r="H395" i="1"/>
  <c r="I395" i="1"/>
  <c r="J395" i="1"/>
  <c r="E395" i="1" s="1"/>
  <c r="AE10" i="10" s="1" a="1"/>
  <c r="AE10" i="10" s="1"/>
  <c r="G396" i="1"/>
  <c r="H396" i="1"/>
  <c r="I396" i="1"/>
  <c r="J396" i="1"/>
  <c r="E396" i="1" s="1"/>
  <c r="G397" i="1"/>
  <c r="H397" i="1"/>
  <c r="I397" i="1"/>
  <c r="J397" i="1"/>
  <c r="E397" i="1" s="1"/>
  <c r="G398" i="1"/>
  <c r="H398" i="1"/>
  <c r="I398" i="1"/>
  <c r="J398" i="1"/>
  <c r="E398" i="1" s="1"/>
  <c r="G399" i="1"/>
  <c r="H399" i="1"/>
  <c r="I399" i="1"/>
  <c r="J399" i="1"/>
  <c r="E399" i="1" s="1"/>
  <c r="G400" i="1"/>
  <c r="H400" i="1"/>
  <c r="I400" i="1"/>
  <c r="J400" i="1"/>
  <c r="E400" i="1" s="1"/>
  <c r="G401" i="1"/>
  <c r="H401" i="1"/>
  <c r="I401" i="1"/>
  <c r="J401" i="1"/>
  <c r="E401" i="1" s="1"/>
  <c r="G402" i="1"/>
  <c r="H402" i="1"/>
  <c r="I402" i="1"/>
  <c r="J402" i="1"/>
  <c r="E402" i="1" s="1"/>
  <c r="G403" i="1"/>
  <c r="H403" i="1"/>
  <c r="I403" i="1"/>
  <c r="J403" i="1"/>
  <c r="E403" i="1" s="1"/>
  <c r="G404" i="1"/>
  <c r="H404" i="1"/>
  <c r="I404" i="1"/>
  <c r="J404" i="1"/>
  <c r="E404" i="1" s="1"/>
  <c r="G405" i="1"/>
  <c r="H405" i="1"/>
  <c r="I405" i="1"/>
  <c r="J405" i="1"/>
  <c r="E405" i="1" s="1"/>
  <c r="G406" i="1"/>
  <c r="H406" i="1"/>
  <c r="I406" i="1"/>
  <c r="J406" i="1"/>
  <c r="E406" i="1" s="1"/>
  <c r="G407" i="1"/>
  <c r="H407" i="1"/>
  <c r="I407" i="1"/>
  <c r="J407" i="1"/>
  <c r="E407" i="1" s="1"/>
  <c r="G408" i="1"/>
  <c r="H408" i="1"/>
  <c r="I408" i="1"/>
  <c r="J408" i="1"/>
  <c r="E408" i="1" s="1"/>
  <c r="G409" i="1"/>
  <c r="H409" i="1"/>
  <c r="I409" i="1"/>
  <c r="J409" i="1"/>
  <c r="E409" i="1" s="1"/>
  <c r="G410" i="1"/>
  <c r="H410" i="1"/>
  <c r="I410" i="1"/>
  <c r="J410" i="1"/>
  <c r="E410" i="1" s="1"/>
  <c r="G411" i="1"/>
  <c r="H411" i="1"/>
  <c r="I411" i="1"/>
  <c r="J411" i="1"/>
  <c r="E411" i="1" s="1"/>
  <c r="G412" i="1"/>
  <c r="H412" i="1"/>
  <c r="I412" i="1"/>
  <c r="J412" i="1"/>
  <c r="E412" i="1" s="1"/>
  <c r="G413" i="1"/>
  <c r="H413" i="1"/>
  <c r="I413" i="1"/>
  <c r="J413" i="1"/>
  <c r="E413" i="1" s="1"/>
  <c r="G414" i="1"/>
  <c r="H414" i="1"/>
  <c r="I414" i="1"/>
  <c r="J414" i="1"/>
  <c r="E414" i="1" s="1"/>
  <c r="G415" i="1"/>
  <c r="H415" i="1"/>
  <c r="I415" i="1"/>
  <c r="J415" i="1"/>
  <c r="E415" i="1" s="1"/>
  <c r="G416" i="1"/>
  <c r="H416" i="1"/>
  <c r="I416" i="1"/>
  <c r="J416" i="1"/>
  <c r="E416" i="1" s="1"/>
  <c r="G417" i="1"/>
  <c r="H417" i="1"/>
  <c r="I417" i="1"/>
  <c r="J417" i="1"/>
  <c r="E417" i="1" s="1"/>
  <c r="G418" i="1"/>
  <c r="H418" i="1"/>
  <c r="I418" i="1"/>
  <c r="J418" i="1"/>
  <c r="E418" i="1" s="1"/>
  <c r="G419" i="1"/>
  <c r="H419" i="1"/>
  <c r="I419" i="1"/>
  <c r="J419" i="1"/>
  <c r="E419" i="1" s="1"/>
  <c r="G420" i="1"/>
  <c r="H420" i="1"/>
  <c r="I420" i="1"/>
  <c r="J420" i="1"/>
  <c r="E420" i="1" s="1"/>
  <c r="G421" i="1"/>
  <c r="H421" i="1"/>
  <c r="I421" i="1"/>
  <c r="J421" i="1"/>
  <c r="E421" i="1" s="1"/>
  <c r="G422" i="1"/>
  <c r="H422" i="1"/>
  <c r="I422" i="1"/>
  <c r="J422" i="1"/>
  <c r="E422" i="1" s="1"/>
  <c r="G423" i="1"/>
  <c r="H423" i="1"/>
  <c r="I423" i="1"/>
  <c r="J423" i="1"/>
  <c r="E423" i="1" s="1"/>
  <c r="G424" i="1"/>
  <c r="H424" i="1"/>
  <c r="I424" i="1"/>
  <c r="J424" i="1"/>
  <c r="E424" i="1" s="1"/>
  <c r="G425" i="1"/>
  <c r="H425" i="1"/>
  <c r="I425" i="1"/>
  <c r="J425" i="1"/>
  <c r="E425" i="1" s="1"/>
  <c r="G426" i="1"/>
  <c r="H426" i="1"/>
  <c r="I426" i="1"/>
  <c r="J426" i="1"/>
  <c r="E426" i="1" s="1"/>
  <c r="G427" i="1"/>
  <c r="H427" i="1"/>
  <c r="I427" i="1"/>
  <c r="J427" i="1"/>
  <c r="E427" i="1" s="1"/>
  <c r="G428" i="1"/>
  <c r="H428" i="1"/>
  <c r="I428" i="1"/>
  <c r="J428" i="1"/>
  <c r="E428" i="1" s="1"/>
  <c r="G429" i="1"/>
  <c r="H429" i="1"/>
  <c r="I429" i="1"/>
  <c r="J429" i="1"/>
  <c r="E429" i="1" s="1"/>
  <c r="G430" i="1"/>
  <c r="H430" i="1"/>
  <c r="I430" i="1"/>
  <c r="J430" i="1"/>
  <c r="E430" i="1" s="1"/>
  <c r="G431" i="1"/>
  <c r="H431" i="1"/>
  <c r="I431" i="1"/>
  <c r="J431" i="1"/>
  <c r="E431" i="1" s="1"/>
  <c r="G432" i="1"/>
  <c r="H432" i="1"/>
  <c r="I432" i="1"/>
  <c r="J432" i="1"/>
  <c r="E432" i="1" s="1"/>
  <c r="G433" i="1"/>
  <c r="H433" i="1"/>
  <c r="I433" i="1"/>
  <c r="J433" i="1"/>
  <c r="E433" i="1" s="1"/>
  <c r="G434" i="1"/>
  <c r="H434" i="1"/>
  <c r="I434" i="1"/>
  <c r="J434" i="1"/>
  <c r="E434" i="1" s="1"/>
  <c r="G435" i="1"/>
  <c r="H435" i="1"/>
  <c r="I435" i="1"/>
  <c r="J435" i="1"/>
  <c r="E435" i="1" s="1"/>
  <c r="G436" i="1"/>
  <c r="H436" i="1"/>
  <c r="I436" i="1"/>
  <c r="J436" i="1"/>
  <c r="E436" i="1" s="1"/>
  <c r="G437" i="1"/>
  <c r="H437" i="1"/>
  <c r="I437" i="1"/>
  <c r="J437" i="1"/>
  <c r="E437" i="1" s="1"/>
  <c r="G438" i="1"/>
  <c r="H438" i="1"/>
  <c r="I438" i="1"/>
  <c r="J438" i="1"/>
  <c r="E438" i="1" s="1"/>
  <c r="G439" i="1"/>
  <c r="H439" i="1"/>
  <c r="I439" i="1"/>
  <c r="J439" i="1"/>
  <c r="E439" i="1" s="1"/>
  <c r="G440" i="1"/>
  <c r="H440" i="1"/>
  <c r="I440" i="1"/>
  <c r="J440" i="1"/>
  <c r="E440" i="1" s="1"/>
  <c r="G441" i="1"/>
  <c r="H441" i="1"/>
  <c r="I441" i="1"/>
  <c r="J441" i="1"/>
  <c r="E441" i="1" s="1"/>
  <c r="G442" i="1"/>
  <c r="H442" i="1"/>
  <c r="I442" i="1"/>
  <c r="J442" i="1"/>
  <c r="E442" i="1" s="1"/>
  <c r="G443" i="1"/>
  <c r="H443" i="1"/>
  <c r="I443" i="1"/>
  <c r="J443" i="1"/>
  <c r="E443" i="1" s="1"/>
  <c r="G444" i="1"/>
  <c r="H444" i="1"/>
  <c r="I444" i="1"/>
  <c r="J444" i="1"/>
  <c r="E444" i="1" s="1"/>
  <c r="G445" i="1"/>
  <c r="H445" i="1"/>
  <c r="I445" i="1"/>
  <c r="J445" i="1"/>
  <c r="E445" i="1" s="1"/>
  <c r="G446" i="1"/>
  <c r="H446" i="1"/>
  <c r="I446" i="1"/>
  <c r="J446" i="1"/>
  <c r="E446" i="1" s="1"/>
  <c r="G447" i="1"/>
  <c r="H447" i="1"/>
  <c r="I447" i="1"/>
  <c r="J447" i="1"/>
  <c r="E447" i="1" s="1"/>
  <c r="G448" i="1"/>
  <c r="H448" i="1"/>
  <c r="I448" i="1"/>
  <c r="J448" i="1"/>
  <c r="E448" i="1" s="1"/>
  <c r="G449" i="1"/>
  <c r="H449" i="1"/>
  <c r="I449" i="1"/>
  <c r="J449" i="1"/>
  <c r="E449" i="1" s="1"/>
  <c r="G450" i="1"/>
  <c r="H450" i="1"/>
  <c r="I450" i="1"/>
  <c r="J450" i="1"/>
  <c r="E450" i="1" s="1"/>
  <c r="G451" i="1"/>
  <c r="H451" i="1"/>
  <c r="I451" i="1"/>
  <c r="J451" i="1"/>
  <c r="E451" i="1" s="1"/>
  <c r="G452" i="1"/>
  <c r="H452" i="1"/>
  <c r="I452" i="1"/>
  <c r="J452" i="1"/>
  <c r="E452" i="1" s="1"/>
  <c r="G453" i="1"/>
  <c r="H453" i="1"/>
  <c r="I453" i="1"/>
  <c r="J453" i="1"/>
  <c r="E453" i="1" s="1"/>
  <c r="G454" i="1"/>
  <c r="H454" i="1"/>
  <c r="I454" i="1"/>
  <c r="J454" i="1"/>
  <c r="E454" i="1" s="1"/>
  <c r="G455" i="1"/>
  <c r="H455" i="1"/>
  <c r="I455" i="1"/>
  <c r="J455" i="1"/>
  <c r="E455" i="1" s="1"/>
  <c r="G456" i="1"/>
  <c r="H456" i="1"/>
  <c r="I456" i="1"/>
  <c r="J456" i="1"/>
  <c r="E456" i="1" s="1"/>
  <c r="G457" i="1"/>
  <c r="H457" i="1"/>
  <c r="I457" i="1"/>
  <c r="J457" i="1"/>
  <c r="E457" i="1" s="1"/>
  <c r="G458" i="1"/>
  <c r="H458" i="1"/>
  <c r="I458" i="1"/>
  <c r="J458" i="1"/>
  <c r="E458" i="1" s="1"/>
  <c r="G459" i="1"/>
  <c r="H459" i="1"/>
  <c r="I459" i="1"/>
  <c r="J459" i="1"/>
  <c r="E459" i="1" s="1"/>
  <c r="G460" i="1"/>
  <c r="H460" i="1"/>
  <c r="I460" i="1"/>
  <c r="J460" i="1"/>
  <c r="E460" i="1" s="1"/>
  <c r="G461" i="1"/>
  <c r="H461" i="1"/>
  <c r="I461" i="1"/>
  <c r="J461" i="1"/>
  <c r="E461" i="1" s="1"/>
  <c r="G462" i="1"/>
  <c r="H462" i="1"/>
  <c r="I462" i="1"/>
  <c r="J462" i="1"/>
  <c r="E462" i="1" s="1"/>
  <c r="G463" i="1"/>
  <c r="H463" i="1"/>
  <c r="I463" i="1"/>
  <c r="J463" i="1"/>
  <c r="E463" i="1" s="1"/>
  <c r="G464" i="1"/>
  <c r="H464" i="1"/>
  <c r="I464" i="1"/>
  <c r="J464" i="1"/>
  <c r="E464" i="1" s="1"/>
  <c r="G465" i="1"/>
  <c r="H465" i="1"/>
  <c r="I465" i="1"/>
  <c r="J465" i="1"/>
  <c r="E465" i="1" s="1"/>
  <c r="G466" i="1"/>
  <c r="H466" i="1"/>
  <c r="I466" i="1"/>
  <c r="J466" i="1"/>
  <c r="E466" i="1" s="1"/>
  <c r="G467" i="1"/>
  <c r="H467" i="1"/>
  <c r="I467" i="1"/>
  <c r="J467" i="1"/>
  <c r="E467" i="1" s="1"/>
  <c r="G468" i="1"/>
  <c r="H468" i="1"/>
  <c r="I468" i="1"/>
  <c r="J468" i="1"/>
  <c r="E468" i="1" s="1"/>
  <c r="G469" i="1"/>
  <c r="H469" i="1"/>
  <c r="I469" i="1"/>
  <c r="J469" i="1"/>
  <c r="E469" i="1" s="1"/>
  <c r="G470" i="1"/>
  <c r="H470" i="1"/>
  <c r="I470" i="1"/>
  <c r="J470" i="1"/>
  <c r="E470" i="1" s="1"/>
  <c r="G471" i="1"/>
  <c r="H471" i="1"/>
  <c r="I471" i="1"/>
  <c r="J471" i="1"/>
  <c r="E471" i="1" s="1"/>
  <c r="G472" i="1"/>
  <c r="H472" i="1"/>
  <c r="I472" i="1"/>
  <c r="J472" i="1"/>
  <c r="E472" i="1" s="1"/>
  <c r="G473" i="1"/>
  <c r="H473" i="1"/>
  <c r="I473" i="1"/>
  <c r="J473" i="1"/>
  <c r="E473" i="1" s="1"/>
  <c r="G474" i="1"/>
  <c r="H474" i="1"/>
  <c r="I474" i="1"/>
  <c r="J474" i="1"/>
  <c r="E474" i="1" s="1"/>
  <c r="G475" i="1"/>
  <c r="H475" i="1"/>
  <c r="I475" i="1"/>
  <c r="J475" i="1"/>
  <c r="E475" i="1" s="1"/>
  <c r="G476" i="1"/>
  <c r="H476" i="1"/>
  <c r="I476" i="1"/>
  <c r="J476" i="1"/>
  <c r="E476" i="1" s="1"/>
  <c r="G477" i="1"/>
  <c r="H477" i="1"/>
  <c r="I477" i="1"/>
  <c r="J477" i="1"/>
  <c r="E477" i="1" s="1"/>
  <c r="G478" i="1"/>
  <c r="H478" i="1"/>
  <c r="I478" i="1"/>
  <c r="J478" i="1"/>
  <c r="E478" i="1" s="1"/>
  <c r="G479" i="1"/>
  <c r="H479" i="1"/>
  <c r="I479" i="1"/>
  <c r="J479" i="1"/>
  <c r="E479" i="1" s="1"/>
  <c r="G480" i="1"/>
  <c r="H480" i="1"/>
  <c r="I480" i="1"/>
  <c r="J480" i="1"/>
  <c r="E480" i="1" s="1"/>
  <c r="G481" i="1"/>
  <c r="H481" i="1"/>
  <c r="I481" i="1"/>
  <c r="J481" i="1"/>
  <c r="E481" i="1" s="1"/>
  <c r="G482" i="1"/>
  <c r="H482" i="1"/>
  <c r="I482" i="1"/>
  <c r="J482" i="1"/>
  <c r="E482" i="1" s="1"/>
  <c r="G483" i="1"/>
  <c r="H483" i="1"/>
  <c r="I483" i="1"/>
  <c r="J483" i="1"/>
  <c r="E483" i="1" s="1"/>
  <c r="G484" i="1"/>
  <c r="H484" i="1"/>
  <c r="I484" i="1"/>
  <c r="J484" i="1"/>
  <c r="E484" i="1" s="1"/>
  <c r="G485" i="1"/>
  <c r="H485" i="1"/>
  <c r="I485" i="1"/>
  <c r="J485" i="1"/>
  <c r="E485" i="1" s="1"/>
  <c r="G486" i="1"/>
  <c r="H486" i="1"/>
  <c r="I486" i="1"/>
  <c r="J486" i="1"/>
  <c r="E486" i="1" s="1"/>
  <c r="G487" i="1"/>
  <c r="H487" i="1"/>
  <c r="I487" i="1"/>
  <c r="J487" i="1"/>
  <c r="E487" i="1" s="1"/>
  <c r="G488" i="1"/>
  <c r="H488" i="1"/>
  <c r="I488" i="1"/>
  <c r="J488" i="1"/>
  <c r="E488" i="1" s="1"/>
  <c r="G489" i="1"/>
  <c r="H489" i="1"/>
  <c r="I489" i="1"/>
  <c r="J489" i="1"/>
  <c r="E489" i="1" s="1"/>
  <c r="G490" i="1"/>
  <c r="H490" i="1"/>
  <c r="I490" i="1"/>
  <c r="J490" i="1"/>
  <c r="E490" i="1" s="1"/>
  <c r="G491" i="1"/>
  <c r="H491" i="1"/>
  <c r="I491" i="1"/>
  <c r="J491" i="1"/>
  <c r="E491" i="1" s="1"/>
  <c r="G492" i="1"/>
  <c r="H492" i="1"/>
  <c r="I492" i="1"/>
  <c r="J492" i="1"/>
  <c r="E492" i="1" s="1"/>
  <c r="G493" i="1"/>
  <c r="H493" i="1"/>
  <c r="I493" i="1"/>
  <c r="J493" i="1"/>
  <c r="E493" i="1" s="1"/>
  <c r="G494" i="1"/>
  <c r="H494" i="1"/>
  <c r="I494" i="1"/>
  <c r="J494" i="1"/>
  <c r="E494" i="1" s="1"/>
  <c r="G495" i="1"/>
  <c r="H495" i="1"/>
  <c r="I495" i="1"/>
  <c r="J495" i="1"/>
  <c r="E495" i="1" s="1"/>
  <c r="G496" i="1"/>
  <c r="H496" i="1"/>
  <c r="I496" i="1"/>
  <c r="J496" i="1"/>
  <c r="E496" i="1" s="1"/>
  <c r="G497" i="1"/>
  <c r="H497" i="1"/>
  <c r="I497" i="1"/>
  <c r="J497" i="1"/>
  <c r="E497" i="1" s="1"/>
  <c r="G498" i="1"/>
  <c r="H498" i="1"/>
  <c r="I498" i="1"/>
  <c r="J498" i="1"/>
  <c r="E498" i="1" s="1"/>
  <c r="G499" i="1"/>
  <c r="H499" i="1"/>
  <c r="I499" i="1"/>
  <c r="J499" i="1"/>
  <c r="E499" i="1" s="1"/>
  <c r="G500" i="1"/>
  <c r="H500" i="1"/>
  <c r="I500" i="1"/>
  <c r="J500" i="1"/>
  <c r="E500" i="1" s="1"/>
  <c r="G501" i="1"/>
  <c r="H501" i="1"/>
  <c r="I501" i="1"/>
  <c r="J501" i="1"/>
  <c r="E501" i="1" s="1"/>
  <c r="G502" i="1"/>
  <c r="H502" i="1"/>
  <c r="I502" i="1"/>
  <c r="J502" i="1"/>
  <c r="E502" i="1" s="1"/>
  <c r="G503" i="1"/>
  <c r="H503" i="1"/>
  <c r="I503" i="1"/>
  <c r="J503" i="1"/>
  <c r="E503" i="1" s="1"/>
  <c r="G504" i="1"/>
  <c r="H504" i="1"/>
  <c r="I504" i="1"/>
  <c r="J504" i="1"/>
  <c r="E504" i="1" s="1"/>
  <c r="G505" i="1"/>
  <c r="H505" i="1"/>
  <c r="I505" i="1"/>
  <c r="J505" i="1"/>
  <c r="E505" i="1" s="1"/>
  <c r="G506" i="1"/>
  <c r="H506" i="1"/>
  <c r="I506" i="1"/>
  <c r="J506" i="1"/>
  <c r="E506" i="1" s="1"/>
  <c r="G507" i="1"/>
  <c r="H507" i="1"/>
  <c r="I507" i="1"/>
  <c r="J507" i="1"/>
  <c r="E507" i="1" s="1"/>
  <c r="G508" i="1"/>
  <c r="H508" i="1"/>
  <c r="I508" i="1"/>
  <c r="J508" i="1"/>
  <c r="E508" i="1" s="1"/>
  <c r="G509" i="1"/>
  <c r="H509" i="1"/>
  <c r="I509" i="1"/>
  <c r="J509" i="1"/>
  <c r="E509" i="1" s="1"/>
  <c r="G510" i="1"/>
  <c r="H510" i="1"/>
  <c r="I510" i="1"/>
  <c r="J510" i="1"/>
  <c r="E510" i="1" s="1"/>
  <c r="G511" i="1"/>
  <c r="H511" i="1"/>
  <c r="I511" i="1"/>
  <c r="J511" i="1"/>
  <c r="E511" i="1" s="1"/>
  <c r="G512" i="1"/>
  <c r="H512" i="1"/>
  <c r="I512" i="1"/>
  <c r="J512" i="1"/>
  <c r="E512" i="1" s="1"/>
  <c r="G513" i="1"/>
  <c r="H513" i="1"/>
  <c r="I513" i="1"/>
  <c r="J513" i="1"/>
  <c r="E513" i="1" s="1"/>
  <c r="G514" i="1"/>
  <c r="H514" i="1"/>
  <c r="I514" i="1"/>
  <c r="J514" i="1"/>
  <c r="E514" i="1" s="1"/>
  <c r="G515" i="1"/>
  <c r="H515" i="1"/>
  <c r="I515" i="1"/>
  <c r="J515" i="1"/>
  <c r="E515" i="1" s="1"/>
  <c r="G516" i="1"/>
  <c r="H516" i="1"/>
  <c r="I516" i="1"/>
  <c r="J516" i="1"/>
  <c r="E516" i="1" s="1"/>
  <c r="G517" i="1"/>
  <c r="H517" i="1"/>
  <c r="I517" i="1"/>
  <c r="J517" i="1"/>
  <c r="E517" i="1" s="1"/>
  <c r="G518" i="1"/>
  <c r="H518" i="1"/>
  <c r="I518" i="1"/>
  <c r="J518" i="1"/>
  <c r="E518" i="1" s="1"/>
  <c r="G519" i="1"/>
  <c r="H519" i="1"/>
  <c r="I519" i="1"/>
  <c r="J519" i="1"/>
  <c r="E519" i="1" s="1"/>
  <c r="G520" i="1"/>
  <c r="H520" i="1"/>
  <c r="I520" i="1"/>
  <c r="J520" i="1"/>
  <c r="E520" i="1" s="1"/>
  <c r="G521" i="1"/>
  <c r="H521" i="1"/>
  <c r="I521" i="1"/>
  <c r="J521" i="1"/>
  <c r="E521" i="1" s="1"/>
  <c r="G522" i="1"/>
  <c r="H522" i="1"/>
  <c r="I522" i="1"/>
  <c r="J522" i="1"/>
  <c r="E522" i="1" s="1"/>
  <c r="G523" i="1"/>
  <c r="H523" i="1"/>
  <c r="I523" i="1"/>
  <c r="J523" i="1"/>
  <c r="E523" i="1" s="1"/>
  <c r="G524" i="1"/>
  <c r="H524" i="1"/>
  <c r="I524" i="1"/>
  <c r="J524" i="1"/>
  <c r="E524" i="1" s="1"/>
  <c r="G525" i="1"/>
  <c r="H525" i="1"/>
  <c r="I525" i="1"/>
  <c r="J525" i="1"/>
  <c r="E525" i="1" s="1"/>
  <c r="G526" i="1"/>
  <c r="H526" i="1"/>
  <c r="I526" i="1"/>
  <c r="J526" i="1"/>
  <c r="E526" i="1" s="1"/>
  <c r="G527" i="1"/>
  <c r="H527" i="1"/>
  <c r="I527" i="1"/>
  <c r="J527" i="1"/>
  <c r="E527" i="1" s="1"/>
  <c r="G528" i="1"/>
  <c r="H528" i="1"/>
  <c r="I528" i="1"/>
  <c r="J528" i="1"/>
  <c r="E528" i="1" s="1"/>
  <c r="G529" i="1"/>
  <c r="H529" i="1"/>
  <c r="I529" i="1"/>
  <c r="J529" i="1"/>
  <c r="E529" i="1" s="1"/>
  <c r="G530" i="1"/>
  <c r="H530" i="1"/>
  <c r="I530" i="1"/>
  <c r="J530" i="1"/>
  <c r="E530" i="1" s="1"/>
  <c r="G531" i="1"/>
  <c r="H531" i="1"/>
  <c r="I531" i="1"/>
  <c r="J531" i="1"/>
  <c r="E531" i="1" s="1"/>
  <c r="G532" i="1"/>
  <c r="H532" i="1"/>
  <c r="I532" i="1"/>
  <c r="J532" i="1"/>
  <c r="E532" i="1" s="1"/>
  <c r="G533" i="1"/>
  <c r="H533" i="1"/>
  <c r="I533" i="1"/>
  <c r="J533" i="1"/>
  <c r="E533" i="1" s="1"/>
  <c r="G534" i="1"/>
  <c r="H534" i="1"/>
  <c r="I534" i="1"/>
  <c r="J534" i="1"/>
  <c r="E534" i="1" s="1"/>
  <c r="G535" i="1"/>
  <c r="H535" i="1"/>
  <c r="I535" i="1"/>
  <c r="J535" i="1"/>
  <c r="E535" i="1" s="1"/>
  <c r="G536" i="1"/>
  <c r="H536" i="1"/>
  <c r="I536" i="1"/>
  <c r="J536" i="1"/>
  <c r="E536" i="1" s="1"/>
  <c r="G537" i="1"/>
  <c r="H537" i="1"/>
  <c r="I537" i="1"/>
  <c r="J537" i="1"/>
  <c r="E537" i="1" s="1"/>
  <c r="G538" i="1"/>
  <c r="H538" i="1"/>
  <c r="I538" i="1"/>
  <c r="J538" i="1"/>
  <c r="E538" i="1" s="1"/>
  <c r="G539" i="1"/>
  <c r="H539" i="1"/>
  <c r="I539" i="1"/>
  <c r="J539" i="1"/>
  <c r="E539" i="1" s="1"/>
  <c r="G540" i="1"/>
  <c r="H540" i="1"/>
  <c r="I540" i="1"/>
  <c r="J540" i="1"/>
  <c r="E540" i="1" s="1"/>
  <c r="G541" i="1"/>
  <c r="H541" i="1"/>
  <c r="I541" i="1"/>
  <c r="J541" i="1"/>
  <c r="E541" i="1" s="1"/>
  <c r="G542" i="1"/>
  <c r="H542" i="1"/>
  <c r="I542" i="1"/>
  <c r="J542" i="1"/>
  <c r="E542" i="1" s="1"/>
  <c r="G543" i="1"/>
  <c r="H543" i="1"/>
  <c r="I543" i="1"/>
  <c r="J543" i="1"/>
  <c r="E543" i="1" s="1"/>
  <c r="G544" i="1"/>
  <c r="H544" i="1"/>
  <c r="I544" i="1"/>
  <c r="J544" i="1"/>
  <c r="E544" i="1" s="1"/>
  <c r="G545" i="1"/>
  <c r="H545" i="1"/>
  <c r="I545" i="1"/>
  <c r="J545" i="1"/>
  <c r="E545" i="1" s="1"/>
  <c r="G546" i="1"/>
  <c r="H546" i="1"/>
  <c r="I546" i="1"/>
  <c r="J546" i="1"/>
  <c r="E546" i="1" s="1"/>
  <c r="G547" i="1"/>
  <c r="H547" i="1"/>
  <c r="I547" i="1"/>
  <c r="J547" i="1"/>
  <c r="E547" i="1" s="1"/>
  <c r="G548" i="1"/>
  <c r="H548" i="1"/>
  <c r="I548" i="1"/>
  <c r="J548" i="1"/>
  <c r="E548" i="1" s="1"/>
  <c r="G549" i="1"/>
  <c r="H549" i="1"/>
  <c r="I549" i="1"/>
  <c r="J549" i="1"/>
  <c r="E549" i="1" s="1"/>
  <c r="G550" i="1"/>
  <c r="H550" i="1"/>
  <c r="I550" i="1"/>
  <c r="J550" i="1"/>
  <c r="E550" i="1" s="1"/>
  <c r="G551" i="1"/>
  <c r="H551" i="1"/>
  <c r="I551" i="1"/>
  <c r="J551" i="1"/>
  <c r="E551" i="1" s="1"/>
  <c r="G552" i="1"/>
  <c r="H552" i="1"/>
  <c r="I552" i="1"/>
  <c r="J552" i="1"/>
  <c r="E552" i="1" s="1"/>
  <c r="G553" i="1"/>
  <c r="H553" i="1"/>
  <c r="I553" i="1"/>
  <c r="J553" i="1"/>
  <c r="E553" i="1" s="1"/>
  <c r="G554" i="1"/>
  <c r="H554" i="1"/>
  <c r="I554" i="1"/>
  <c r="J554" i="1"/>
  <c r="E554" i="1" s="1"/>
  <c r="G555" i="1"/>
  <c r="H555" i="1"/>
  <c r="I555" i="1"/>
  <c r="J555" i="1"/>
  <c r="E555" i="1" s="1"/>
  <c r="G556" i="1"/>
  <c r="H556" i="1"/>
  <c r="I556" i="1"/>
  <c r="J556" i="1"/>
  <c r="E556" i="1" s="1"/>
  <c r="G557" i="1"/>
  <c r="H557" i="1"/>
  <c r="I557" i="1"/>
  <c r="J557" i="1"/>
  <c r="E557" i="1" s="1"/>
  <c r="G558" i="1"/>
  <c r="H558" i="1"/>
  <c r="I558" i="1"/>
  <c r="J558" i="1"/>
  <c r="E558" i="1" s="1"/>
  <c r="G559" i="1"/>
  <c r="H559" i="1"/>
  <c r="I559" i="1"/>
  <c r="J559" i="1"/>
  <c r="E559" i="1" s="1"/>
  <c r="G560" i="1"/>
  <c r="H560" i="1"/>
  <c r="I560" i="1"/>
  <c r="J560" i="1"/>
  <c r="E560" i="1" s="1"/>
  <c r="G561" i="1"/>
  <c r="H561" i="1"/>
  <c r="I561" i="1"/>
  <c r="J561" i="1"/>
  <c r="E561" i="1" s="1"/>
  <c r="G562" i="1"/>
  <c r="H562" i="1"/>
  <c r="I562" i="1"/>
  <c r="J562" i="1"/>
  <c r="E562" i="1" s="1"/>
  <c r="G563" i="1"/>
  <c r="H563" i="1"/>
  <c r="I563" i="1"/>
  <c r="J563" i="1"/>
  <c r="E563" i="1" s="1"/>
  <c r="G564" i="1"/>
  <c r="H564" i="1"/>
  <c r="I564" i="1"/>
  <c r="J564" i="1"/>
  <c r="E564" i="1" s="1"/>
  <c r="G565" i="1"/>
  <c r="H565" i="1"/>
  <c r="I565" i="1"/>
  <c r="J565" i="1"/>
  <c r="E565" i="1" s="1"/>
  <c r="G566" i="1"/>
  <c r="H566" i="1"/>
  <c r="I566" i="1"/>
  <c r="J566" i="1"/>
  <c r="E566" i="1" s="1"/>
  <c r="G567" i="1"/>
  <c r="H567" i="1"/>
  <c r="I567" i="1"/>
  <c r="J567" i="1"/>
  <c r="E567" i="1" s="1"/>
  <c r="G568" i="1"/>
  <c r="H568" i="1"/>
  <c r="I568" i="1"/>
  <c r="J568" i="1"/>
  <c r="E568" i="1" s="1"/>
  <c r="G569" i="1"/>
  <c r="H569" i="1"/>
  <c r="I569" i="1"/>
  <c r="J569" i="1"/>
  <c r="E569" i="1" s="1"/>
  <c r="G570" i="1"/>
  <c r="H570" i="1"/>
  <c r="I570" i="1"/>
  <c r="J570" i="1"/>
  <c r="E570" i="1" s="1"/>
  <c r="G571" i="1"/>
  <c r="H571" i="1"/>
  <c r="I571" i="1"/>
  <c r="J571" i="1"/>
  <c r="E571" i="1" s="1"/>
  <c r="G572" i="1"/>
  <c r="H572" i="1"/>
  <c r="I572" i="1"/>
  <c r="J572" i="1"/>
  <c r="E572" i="1" s="1"/>
  <c r="G573" i="1"/>
  <c r="H573" i="1"/>
  <c r="I573" i="1"/>
  <c r="J573" i="1"/>
  <c r="E573" i="1" s="1"/>
  <c r="G574" i="1"/>
  <c r="H574" i="1"/>
  <c r="I574" i="1"/>
  <c r="J574" i="1"/>
  <c r="E574" i="1" s="1"/>
  <c r="G575" i="1"/>
  <c r="H575" i="1"/>
  <c r="I575" i="1"/>
  <c r="J575" i="1"/>
  <c r="E575" i="1" s="1"/>
  <c r="G576" i="1"/>
  <c r="H576" i="1"/>
  <c r="I576" i="1"/>
  <c r="J576" i="1"/>
  <c r="E576" i="1" s="1"/>
  <c r="G577" i="1"/>
  <c r="H577" i="1"/>
  <c r="I577" i="1"/>
  <c r="J577" i="1"/>
  <c r="E577" i="1" s="1"/>
  <c r="G578" i="1"/>
  <c r="H578" i="1"/>
  <c r="I578" i="1"/>
  <c r="J578" i="1"/>
  <c r="E578" i="1" s="1"/>
  <c r="G579" i="1"/>
  <c r="H579" i="1"/>
  <c r="I579" i="1"/>
  <c r="J579" i="1"/>
  <c r="E579" i="1" s="1"/>
  <c r="G580" i="1"/>
  <c r="H580" i="1"/>
  <c r="I580" i="1"/>
  <c r="J580" i="1"/>
  <c r="E580" i="1" s="1"/>
  <c r="G581" i="1"/>
  <c r="H581" i="1"/>
  <c r="I581" i="1"/>
  <c r="J581" i="1"/>
  <c r="E581" i="1" s="1"/>
  <c r="G582" i="1"/>
  <c r="H582" i="1"/>
  <c r="I582" i="1"/>
  <c r="J582" i="1"/>
  <c r="E582" i="1" s="1"/>
  <c r="G583" i="1"/>
  <c r="H583" i="1"/>
  <c r="I583" i="1"/>
  <c r="J583" i="1"/>
  <c r="E583" i="1" s="1"/>
  <c r="G584" i="1"/>
  <c r="H584" i="1"/>
  <c r="I584" i="1"/>
  <c r="J584" i="1"/>
  <c r="E584" i="1" s="1"/>
  <c r="G585" i="1"/>
  <c r="H585" i="1"/>
  <c r="I585" i="1"/>
  <c r="J585" i="1"/>
  <c r="E585" i="1" s="1"/>
  <c r="G586" i="1"/>
  <c r="H586" i="1"/>
  <c r="I586" i="1"/>
  <c r="J586" i="1"/>
  <c r="E586" i="1" s="1"/>
  <c r="G587" i="1"/>
  <c r="H587" i="1"/>
  <c r="I587" i="1"/>
  <c r="J587" i="1"/>
  <c r="E587" i="1" s="1"/>
  <c r="G588" i="1"/>
  <c r="H588" i="1"/>
  <c r="I588" i="1"/>
  <c r="J588" i="1"/>
  <c r="E588" i="1" s="1"/>
  <c r="G589" i="1"/>
  <c r="H589" i="1"/>
  <c r="I589" i="1"/>
  <c r="J589" i="1"/>
  <c r="E589" i="1" s="1"/>
  <c r="G590" i="1"/>
  <c r="H590" i="1"/>
  <c r="I590" i="1"/>
  <c r="J590" i="1"/>
  <c r="E590" i="1" s="1"/>
  <c r="G591" i="1"/>
  <c r="H591" i="1"/>
  <c r="I591" i="1"/>
  <c r="J591" i="1"/>
  <c r="E591" i="1" s="1"/>
  <c r="G592" i="1"/>
  <c r="H592" i="1"/>
  <c r="I592" i="1"/>
  <c r="J592" i="1"/>
  <c r="E592" i="1" s="1"/>
  <c r="G593" i="1"/>
  <c r="H593" i="1"/>
  <c r="I593" i="1"/>
  <c r="J593" i="1"/>
  <c r="E593" i="1" s="1"/>
  <c r="G594" i="1"/>
  <c r="H594" i="1"/>
  <c r="I594" i="1"/>
  <c r="J594" i="1"/>
  <c r="E594" i="1" s="1"/>
  <c r="G595" i="1"/>
  <c r="H595" i="1"/>
  <c r="I595" i="1"/>
  <c r="J595" i="1"/>
  <c r="E595" i="1" s="1"/>
  <c r="G596" i="1"/>
  <c r="H596" i="1"/>
  <c r="I596" i="1"/>
  <c r="J596" i="1"/>
  <c r="E596" i="1" s="1"/>
  <c r="G597" i="1"/>
  <c r="H597" i="1"/>
  <c r="I597" i="1"/>
  <c r="J597" i="1"/>
  <c r="E597" i="1" s="1"/>
  <c r="G598" i="1"/>
  <c r="H598" i="1"/>
  <c r="I598" i="1"/>
  <c r="J598" i="1"/>
  <c r="E598" i="1" s="1"/>
  <c r="G599" i="1"/>
  <c r="H599" i="1"/>
  <c r="I599" i="1"/>
  <c r="J599" i="1"/>
  <c r="E599" i="1" s="1"/>
  <c r="G600" i="1"/>
  <c r="H600" i="1"/>
  <c r="I600" i="1"/>
  <c r="J600" i="1"/>
  <c r="E600" i="1" s="1"/>
  <c r="G601" i="1"/>
  <c r="H601" i="1"/>
  <c r="I601" i="1"/>
  <c r="J601" i="1"/>
  <c r="E601" i="1" s="1"/>
  <c r="G602" i="1"/>
  <c r="H602" i="1"/>
  <c r="I602" i="1"/>
  <c r="J602" i="1"/>
  <c r="E602" i="1" s="1"/>
  <c r="G603" i="1"/>
  <c r="H603" i="1"/>
  <c r="I603" i="1"/>
  <c r="J603" i="1"/>
  <c r="E603" i="1" s="1"/>
  <c r="G604" i="1"/>
  <c r="H604" i="1"/>
  <c r="I604" i="1"/>
  <c r="J604" i="1"/>
  <c r="E604" i="1" s="1"/>
  <c r="G605" i="1"/>
  <c r="H605" i="1"/>
  <c r="I605" i="1"/>
  <c r="J605" i="1"/>
  <c r="E605" i="1" s="1"/>
  <c r="G606" i="1"/>
  <c r="H606" i="1"/>
  <c r="I606" i="1"/>
  <c r="J606" i="1"/>
  <c r="E606" i="1" s="1"/>
  <c r="G607" i="1"/>
  <c r="H607" i="1"/>
  <c r="I607" i="1"/>
  <c r="J607" i="1"/>
  <c r="E607" i="1" s="1"/>
  <c r="G608" i="1"/>
  <c r="H608" i="1"/>
  <c r="I608" i="1"/>
  <c r="J608" i="1"/>
  <c r="E608" i="1" s="1"/>
  <c r="G609" i="1"/>
  <c r="H609" i="1"/>
  <c r="I609" i="1"/>
  <c r="J609" i="1"/>
  <c r="E609" i="1" s="1"/>
  <c r="G610" i="1"/>
  <c r="H610" i="1"/>
  <c r="I610" i="1"/>
  <c r="J610" i="1"/>
  <c r="E610" i="1" s="1"/>
  <c r="G611" i="1"/>
  <c r="H611" i="1"/>
  <c r="I611" i="1"/>
  <c r="J611" i="1"/>
  <c r="E611" i="1" s="1"/>
  <c r="G612" i="1"/>
  <c r="H612" i="1"/>
  <c r="I612" i="1"/>
  <c r="J612" i="1"/>
  <c r="E612" i="1" s="1"/>
  <c r="G613" i="1"/>
  <c r="H613" i="1"/>
  <c r="I613" i="1"/>
  <c r="J613" i="1"/>
  <c r="E613" i="1" s="1"/>
  <c r="G614" i="1"/>
  <c r="H614" i="1"/>
  <c r="I614" i="1"/>
  <c r="J614" i="1"/>
  <c r="E614" i="1" s="1"/>
  <c r="G615" i="1"/>
  <c r="H615" i="1"/>
  <c r="I615" i="1"/>
  <c r="J615" i="1"/>
  <c r="E615" i="1" s="1"/>
  <c r="G616" i="1"/>
  <c r="H616" i="1"/>
  <c r="I616" i="1"/>
  <c r="J616" i="1"/>
  <c r="E616" i="1" s="1"/>
  <c r="G617" i="1"/>
  <c r="H617" i="1"/>
  <c r="I617" i="1"/>
  <c r="J617" i="1"/>
  <c r="E617" i="1" s="1"/>
  <c r="G618" i="1"/>
  <c r="H618" i="1"/>
  <c r="I618" i="1"/>
  <c r="J618" i="1"/>
  <c r="E618" i="1" s="1"/>
  <c r="G619" i="1"/>
  <c r="H619" i="1"/>
  <c r="I619" i="1"/>
  <c r="J619" i="1"/>
  <c r="E619" i="1" s="1"/>
  <c r="G620" i="1"/>
  <c r="H620" i="1"/>
  <c r="I620" i="1"/>
  <c r="J620" i="1"/>
  <c r="E620" i="1" s="1"/>
  <c r="G621" i="1"/>
  <c r="H621" i="1"/>
  <c r="I621" i="1"/>
  <c r="J621" i="1"/>
  <c r="E621" i="1" s="1"/>
  <c r="G622" i="1"/>
  <c r="H622" i="1"/>
  <c r="I622" i="1"/>
  <c r="J622" i="1"/>
  <c r="E622" i="1" s="1"/>
  <c r="G623" i="1"/>
  <c r="H623" i="1"/>
  <c r="I623" i="1"/>
  <c r="J623" i="1"/>
  <c r="E623" i="1" s="1"/>
  <c r="G624" i="1"/>
  <c r="H624" i="1"/>
  <c r="I624" i="1"/>
  <c r="J624" i="1"/>
  <c r="E624" i="1" s="1"/>
  <c r="G625" i="1"/>
  <c r="H625" i="1"/>
  <c r="I625" i="1"/>
  <c r="J625" i="1"/>
  <c r="E625" i="1" s="1"/>
  <c r="G626" i="1"/>
  <c r="H626" i="1"/>
  <c r="I626" i="1"/>
  <c r="J626" i="1"/>
  <c r="E626" i="1" s="1"/>
  <c r="G627" i="1"/>
  <c r="H627" i="1"/>
  <c r="I627" i="1"/>
  <c r="J627" i="1"/>
  <c r="E627" i="1" s="1"/>
  <c r="G628" i="1"/>
  <c r="H628" i="1"/>
  <c r="I628" i="1"/>
  <c r="J628" i="1"/>
  <c r="E628" i="1" s="1"/>
  <c r="G629" i="1"/>
  <c r="H629" i="1"/>
  <c r="I629" i="1"/>
  <c r="J629" i="1"/>
  <c r="E629" i="1" s="1"/>
  <c r="G630" i="1"/>
  <c r="H630" i="1"/>
  <c r="I630" i="1"/>
  <c r="J630" i="1"/>
  <c r="E630" i="1" s="1"/>
  <c r="G631" i="1"/>
  <c r="H631" i="1"/>
  <c r="I631" i="1"/>
  <c r="J631" i="1"/>
  <c r="E631" i="1" s="1"/>
  <c r="G632" i="1"/>
  <c r="H632" i="1"/>
  <c r="I632" i="1"/>
  <c r="J632" i="1"/>
  <c r="E632" i="1" s="1"/>
  <c r="G633" i="1"/>
  <c r="H633" i="1"/>
  <c r="I633" i="1"/>
  <c r="J633" i="1"/>
  <c r="E633" i="1" s="1"/>
  <c r="G634" i="1"/>
  <c r="H634" i="1"/>
  <c r="I634" i="1"/>
  <c r="J634" i="1"/>
  <c r="E634" i="1" s="1"/>
  <c r="G635" i="1"/>
  <c r="H635" i="1"/>
  <c r="I635" i="1"/>
  <c r="J635" i="1"/>
  <c r="E635" i="1" s="1"/>
  <c r="G636" i="1"/>
  <c r="H636" i="1"/>
  <c r="I636" i="1"/>
  <c r="J636" i="1"/>
  <c r="E636" i="1" s="1"/>
  <c r="G637" i="1"/>
  <c r="H637" i="1"/>
  <c r="I637" i="1"/>
  <c r="J637" i="1"/>
  <c r="E637" i="1" s="1"/>
  <c r="G638" i="1"/>
  <c r="H638" i="1"/>
  <c r="I638" i="1"/>
  <c r="J638" i="1"/>
  <c r="E638" i="1" s="1"/>
  <c r="G639" i="1"/>
  <c r="H639" i="1"/>
  <c r="I639" i="1"/>
  <c r="J639" i="1"/>
  <c r="E639" i="1" s="1"/>
  <c r="G640" i="1"/>
  <c r="H640" i="1"/>
  <c r="I640" i="1"/>
  <c r="J640" i="1"/>
  <c r="E640" i="1" s="1"/>
  <c r="G641" i="1"/>
  <c r="H641" i="1"/>
  <c r="I641" i="1"/>
  <c r="J641" i="1"/>
  <c r="E641" i="1" s="1"/>
  <c r="G642" i="1"/>
  <c r="H642" i="1"/>
  <c r="I642" i="1"/>
  <c r="J642" i="1"/>
  <c r="E642" i="1" s="1"/>
  <c r="G643" i="1"/>
  <c r="H643" i="1"/>
  <c r="I643" i="1"/>
  <c r="J643" i="1"/>
  <c r="E643" i="1" s="1"/>
  <c r="G644" i="1"/>
  <c r="H644" i="1"/>
  <c r="I644" i="1"/>
  <c r="J644" i="1"/>
  <c r="E644" i="1" s="1"/>
  <c r="G645" i="1"/>
  <c r="H645" i="1"/>
  <c r="I645" i="1"/>
  <c r="J645" i="1"/>
  <c r="E645" i="1" s="1"/>
  <c r="G646" i="1"/>
  <c r="H646" i="1"/>
  <c r="I646" i="1"/>
  <c r="J646" i="1"/>
  <c r="E646" i="1" s="1"/>
  <c r="G647" i="1"/>
  <c r="H647" i="1"/>
  <c r="I647" i="1"/>
  <c r="J647" i="1"/>
  <c r="E647" i="1" s="1"/>
  <c r="G648" i="1"/>
  <c r="H648" i="1"/>
  <c r="I648" i="1"/>
  <c r="J648" i="1"/>
  <c r="E648" i="1" s="1"/>
  <c r="G649" i="1"/>
  <c r="H649" i="1"/>
  <c r="I649" i="1"/>
  <c r="J649" i="1"/>
  <c r="E649" i="1" s="1"/>
  <c r="G650" i="1"/>
  <c r="H650" i="1"/>
  <c r="I650" i="1"/>
  <c r="J650" i="1"/>
  <c r="E650" i="1" s="1"/>
  <c r="G651" i="1"/>
  <c r="H651" i="1"/>
  <c r="I651" i="1"/>
  <c r="J651" i="1"/>
  <c r="E651" i="1" s="1"/>
  <c r="G652" i="1"/>
  <c r="H652" i="1"/>
  <c r="I652" i="1"/>
  <c r="J652" i="1"/>
  <c r="E652" i="1" s="1"/>
  <c r="G653" i="1"/>
  <c r="H653" i="1"/>
  <c r="I653" i="1"/>
  <c r="J653" i="1"/>
  <c r="E653" i="1" s="1"/>
  <c r="G654" i="1"/>
  <c r="H654" i="1"/>
  <c r="I654" i="1"/>
  <c r="J654" i="1"/>
  <c r="E654" i="1" s="1"/>
  <c r="G655" i="1"/>
  <c r="H655" i="1"/>
  <c r="I655" i="1"/>
  <c r="J655" i="1"/>
  <c r="E655" i="1" s="1"/>
  <c r="G656" i="1"/>
  <c r="H656" i="1"/>
  <c r="I656" i="1"/>
  <c r="J656" i="1"/>
  <c r="E656" i="1" s="1"/>
  <c r="G657" i="1"/>
  <c r="H657" i="1"/>
  <c r="I657" i="1"/>
  <c r="J657" i="1"/>
  <c r="E657" i="1" s="1"/>
  <c r="G658" i="1"/>
  <c r="H658" i="1"/>
  <c r="I658" i="1"/>
  <c r="J658" i="1"/>
  <c r="E658" i="1" s="1"/>
  <c r="G659" i="1"/>
  <c r="H659" i="1"/>
  <c r="I659" i="1"/>
  <c r="J659" i="1"/>
  <c r="E659" i="1" s="1"/>
  <c r="G660" i="1"/>
  <c r="H660" i="1"/>
  <c r="I660" i="1"/>
  <c r="J660" i="1"/>
  <c r="E660" i="1" s="1"/>
  <c r="G661" i="1"/>
  <c r="H661" i="1"/>
  <c r="I661" i="1"/>
  <c r="J661" i="1"/>
  <c r="E661" i="1" s="1"/>
  <c r="G662" i="1"/>
  <c r="H662" i="1"/>
  <c r="I662" i="1"/>
  <c r="J662" i="1"/>
  <c r="E662" i="1" s="1"/>
  <c r="G663" i="1"/>
  <c r="H663" i="1"/>
  <c r="I663" i="1"/>
  <c r="J663" i="1"/>
  <c r="E663" i="1" s="1"/>
  <c r="G664" i="1"/>
  <c r="H664" i="1"/>
  <c r="I664" i="1"/>
  <c r="J664" i="1"/>
  <c r="E664" i="1" s="1"/>
  <c r="G665" i="1"/>
  <c r="H665" i="1"/>
  <c r="I665" i="1"/>
  <c r="J665" i="1"/>
  <c r="E665" i="1" s="1"/>
  <c r="G666" i="1"/>
  <c r="H666" i="1"/>
  <c r="I666" i="1"/>
  <c r="J666" i="1"/>
  <c r="E666" i="1" s="1"/>
  <c r="G667" i="1"/>
  <c r="H667" i="1"/>
  <c r="I667" i="1"/>
  <c r="J667" i="1"/>
  <c r="E667" i="1" s="1"/>
  <c r="G668" i="1"/>
  <c r="H668" i="1"/>
  <c r="I668" i="1"/>
  <c r="J668" i="1"/>
  <c r="E668" i="1" s="1"/>
  <c r="G669" i="1"/>
  <c r="H669" i="1"/>
  <c r="I669" i="1"/>
  <c r="J669" i="1"/>
  <c r="E669" i="1" s="1"/>
  <c r="G670" i="1"/>
  <c r="H670" i="1"/>
  <c r="I670" i="1"/>
  <c r="J670" i="1"/>
  <c r="E670" i="1" s="1"/>
  <c r="G671" i="1"/>
  <c r="H671" i="1"/>
  <c r="I671" i="1"/>
  <c r="J671" i="1"/>
  <c r="E671" i="1" s="1"/>
  <c r="G672" i="1"/>
  <c r="H672" i="1"/>
  <c r="I672" i="1"/>
  <c r="J672" i="1"/>
  <c r="E672" i="1" s="1"/>
  <c r="G673" i="1"/>
  <c r="H673" i="1"/>
  <c r="I673" i="1"/>
  <c r="J673" i="1"/>
  <c r="E673" i="1" s="1"/>
  <c r="G674" i="1"/>
  <c r="H674" i="1"/>
  <c r="I674" i="1"/>
  <c r="J674" i="1"/>
  <c r="E674" i="1" s="1"/>
  <c r="G675" i="1"/>
  <c r="H675" i="1"/>
  <c r="I675" i="1"/>
  <c r="J675" i="1"/>
  <c r="E675" i="1" s="1"/>
  <c r="G676" i="1"/>
  <c r="H676" i="1"/>
  <c r="I676" i="1"/>
  <c r="J676" i="1"/>
  <c r="E676" i="1" s="1"/>
  <c r="G677" i="1"/>
  <c r="H677" i="1"/>
  <c r="I677" i="1"/>
  <c r="J677" i="1"/>
  <c r="E677" i="1" s="1"/>
  <c r="G678" i="1"/>
  <c r="H678" i="1"/>
  <c r="I678" i="1"/>
  <c r="J678" i="1"/>
  <c r="E678" i="1" s="1"/>
  <c r="G679" i="1"/>
  <c r="H679" i="1"/>
  <c r="I679" i="1"/>
  <c r="J679" i="1"/>
  <c r="E679" i="1" s="1"/>
  <c r="G680" i="1"/>
  <c r="H680" i="1"/>
  <c r="I680" i="1"/>
  <c r="J680" i="1"/>
  <c r="E680" i="1" s="1"/>
  <c r="G681" i="1"/>
  <c r="H681" i="1"/>
  <c r="I681" i="1"/>
  <c r="J681" i="1"/>
  <c r="E681" i="1" s="1"/>
  <c r="G682" i="1"/>
  <c r="H682" i="1"/>
  <c r="I682" i="1"/>
  <c r="J682" i="1"/>
  <c r="E682" i="1" s="1"/>
  <c r="G683" i="1"/>
  <c r="H683" i="1"/>
  <c r="I683" i="1"/>
  <c r="J683" i="1"/>
  <c r="E683" i="1" s="1"/>
  <c r="G684" i="1"/>
  <c r="H684" i="1"/>
  <c r="I684" i="1"/>
  <c r="J684" i="1"/>
  <c r="E684" i="1" s="1"/>
  <c r="G685" i="1"/>
  <c r="H685" i="1"/>
  <c r="I685" i="1"/>
  <c r="J685" i="1"/>
  <c r="E685" i="1" s="1"/>
  <c r="G686" i="1"/>
  <c r="H686" i="1"/>
  <c r="I686" i="1"/>
  <c r="J686" i="1"/>
  <c r="E686" i="1" s="1"/>
  <c r="G687" i="1"/>
  <c r="H687" i="1"/>
  <c r="I687" i="1"/>
  <c r="J687" i="1"/>
  <c r="E687" i="1" s="1"/>
  <c r="G688" i="1"/>
  <c r="H688" i="1"/>
  <c r="I688" i="1"/>
  <c r="J688" i="1"/>
  <c r="E688" i="1" s="1"/>
  <c r="D4" i="10" s="1" a="1"/>
  <c r="D4" i="10" s="1"/>
  <c r="G689" i="1"/>
  <c r="H689" i="1"/>
  <c r="I689" i="1"/>
  <c r="J689" i="1"/>
  <c r="E689" i="1" s="1"/>
  <c r="G690" i="1"/>
  <c r="H690" i="1"/>
  <c r="I690" i="1"/>
  <c r="J690" i="1"/>
  <c r="E690" i="1" s="1"/>
  <c r="G691" i="1"/>
  <c r="H691" i="1"/>
  <c r="I691" i="1"/>
  <c r="J691" i="1"/>
  <c r="E691" i="1" s="1"/>
  <c r="G692" i="1"/>
  <c r="H692" i="1"/>
  <c r="I692" i="1"/>
  <c r="J692" i="1"/>
  <c r="E692" i="1" s="1"/>
  <c r="G693" i="1"/>
  <c r="H693" i="1"/>
  <c r="I693" i="1"/>
  <c r="J693" i="1"/>
  <c r="E693" i="1" s="1"/>
  <c r="G694" i="1"/>
  <c r="H694" i="1"/>
  <c r="I694" i="1"/>
  <c r="J694" i="1"/>
  <c r="E694" i="1" s="1"/>
  <c r="G695" i="1"/>
  <c r="H695" i="1"/>
  <c r="I695" i="1"/>
  <c r="J695" i="1"/>
  <c r="E695" i="1" s="1"/>
  <c r="G696" i="1"/>
  <c r="H696" i="1"/>
  <c r="I696" i="1"/>
  <c r="J696" i="1"/>
  <c r="E696" i="1" s="1"/>
  <c r="G697" i="1"/>
  <c r="H697" i="1"/>
  <c r="I697" i="1"/>
  <c r="J697" i="1"/>
  <c r="E697" i="1" s="1"/>
  <c r="G698" i="1"/>
  <c r="H698" i="1"/>
  <c r="I698" i="1"/>
  <c r="J698" i="1"/>
  <c r="E698" i="1" s="1"/>
  <c r="G699" i="1"/>
  <c r="H699" i="1"/>
  <c r="I699" i="1"/>
  <c r="J699" i="1"/>
  <c r="E699" i="1" s="1"/>
  <c r="G700" i="1"/>
  <c r="H700" i="1"/>
  <c r="I700" i="1"/>
  <c r="J700" i="1"/>
  <c r="E700" i="1" s="1"/>
  <c r="G701" i="1"/>
  <c r="H701" i="1"/>
  <c r="I701" i="1"/>
  <c r="J701" i="1"/>
  <c r="E701" i="1" s="1"/>
  <c r="G702" i="1"/>
  <c r="H702" i="1"/>
  <c r="I702" i="1"/>
  <c r="J702" i="1"/>
  <c r="E702" i="1" s="1"/>
  <c r="G703" i="1"/>
  <c r="H703" i="1"/>
  <c r="I703" i="1"/>
  <c r="J703" i="1"/>
  <c r="E703" i="1" s="1"/>
  <c r="D6" i="10" s="1" a="1"/>
  <c r="D6" i="10" s="1"/>
  <c r="G704" i="1"/>
  <c r="H704" i="1"/>
  <c r="I704" i="1"/>
  <c r="J704" i="1"/>
  <c r="E704" i="1" s="1"/>
  <c r="G705" i="1"/>
  <c r="H705" i="1"/>
  <c r="I705" i="1"/>
  <c r="J705" i="1"/>
  <c r="E705" i="1" s="1"/>
  <c r="G706" i="1"/>
  <c r="H706" i="1"/>
  <c r="I706" i="1"/>
  <c r="J706" i="1"/>
  <c r="E706" i="1" s="1"/>
  <c r="G707" i="1"/>
  <c r="H707" i="1"/>
  <c r="I707" i="1"/>
  <c r="J707" i="1"/>
  <c r="E707" i="1" s="1"/>
  <c r="G708" i="1"/>
  <c r="H708" i="1"/>
  <c r="I708" i="1"/>
  <c r="J708" i="1"/>
  <c r="E708" i="1" s="1"/>
  <c r="G709" i="1"/>
  <c r="H709" i="1"/>
  <c r="I709" i="1"/>
  <c r="J709" i="1"/>
  <c r="E709" i="1" s="1"/>
  <c r="G710" i="1"/>
  <c r="H710" i="1"/>
  <c r="I710" i="1"/>
  <c r="J710" i="1"/>
  <c r="E710" i="1" s="1"/>
  <c r="G711" i="1"/>
  <c r="H711" i="1"/>
  <c r="I711" i="1"/>
  <c r="J711" i="1"/>
  <c r="E711" i="1" s="1"/>
  <c r="G712" i="1"/>
  <c r="H712" i="1"/>
  <c r="I712" i="1"/>
  <c r="J712" i="1"/>
  <c r="E712" i="1" s="1"/>
  <c r="G713" i="1"/>
  <c r="H713" i="1"/>
  <c r="I713" i="1"/>
  <c r="J713" i="1"/>
  <c r="E713" i="1" s="1"/>
  <c r="G714" i="1"/>
  <c r="H714" i="1"/>
  <c r="I714" i="1"/>
  <c r="J714" i="1"/>
  <c r="E714" i="1" s="1"/>
  <c r="G715" i="1"/>
  <c r="H715" i="1"/>
  <c r="I715" i="1"/>
  <c r="J715" i="1"/>
  <c r="E715" i="1" s="1"/>
  <c r="G716" i="1"/>
  <c r="H716" i="1"/>
  <c r="I716" i="1"/>
  <c r="J716" i="1"/>
  <c r="E716" i="1" s="1"/>
  <c r="G717" i="1"/>
  <c r="H717" i="1"/>
  <c r="I717" i="1"/>
  <c r="J717" i="1"/>
  <c r="E717" i="1" s="1"/>
  <c r="G718" i="1"/>
  <c r="H718" i="1"/>
  <c r="I718" i="1"/>
  <c r="J718" i="1"/>
  <c r="E718" i="1" s="1"/>
  <c r="G719" i="1"/>
  <c r="H719" i="1"/>
  <c r="I719" i="1"/>
  <c r="J719" i="1"/>
  <c r="E719" i="1" s="1"/>
  <c r="G720" i="1"/>
  <c r="H720" i="1"/>
  <c r="I720" i="1"/>
  <c r="J720" i="1"/>
  <c r="E720" i="1" s="1"/>
  <c r="G721" i="1"/>
  <c r="H721" i="1"/>
  <c r="I721" i="1"/>
  <c r="J721" i="1"/>
  <c r="E721" i="1" s="1"/>
  <c r="G722" i="1"/>
  <c r="H722" i="1"/>
  <c r="I722" i="1"/>
  <c r="J722" i="1"/>
  <c r="E722" i="1" s="1"/>
  <c r="G723" i="1"/>
  <c r="H723" i="1"/>
  <c r="I723" i="1"/>
  <c r="J723" i="1"/>
  <c r="E723" i="1" s="1"/>
  <c r="G724" i="1"/>
  <c r="H724" i="1"/>
  <c r="I724" i="1"/>
  <c r="J724" i="1"/>
  <c r="E724" i="1" s="1"/>
  <c r="G725" i="1"/>
  <c r="H725" i="1"/>
  <c r="I725" i="1"/>
  <c r="J725" i="1"/>
  <c r="E725" i="1" s="1"/>
  <c r="G726" i="1"/>
  <c r="H726" i="1"/>
  <c r="I726" i="1"/>
  <c r="J726" i="1"/>
  <c r="E726" i="1" s="1"/>
  <c r="G727" i="1"/>
  <c r="H727" i="1"/>
  <c r="I727" i="1"/>
  <c r="J727" i="1"/>
  <c r="E727" i="1" s="1"/>
  <c r="G728" i="1"/>
  <c r="H728" i="1"/>
  <c r="I728" i="1"/>
  <c r="J728" i="1"/>
  <c r="E728" i="1" s="1"/>
  <c r="G729" i="1"/>
  <c r="H729" i="1"/>
  <c r="I729" i="1"/>
  <c r="J729" i="1"/>
  <c r="E729" i="1" s="1"/>
  <c r="G730" i="1"/>
  <c r="H730" i="1"/>
  <c r="I730" i="1"/>
  <c r="J730" i="1"/>
  <c r="E730" i="1" s="1"/>
  <c r="G731" i="1"/>
  <c r="H731" i="1"/>
  <c r="I731" i="1"/>
  <c r="J731" i="1"/>
  <c r="E731" i="1" s="1"/>
  <c r="G732" i="1"/>
  <c r="H732" i="1"/>
  <c r="I732" i="1"/>
  <c r="J732" i="1"/>
  <c r="E732" i="1" s="1"/>
  <c r="G733" i="1"/>
  <c r="H733" i="1"/>
  <c r="I733" i="1"/>
  <c r="J733" i="1"/>
  <c r="E733" i="1" s="1"/>
  <c r="G734" i="1"/>
  <c r="H734" i="1"/>
  <c r="I734" i="1"/>
  <c r="J734" i="1"/>
  <c r="E734" i="1" s="1"/>
  <c r="G735" i="1"/>
  <c r="H735" i="1"/>
  <c r="I735" i="1"/>
  <c r="J735" i="1"/>
  <c r="E735" i="1" s="1"/>
  <c r="G736" i="1"/>
  <c r="H736" i="1"/>
  <c r="I736" i="1"/>
  <c r="J736" i="1"/>
  <c r="E736" i="1" s="1"/>
  <c r="G737" i="1"/>
  <c r="H737" i="1"/>
  <c r="I737" i="1"/>
  <c r="J737" i="1"/>
  <c r="E737" i="1" s="1"/>
  <c r="G738" i="1"/>
  <c r="H738" i="1"/>
  <c r="I738" i="1"/>
  <c r="J738" i="1"/>
  <c r="E738" i="1" s="1"/>
  <c r="G739" i="1"/>
  <c r="H739" i="1"/>
  <c r="I739" i="1"/>
  <c r="J739" i="1"/>
  <c r="E739" i="1" s="1"/>
  <c r="G740" i="1"/>
  <c r="H740" i="1"/>
  <c r="I740" i="1"/>
  <c r="J740" i="1"/>
  <c r="E740" i="1" s="1"/>
  <c r="AE60" i="10" a="1"/>
  <c r="AE60" i="10" s="1"/>
  <c r="AD60" i="10" a="1"/>
  <c r="AD60" i="10" s="1"/>
  <c r="AC60" i="10" a="1"/>
  <c r="AC60" i="10" s="1"/>
  <c r="AB60" i="10" a="1"/>
  <c r="AB60" i="10" s="1"/>
  <c r="AA60" i="10" a="1"/>
  <c r="AA60" i="10" s="1"/>
  <c r="Z60" i="10" a="1"/>
  <c r="Z60" i="10" s="1"/>
  <c r="Y60" i="10" a="1"/>
  <c r="Y60" i="10" s="1"/>
  <c r="X60" i="10" a="1"/>
  <c r="X60" i="10" s="1"/>
  <c r="W60" i="10" a="1"/>
  <c r="W60" i="10" s="1"/>
  <c r="V60" i="10" a="1"/>
  <c r="V60" i="10" s="1"/>
  <c r="U60" i="10" a="1"/>
  <c r="U60" i="10" s="1"/>
  <c r="T60" i="10" a="1"/>
  <c r="T60" i="10" s="1"/>
  <c r="S60" i="10" a="1"/>
  <c r="S60" i="10" s="1"/>
  <c r="R60" i="10" a="1"/>
  <c r="R60" i="10" s="1"/>
  <c r="Q60" i="10" a="1"/>
  <c r="Q60" i="10" s="1"/>
  <c r="P60" i="10" a="1"/>
  <c r="P60" i="10" s="1"/>
  <c r="O60" i="10" a="1"/>
  <c r="O60" i="10" s="1"/>
  <c r="N60" i="10" a="1"/>
  <c r="N60" i="10" s="1"/>
  <c r="M60" i="10" a="1"/>
  <c r="M60" i="10" s="1"/>
  <c r="L60" i="10" a="1"/>
  <c r="L60" i="10" s="1"/>
  <c r="K60" i="10" a="1"/>
  <c r="K60" i="10" s="1"/>
  <c r="J60" i="10" a="1"/>
  <c r="J60" i="10" s="1"/>
  <c r="I60" i="10" a="1"/>
  <c r="I60" i="10" s="1"/>
  <c r="H60" i="10" a="1"/>
  <c r="H60" i="10" s="1"/>
  <c r="G60" i="10" a="1"/>
  <c r="G60" i="10" s="1"/>
  <c r="F60" i="10" a="1"/>
  <c r="F60" i="10" s="1"/>
  <c r="E60" i="10" a="1"/>
  <c r="E60" i="10" s="1"/>
  <c r="D60" i="10" a="1"/>
  <c r="D60" i="10" s="1"/>
  <c r="C60" i="10" a="1"/>
  <c r="C60" i="10" s="1"/>
  <c r="B60" i="10" a="1"/>
  <c r="B60" i="10" s="1"/>
  <c r="AE59" i="10" a="1"/>
  <c r="AE59" i="10" s="1"/>
  <c r="AD59" i="10" a="1"/>
  <c r="AD59" i="10" s="1"/>
  <c r="AC59" i="10" a="1"/>
  <c r="AC59" i="10" s="1"/>
  <c r="AB59" i="10" a="1"/>
  <c r="AB59" i="10" s="1"/>
  <c r="AA59" i="10" a="1"/>
  <c r="AA59" i="10" s="1"/>
  <c r="Z59" i="10" a="1"/>
  <c r="Z59" i="10" s="1"/>
  <c r="Y59" i="10" a="1"/>
  <c r="Y59" i="10" s="1"/>
  <c r="X59" i="10" a="1"/>
  <c r="X59" i="10" s="1"/>
  <c r="W59" i="10" a="1"/>
  <c r="W59" i="10" s="1"/>
  <c r="V59" i="10" a="1"/>
  <c r="V59" i="10" s="1"/>
  <c r="U59" i="10" a="1"/>
  <c r="U59" i="10" s="1"/>
  <c r="T59" i="10" a="1"/>
  <c r="T59" i="10" s="1"/>
  <c r="S59" i="10" a="1"/>
  <c r="S59" i="10" s="1"/>
  <c r="R59" i="10" a="1"/>
  <c r="R59" i="10" s="1"/>
  <c r="Q59" i="10" a="1"/>
  <c r="Q59" i="10" s="1"/>
  <c r="P59" i="10" a="1"/>
  <c r="P59" i="10" s="1"/>
  <c r="O59" i="10" a="1"/>
  <c r="O59" i="10" s="1"/>
  <c r="N59" i="10" a="1"/>
  <c r="N59" i="10" s="1"/>
  <c r="M59" i="10" a="1"/>
  <c r="M59" i="10" s="1"/>
  <c r="L59" i="10" a="1"/>
  <c r="L59" i="10" s="1"/>
  <c r="K59" i="10" a="1"/>
  <c r="K59" i="10" s="1"/>
  <c r="J59" i="10" a="1"/>
  <c r="J59" i="10" s="1"/>
  <c r="I59" i="10" a="1"/>
  <c r="I59" i="10" s="1"/>
  <c r="H59" i="10" a="1"/>
  <c r="H59" i="10" s="1"/>
  <c r="G59" i="10" a="1"/>
  <c r="G59" i="10" s="1"/>
  <c r="F59" i="10" a="1"/>
  <c r="F59" i="10" s="1"/>
  <c r="E59" i="10" a="1"/>
  <c r="E59" i="10" s="1"/>
  <c r="D59" i="10" a="1"/>
  <c r="D59" i="10" s="1"/>
  <c r="C59" i="10" a="1"/>
  <c r="C59" i="10" s="1"/>
  <c r="B59" i="10" a="1"/>
  <c r="B59" i="10" s="1"/>
  <c r="AE58" i="10" a="1"/>
  <c r="AE58" i="10" s="1"/>
  <c r="AD58" i="10" a="1"/>
  <c r="AD58" i="10" s="1"/>
  <c r="AC58" i="10" a="1"/>
  <c r="AC58" i="10" s="1"/>
  <c r="AB58" i="10" a="1"/>
  <c r="AB58" i="10" s="1"/>
  <c r="AA58" i="10" a="1"/>
  <c r="AA58" i="10" s="1"/>
  <c r="Z58" i="10" a="1"/>
  <c r="Z58" i="10" s="1"/>
  <c r="Y58" i="10" a="1"/>
  <c r="Y58" i="10" s="1"/>
  <c r="X58" i="10" a="1"/>
  <c r="X58" i="10" s="1"/>
  <c r="W58" i="10" a="1"/>
  <c r="W58" i="10" s="1"/>
  <c r="V58" i="10" a="1"/>
  <c r="V58" i="10" s="1"/>
  <c r="U58" i="10" a="1"/>
  <c r="U58" i="10" s="1"/>
  <c r="T58" i="10" a="1"/>
  <c r="T58" i="10" s="1"/>
  <c r="S58" i="10" a="1"/>
  <c r="S58" i="10" s="1"/>
  <c r="R58" i="10" a="1"/>
  <c r="R58" i="10" s="1"/>
  <c r="Q58" i="10" a="1"/>
  <c r="Q58" i="10" s="1"/>
  <c r="P58" i="10" a="1"/>
  <c r="P58" i="10" s="1"/>
  <c r="O58" i="10" a="1"/>
  <c r="O58" i="10" s="1"/>
  <c r="N58" i="10" a="1"/>
  <c r="N58" i="10" s="1"/>
  <c r="M58" i="10" a="1"/>
  <c r="M58" i="10" s="1"/>
  <c r="L58" i="10" a="1"/>
  <c r="L58" i="10" s="1"/>
  <c r="K58" i="10" a="1"/>
  <c r="K58" i="10" s="1"/>
  <c r="J58" i="10" a="1"/>
  <c r="J58" i="10" s="1"/>
  <c r="I58" i="10" a="1"/>
  <c r="I58" i="10" s="1"/>
  <c r="H58" i="10" a="1"/>
  <c r="H58" i="10" s="1"/>
  <c r="G58" i="10" a="1"/>
  <c r="G58" i="10" s="1"/>
  <c r="F58" i="10" a="1"/>
  <c r="F58" i="10" s="1"/>
  <c r="E58" i="10" a="1"/>
  <c r="E58" i="10" s="1"/>
  <c r="D58" i="10" a="1"/>
  <c r="D58" i="10" s="1"/>
  <c r="C58" i="10" a="1"/>
  <c r="C58" i="10" s="1"/>
  <c r="B58" i="10" a="1"/>
  <c r="B58" i="10" s="1"/>
  <c r="AE57" i="10" a="1"/>
  <c r="AE57" i="10" s="1"/>
  <c r="AD57" i="10" a="1"/>
  <c r="AD57" i="10" s="1"/>
  <c r="AC57" i="10" a="1"/>
  <c r="AC57" i="10" s="1"/>
  <c r="AB57" i="10" a="1"/>
  <c r="AB57" i="10" s="1"/>
  <c r="AA57" i="10" a="1"/>
  <c r="AA57" i="10" s="1"/>
  <c r="Z57" i="10" a="1"/>
  <c r="Z57" i="10" s="1"/>
  <c r="Y57" i="10" a="1"/>
  <c r="Y57" i="10" s="1"/>
  <c r="X57" i="10" a="1"/>
  <c r="X57" i="10" s="1"/>
  <c r="W57" i="10" a="1"/>
  <c r="W57" i="10" s="1"/>
  <c r="V57" i="10" a="1"/>
  <c r="V57" i="10" s="1"/>
  <c r="U57" i="10" a="1"/>
  <c r="U57" i="10" s="1"/>
  <c r="T57" i="10" a="1"/>
  <c r="T57" i="10" s="1"/>
  <c r="S57" i="10" a="1"/>
  <c r="S57" i="10" s="1"/>
  <c r="R57" i="10" a="1"/>
  <c r="R57" i="10" s="1"/>
  <c r="Q57" i="10" a="1"/>
  <c r="Q57" i="10" s="1"/>
  <c r="P57" i="10" a="1"/>
  <c r="P57" i="10" s="1"/>
  <c r="O57" i="10" a="1"/>
  <c r="O57" i="10" s="1"/>
  <c r="N57" i="10" a="1"/>
  <c r="N57" i="10" s="1"/>
  <c r="M57" i="10" a="1"/>
  <c r="M57" i="10" s="1"/>
  <c r="L57" i="10" a="1"/>
  <c r="L57" i="10" s="1"/>
  <c r="K57" i="10" a="1"/>
  <c r="K57" i="10" s="1"/>
  <c r="J57" i="10" a="1"/>
  <c r="J57" i="10" s="1"/>
  <c r="I57" i="10" a="1"/>
  <c r="I57" i="10" s="1"/>
  <c r="H57" i="10" a="1"/>
  <c r="H57" i="10" s="1"/>
  <c r="G57" i="10" a="1"/>
  <c r="G57" i="10" s="1"/>
  <c r="F57" i="10" a="1"/>
  <c r="F57" i="10" s="1"/>
  <c r="E57" i="10" a="1"/>
  <c r="E57" i="10" s="1"/>
  <c r="D57" i="10" a="1"/>
  <c r="D57" i="10" s="1"/>
  <c r="C57" i="10" a="1"/>
  <c r="C57" i="10" s="1"/>
  <c r="B57" i="10" a="1"/>
  <c r="B57" i="10" s="1"/>
  <c r="AE56" i="10" a="1"/>
  <c r="AE56" i="10" s="1"/>
  <c r="AD56" i="10" a="1"/>
  <c r="AD56" i="10" s="1"/>
  <c r="AC56" i="10" a="1"/>
  <c r="AC56" i="10" s="1"/>
  <c r="AB56" i="10" a="1"/>
  <c r="AB56" i="10" s="1"/>
  <c r="AA56" i="10" a="1"/>
  <c r="AA56" i="10" s="1"/>
  <c r="Z56" i="10" a="1"/>
  <c r="Z56" i="10" s="1"/>
  <c r="Y56" i="10" a="1"/>
  <c r="Y56" i="10" s="1"/>
  <c r="X56" i="10" a="1"/>
  <c r="X56" i="10" s="1"/>
  <c r="W56" i="10" a="1"/>
  <c r="W56" i="10" s="1"/>
  <c r="V56" i="10" a="1"/>
  <c r="V56" i="10" s="1"/>
  <c r="U56" i="10" a="1"/>
  <c r="U56" i="10" s="1"/>
  <c r="T56" i="10" a="1"/>
  <c r="T56" i="10" s="1"/>
  <c r="S56" i="10" a="1"/>
  <c r="S56" i="10" s="1"/>
  <c r="R56" i="10" a="1"/>
  <c r="R56" i="10" s="1"/>
  <c r="Q56" i="10" a="1"/>
  <c r="Q56" i="10" s="1"/>
  <c r="P56" i="10" a="1"/>
  <c r="P56" i="10" s="1"/>
  <c r="O56" i="10" a="1"/>
  <c r="O56" i="10" s="1"/>
  <c r="N56" i="10" a="1"/>
  <c r="N56" i="10" s="1"/>
  <c r="M56" i="10" a="1"/>
  <c r="M56" i="10" s="1"/>
  <c r="L56" i="10" a="1"/>
  <c r="L56" i="10" s="1"/>
  <c r="K56" i="10" a="1"/>
  <c r="K56" i="10" s="1"/>
  <c r="J56" i="10" a="1"/>
  <c r="J56" i="10" s="1"/>
  <c r="I56" i="10" a="1"/>
  <c r="I56" i="10" s="1"/>
  <c r="H56" i="10" a="1"/>
  <c r="H56" i="10" s="1"/>
  <c r="G56" i="10" a="1"/>
  <c r="G56" i="10" s="1"/>
  <c r="F56" i="10" a="1"/>
  <c r="F56" i="10" s="1"/>
  <c r="E56" i="10" a="1"/>
  <c r="E56" i="10" s="1"/>
  <c r="D56" i="10" a="1"/>
  <c r="D56" i="10" s="1"/>
  <c r="C56" i="10" a="1"/>
  <c r="C56" i="10" s="1"/>
  <c r="B56" i="10" a="1"/>
  <c r="B56" i="10" s="1"/>
  <c r="AE55" i="10" a="1"/>
  <c r="AE55" i="10" s="1"/>
  <c r="AD55" i="10" a="1"/>
  <c r="AD55" i="10" s="1"/>
  <c r="AC55" i="10" a="1"/>
  <c r="AC55" i="10" s="1"/>
  <c r="AB55" i="10" a="1"/>
  <c r="AB55" i="10" s="1"/>
  <c r="AA55" i="10" a="1"/>
  <c r="AA55" i="10" s="1"/>
  <c r="Z55" i="10" a="1"/>
  <c r="Z55" i="10" s="1"/>
  <c r="Y55" i="10" a="1"/>
  <c r="Y55" i="10" s="1"/>
  <c r="X55" i="10" a="1"/>
  <c r="X55" i="10" s="1"/>
  <c r="W55" i="10" a="1"/>
  <c r="W55" i="10" s="1"/>
  <c r="V55" i="10" a="1"/>
  <c r="V55" i="10" s="1"/>
  <c r="U55" i="10" a="1"/>
  <c r="U55" i="10" s="1"/>
  <c r="T55" i="10" a="1"/>
  <c r="T55" i="10" s="1"/>
  <c r="S55" i="10" a="1"/>
  <c r="S55" i="10" s="1"/>
  <c r="R55" i="10" a="1"/>
  <c r="R55" i="10" s="1"/>
  <c r="Q55" i="10" a="1"/>
  <c r="Q55" i="10" s="1"/>
  <c r="P55" i="10" a="1"/>
  <c r="P55" i="10" s="1"/>
  <c r="O55" i="10" a="1"/>
  <c r="O55" i="10" s="1"/>
  <c r="N55" i="10" a="1"/>
  <c r="N55" i="10" s="1"/>
  <c r="M55" i="10" a="1"/>
  <c r="M55" i="10" s="1"/>
  <c r="L55" i="10" a="1"/>
  <c r="L55" i="10" s="1"/>
  <c r="K55" i="10" a="1"/>
  <c r="K55" i="10" s="1"/>
  <c r="J55" i="10" a="1"/>
  <c r="J55" i="10" s="1"/>
  <c r="I55" i="10" a="1"/>
  <c r="I55" i="10" s="1"/>
  <c r="H55" i="10" a="1"/>
  <c r="H55" i="10" s="1"/>
  <c r="G55" i="10" a="1"/>
  <c r="G55" i="10" s="1"/>
  <c r="F55" i="10" a="1"/>
  <c r="F55" i="10" s="1"/>
  <c r="E55" i="10" a="1"/>
  <c r="E55" i="10" s="1"/>
  <c r="D55" i="10" a="1"/>
  <c r="D55" i="10" s="1"/>
  <c r="C55" i="10" a="1"/>
  <c r="C55" i="10" s="1"/>
  <c r="B55" i="10" a="1"/>
  <c r="B55" i="10" s="1"/>
  <c r="AE54" i="10" a="1"/>
  <c r="AE54" i="10" s="1"/>
  <c r="AD54" i="10" a="1"/>
  <c r="AD54" i="10" s="1"/>
  <c r="AC54" i="10" a="1"/>
  <c r="AC54" i="10" s="1"/>
  <c r="AB54" i="10" a="1"/>
  <c r="AB54" i="10" s="1"/>
  <c r="AA54" i="10" a="1"/>
  <c r="AA54" i="10" s="1"/>
  <c r="Z54" i="10" a="1"/>
  <c r="Z54" i="10" s="1"/>
  <c r="Y54" i="10" a="1"/>
  <c r="Y54" i="10" s="1"/>
  <c r="X54" i="10" a="1"/>
  <c r="X54" i="10" s="1"/>
  <c r="W54" i="10" a="1"/>
  <c r="W54" i="10" s="1"/>
  <c r="V54" i="10" a="1"/>
  <c r="V54" i="10" s="1"/>
  <c r="U54" i="10" a="1"/>
  <c r="U54" i="10" s="1"/>
  <c r="T54" i="10" a="1"/>
  <c r="T54" i="10" s="1"/>
  <c r="S54" i="10" a="1"/>
  <c r="S54" i="10" s="1"/>
  <c r="R54" i="10" a="1"/>
  <c r="R54" i="10" s="1"/>
  <c r="Q54" i="10" a="1"/>
  <c r="Q54" i="10" s="1"/>
  <c r="P54" i="10" a="1"/>
  <c r="P54" i="10" s="1"/>
  <c r="O54" i="10" a="1"/>
  <c r="O54" i="10" s="1"/>
  <c r="N54" i="10" a="1"/>
  <c r="N54" i="10" s="1"/>
  <c r="M54" i="10" a="1"/>
  <c r="M54" i="10" s="1"/>
  <c r="L54" i="10" a="1"/>
  <c r="L54" i="10" s="1"/>
  <c r="K54" i="10" a="1"/>
  <c r="K54" i="10" s="1"/>
  <c r="J54" i="10" a="1"/>
  <c r="J54" i="10" s="1"/>
  <c r="I54" i="10" a="1"/>
  <c r="I54" i="10" s="1"/>
  <c r="H54" i="10" a="1"/>
  <c r="H54" i="10" s="1"/>
  <c r="G54" i="10" a="1"/>
  <c r="G54" i="10" s="1"/>
  <c r="F54" i="10" a="1"/>
  <c r="F54" i="10" s="1"/>
  <c r="E54" i="10" a="1"/>
  <c r="E54" i="10" s="1"/>
  <c r="D54" i="10" a="1"/>
  <c r="D54" i="10" s="1"/>
  <c r="C54" i="10" a="1"/>
  <c r="C54" i="10" s="1"/>
  <c r="B54" i="10" a="1"/>
  <c r="B54" i="10" s="1"/>
  <c r="AE53" i="10" a="1"/>
  <c r="AE53" i="10" s="1"/>
  <c r="AD53" i="10" a="1"/>
  <c r="AD53" i="10" s="1"/>
  <c r="AC53" i="10" a="1"/>
  <c r="AC53" i="10" s="1"/>
  <c r="AB53" i="10" a="1"/>
  <c r="AB53" i="10" s="1"/>
  <c r="AA53" i="10" a="1"/>
  <c r="AA53" i="10" s="1"/>
  <c r="Z53" i="10" a="1"/>
  <c r="Z53" i="10" s="1"/>
  <c r="Y53" i="10" a="1"/>
  <c r="Y53" i="10" s="1"/>
  <c r="X53" i="10" a="1"/>
  <c r="X53" i="10" s="1"/>
  <c r="W53" i="10" a="1"/>
  <c r="W53" i="10" s="1"/>
  <c r="V53" i="10" a="1"/>
  <c r="V53" i="10" s="1"/>
  <c r="U53" i="10" a="1"/>
  <c r="U53" i="10" s="1"/>
  <c r="T53" i="10" a="1"/>
  <c r="T53" i="10" s="1"/>
  <c r="S53" i="10" a="1"/>
  <c r="S53" i="10" s="1"/>
  <c r="R53" i="10" a="1"/>
  <c r="R53" i="10" s="1"/>
  <c r="Q53" i="10" a="1"/>
  <c r="Q53" i="10" s="1"/>
  <c r="P53" i="10" a="1"/>
  <c r="P53" i="10" s="1"/>
  <c r="O53" i="10" a="1"/>
  <c r="O53" i="10" s="1"/>
  <c r="N53" i="10" a="1"/>
  <c r="N53" i="10" s="1"/>
  <c r="M53" i="10" a="1"/>
  <c r="M53" i="10" s="1"/>
  <c r="L53" i="10" a="1"/>
  <c r="L53" i="10" s="1"/>
  <c r="K53" i="10" a="1"/>
  <c r="K53" i="10" s="1"/>
  <c r="J53" i="10" a="1"/>
  <c r="J53" i="10" s="1"/>
  <c r="I53" i="10" a="1"/>
  <c r="I53" i="10" s="1"/>
  <c r="H53" i="10" a="1"/>
  <c r="H53" i="10" s="1"/>
  <c r="G53" i="10" a="1"/>
  <c r="G53" i="10" s="1"/>
  <c r="F53" i="10" a="1"/>
  <c r="F53" i="10" s="1"/>
  <c r="E53" i="10" a="1"/>
  <c r="E53" i="10" s="1"/>
  <c r="D53" i="10" a="1"/>
  <c r="D53" i="10" s="1"/>
  <c r="C53" i="10" a="1"/>
  <c r="C53" i="10" s="1"/>
  <c r="B53" i="10" a="1"/>
  <c r="B53" i="10" s="1"/>
  <c r="AE52" i="10" a="1"/>
  <c r="AE52" i="10" s="1"/>
  <c r="AD52" i="10" a="1"/>
  <c r="AD52" i="10" s="1"/>
  <c r="AC52" i="10" a="1"/>
  <c r="AC52" i="10" s="1"/>
  <c r="AB52" i="10" a="1"/>
  <c r="AB52" i="10" s="1"/>
  <c r="AA52" i="10" a="1"/>
  <c r="AA52" i="10" s="1"/>
  <c r="Z52" i="10" a="1"/>
  <c r="Z52" i="10" s="1"/>
  <c r="Y52" i="10" a="1"/>
  <c r="Y52" i="10" s="1"/>
  <c r="X52" i="10" a="1"/>
  <c r="X52" i="10" s="1"/>
  <c r="W52" i="10" a="1"/>
  <c r="W52" i="10" s="1"/>
  <c r="V52" i="10" a="1"/>
  <c r="V52" i="10" s="1"/>
  <c r="U52" i="10" a="1"/>
  <c r="U52" i="10" s="1"/>
  <c r="T52" i="10" a="1"/>
  <c r="T52" i="10" s="1"/>
  <c r="S52" i="10" a="1"/>
  <c r="S52" i="10" s="1"/>
  <c r="R52" i="10" a="1"/>
  <c r="R52" i="10" s="1"/>
  <c r="Q52" i="10" a="1"/>
  <c r="Q52" i="10" s="1"/>
  <c r="P52" i="10" a="1"/>
  <c r="P52" i="10" s="1"/>
  <c r="O52" i="10" a="1"/>
  <c r="O52" i="10" s="1"/>
  <c r="N52" i="10" a="1"/>
  <c r="N52" i="10" s="1"/>
  <c r="M52" i="10" a="1"/>
  <c r="M52" i="10" s="1"/>
  <c r="K52" i="10" a="1"/>
  <c r="K52" i="10" s="1"/>
  <c r="J52" i="10" a="1"/>
  <c r="J52" i="10" s="1"/>
  <c r="I52" i="10" a="1"/>
  <c r="I52" i="10" s="1"/>
  <c r="H52" i="10" a="1"/>
  <c r="H52" i="10" s="1"/>
  <c r="G52" i="10" a="1"/>
  <c r="G52" i="10" s="1"/>
  <c r="F52" i="10" a="1"/>
  <c r="F52" i="10" s="1"/>
  <c r="E52" i="10" a="1"/>
  <c r="E52" i="10" s="1"/>
  <c r="D52" i="10" a="1"/>
  <c r="D52" i="10" s="1"/>
  <c r="C52" i="10" a="1"/>
  <c r="C52" i="10" s="1"/>
  <c r="B52" i="10" a="1"/>
  <c r="B52" i="10" s="1"/>
  <c r="AE51" i="10" a="1"/>
  <c r="AE51" i="10" s="1"/>
  <c r="AD51" i="10" a="1"/>
  <c r="AD51" i="10" s="1"/>
  <c r="AC51" i="10" a="1"/>
  <c r="AC51" i="10" s="1"/>
  <c r="AB51" i="10" a="1"/>
  <c r="AB51" i="10" s="1"/>
  <c r="AA51" i="10" a="1"/>
  <c r="AA51" i="10" s="1"/>
  <c r="Z51" i="10" a="1"/>
  <c r="Z51" i="10" s="1"/>
  <c r="Y51" i="10" a="1"/>
  <c r="Y51" i="10" s="1"/>
  <c r="X51" i="10" a="1"/>
  <c r="X51" i="10" s="1"/>
  <c r="W51" i="10" a="1"/>
  <c r="W51" i="10" s="1"/>
  <c r="V51" i="10" a="1"/>
  <c r="V51" i="10" s="1"/>
  <c r="U51" i="10" a="1"/>
  <c r="U51" i="10" s="1"/>
  <c r="T51" i="10" a="1"/>
  <c r="T51" i="10" s="1"/>
  <c r="S51" i="10" a="1"/>
  <c r="S51" i="10" s="1"/>
  <c r="R51" i="10" a="1"/>
  <c r="R51" i="10" s="1"/>
  <c r="Q51" i="10" a="1"/>
  <c r="Q51" i="10" s="1"/>
  <c r="P51" i="10" a="1"/>
  <c r="P51" i="10" s="1"/>
  <c r="O51" i="10" a="1"/>
  <c r="O51" i="10" s="1"/>
  <c r="N51" i="10" a="1"/>
  <c r="N51" i="10" s="1"/>
  <c r="M51" i="10" a="1"/>
  <c r="M51" i="10" s="1"/>
  <c r="L51" i="10" a="1"/>
  <c r="L51" i="10" s="1"/>
  <c r="K51" i="10" a="1"/>
  <c r="K51" i="10" s="1"/>
  <c r="J51" i="10" a="1"/>
  <c r="J51" i="10" s="1"/>
  <c r="I51" i="10" a="1"/>
  <c r="I51" i="10" s="1"/>
  <c r="H51" i="10" a="1"/>
  <c r="H51" i="10" s="1"/>
  <c r="G51" i="10" a="1"/>
  <c r="G51" i="10" s="1"/>
  <c r="F51" i="10" a="1"/>
  <c r="F51" i="10" s="1"/>
  <c r="E51" i="10" a="1"/>
  <c r="E51" i="10" s="1"/>
  <c r="D51" i="10" a="1"/>
  <c r="D51" i="10" s="1"/>
  <c r="C51" i="10" a="1"/>
  <c r="C51" i="10" s="1"/>
  <c r="B51" i="10" a="1"/>
  <c r="B51" i="10" s="1"/>
  <c r="AE50" i="10" a="1"/>
  <c r="AE50" i="10" s="1"/>
  <c r="AD50" i="10" a="1"/>
  <c r="AD50" i="10" s="1"/>
  <c r="AC50" i="10" a="1"/>
  <c r="AC50" i="10" s="1"/>
  <c r="AB50" i="10" a="1"/>
  <c r="AB50" i="10" s="1"/>
  <c r="AA50" i="10" a="1"/>
  <c r="AA50" i="10" s="1"/>
  <c r="Z50" i="10" a="1"/>
  <c r="Z50" i="10" s="1"/>
  <c r="Y50" i="10" a="1"/>
  <c r="Y50" i="10" s="1"/>
  <c r="X50" i="10" a="1"/>
  <c r="X50" i="10" s="1"/>
  <c r="W50" i="10" a="1"/>
  <c r="W50" i="10" s="1"/>
  <c r="V50" i="10" a="1"/>
  <c r="V50" i="10" s="1"/>
  <c r="U50" i="10" a="1"/>
  <c r="U50" i="10" s="1"/>
  <c r="T50" i="10" a="1"/>
  <c r="T50" i="10" s="1"/>
  <c r="S50" i="10" a="1"/>
  <c r="S50" i="10" s="1"/>
  <c r="R50" i="10" a="1"/>
  <c r="R50" i="10" s="1"/>
  <c r="Q50" i="10" a="1"/>
  <c r="Q50" i="10" s="1"/>
  <c r="P50" i="10" a="1"/>
  <c r="P50" i="10" s="1"/>
  <c r="O50" i="10" a="1"/>
  <c r="O50" i="10" s="1"/>
  <c r="N50" i="10" a="1"/>
  <c r="N50" i="10" s="1"/>
  <c r="M50" i="10" a="1"/>
  <c r="M50" i="10" s="1"/>
  <c r="L50" i="10" a="1"/>
  <c r="L50" i="10" s="1"/>
  <c r="K50" i="10" a="1"/>
  <c r="K50" i="10" s="1"/>
  <c r="J50" i="10" a="1"/>
  <c r="J50" i="10" s="1"/>
  <c r="I50" i="10" a="1"/>
  <c r="I50" i="10" s="1"/>
  <c r="H50" i="10" a="1"/>
  <c r="H50" i="10" s="1"/>
  <c r="G50" i="10" a="1"/>
  <c r="G50" i="10" s="1"/>
  <c r="F50" i="10" a="1"/>
  <c r="F50" i="10" s="1"/>
  <c r="E50" i="10" a="1"/>
  <c r="E50" i="10" s="1"/>
  <c r="D50" i="10" a="1"/>
  <c r="D50" i="10" s="1"/>
  <c r="C50" i="10" a="1"/>
  <c r="C50" i="10" s="1"/>
  <c r="B50" i="10" a="1"/>
  <c r="B50" i="10" s="1"/>
  <c r="AE49" i="10" a="1"/>
  <c r="AE49" i="10" s="1"/>
  <c r="AD49" i="10" a="1"/>
  <c r="AD49" i="10" s="1"/>
  <c r="AC49" i="10" a="1"/>
  <c r="AC49" i="10" s="1"/>
  <c r="AB49" i="10" a="1"/>
  <c r="AB49" i="10" s="1"/>
  <c r="AA49" i="10" a="1"/>
  <c r="AA49" i="10" s="1"/>
  <c r="Z49" i="10" a="1"/>
  <c r="Z49" i="10" s="1"/>
  <c r="Y49" i="10" a="1"/>
  <c r="Y49" i="10" s="1"/>
  <c r="X49" i="10" a="1"/>
  <c r="X49" i="10" s="1"/>
  <c r="W49" i="10" a="1"/>
  <c r="W49" i="10" s="1"/>
  <c r="V49" i="10" a="1"/>
  <c r="V49" i="10" s="1"/>
  <c r="U49" i="10" a="1"/>
  <c r="U49" i="10" s="1"/>
  <c r="T49" i="10" a="1"/>
  <c r="T49" i="10" s="1"/>
  <c r="S49" i="10" a="1"/>
  <c r="S49" i="10" s="1"/>
  <c r="R49" i="10" a="1"/>
  <c r="R49" i="10" s="1"/>
  <c r="Q49" i="10" a="1"/>
  <c r="Q49" i="10" s="1"/>
  <c r="P49" i="10" a="1"/>
  <c r="P49" i="10" s="1"/>
  <c r="O49" i="10" a="1"/>
  <c r="O49" i="10" s="1"/>
  <c r="N49" i="10" a="1"/>
  <c r="N49" i="10" s="1"/>
  <c r="M49" i="10" a="1"/>
  <c r="M49" i="10" s="1"/>
  <c r="L49" i="10" a="1"/>
  <c r="L49" i="10" s="1"/>
  <c r="K49" i="10" a="1"/>
  <c r="K49" i="10" s="1"/>
  <c r="J49" i="10" a="1"/>
  <c r="J49" i="10" s="1"/>
  <c r="I49" i="10" a="1"/>
  <c r="I49" i="10" s="1"/>
  <c r="H49" i="10" a="1"/>
  <c r="H49" i="10" s="1"/>
  <c r="G49" i="10" a="1"/>
  <c r="G49" i="10" s="1"/>
  <c r="F49" i="10" a="1"/>
  <c r="F49" i="10" s="1"/>
  <c r="E49" i="10" a="1"/>
  <c r="E49" i="10" s="1"/>
  <c r="D49" i="10" a="1"/>
  <c r="D49" i="10" s="1"/>
  <c r="C49" i="10" a="1"/>
  <c r="C49" i="10" s="1"/>
  <c r="B49" i="10" a="1"/>
  <c r="B49" i="10" s="1"/>
  <c r="AE48" i="10" a="1"/>
  <c r="AE48" i="10" s="1"/>
  <c r="AD48" i="10" a="1"/>
  <c r="AD48" i="10" s="1"/>
  <c r="AC48" i="10" a="1"/>
  <c r="AC48" i="10" s="1"/>
  <c r="AB48" i="10" a="1"/>
  <c r="AB48" i="10" s="1"/>
  <c r="AA48" i="10" a="1"/>
  <c r="AA48" i="10" s="1"/>
  <c r="Z48" i="10" a="1"/>
  <c r="Z48" i="10" s="1"/>
  <c r="Y48" i="10" a="1"/>
  <c r="Y48" i="10" s="1"/>
  <c r="X48" i="10" a="1"/>
  <c r="X48" i="10" s="1"/>
  <c r="W48" i="10" a="1"/>
  <c r="W48" i="10" s="1"/>
  <c r="V48" i="10" a="1"/>
  <c r="V48" i="10" s="1"/>
  <c r="U48" i="10" a="1"/>
  <c r="U48" i="10" s="1"/>
  <c r="T48" i="10" a="1"/>
  <c r="T48" i="10" s="1"/>
  <c r="S48" i="10" a="1"/>
  <c r="S48" i="10" s="1"/>
  <c r="R48" i="10" a="1"/>
  <c r="R48" i="10" s="1"/>
  <c r="Q48" i="10" a="1"/>
  <c r="Q48" i="10" s="1"/>
  <c r="P48" i="10" a="1"/>
  <c r="P48" i="10" s="1"/>
  <c r="O48" i="10" a="1"/>
  <c r="O48" i="10" s="1"/>
  <c r="N48" i="10" a="1"/>
  <c r="N48" i="10" s="1"/>
  <c r="M48" i="10" a="1"/>
  <c r="M48" i="10" s="1"/>
  <c r="L48" i="10" a="1"/>
  <c r="L48" i="10" s="1"/>
  <c r="K48" i="10" a="1"/>
  <c r="K48" i="10" s="1"/>
  <c r="J48" i="10" a="1"/>
  <c r="J48" i="10" s="1"/>
  <c r="I48" i="10" a="1"/>
  <c r="I48" i="10" s="1"/>
  <c r="H48" i="10" a="1"/>
  <c r="H48" i="10" s="1"/>
  <c r="G48" i="10" a="1"/>
  <c r="G48" i="10" s="1"/>
  <c r="F48" i="10" a="1"/>
  <c r="F48" i="10" s="1"/>
  <c r="E48" i="10" a="1"/>
  <c r="E48" i="10" s="1"/>
  <c r="D48" i="10" a="1"/>
  <c r="D48" i="10" s="1"/>
  <c r="C48" i="10" a="1"/>
  <c r="C48" i="10" s="1"/>
  <c r="B48" i="10" a="1"/>
  <c r="B48" i="10" s="1"/>
  <c r="AE47" i="10" a="1"/>
  <c r="AE47" i="10" s="1"/>
  <c r="AD47" i="10" a="1"/>
  <c r="AD47" i="10" s="1"/>
  <c r="AC47" i="10" a="1"/>
  <c r="AC47" i="10" s="1"/>
  <c r="AB47" i="10" a="1"/>
  <c r="AB47" i="10" s="1"/>
  <c r="AA47" i="10" a="1"/>
  <c r="AA47" i="10" s="1"/>
  <c r="Z47" i="10" a="1"/>
  <c r="Z47" i="10" s="1"/>
  <c r="Y47" i="10" a="1"/>
  <c r="Y47" i="10" s="1"/>
  <c r="X47" i="10" a="1"/>
  <c r="X47" i="10" s="1"/>
  <c r="W47" i="10" a="1"/>
  <c r="W47" i="10" s="1"/>
  <c r="V47" i="10" a="1"/>
  <c r="V47" i="10" s="1"/>
  <c r="U47" i="10" a="1"/>
  <c r="U47" i="10" s="1"/>
  <c r="S47" i="10" a="1"/>
  <c r="S47" i="10" s="1"/>
  <c r="R47" i="10" a="1"/>
  <c r="R47" i="10" s="1"/>
  <c r="Q47" i="10" a="1"/>
  <c r="Q47" i="10" s="1"/>
  <c r="O47" i="10" a="1"/>
  <c r="O47" i="10" s="1"/>
  <c r="N47" i="10" a="1"/>
  <c r="N47" i="10" s="1"/>
  <c r="M47" i="10" a="1"/>
  <c r="M47" i="10" s="1"/>
  <c r="L47" i="10" a="1"/>
  <c r="L47" i="10" s="1"/>
  <c r="K47" i="10" a="1"/>
  <c r="K47" i="10" s="1"/>
  <c r="J47" i="10" a="1"/>
  <c r="J47" i="10" s="1"/>
  <c r="I47" i="10" a="1"/>
  <c r="I47" i="10" s="1"/>
  <c r="H47" i="10" a="1"/>
  <c r="H47" i="10" s="1"/>
  <c r="G47" i="10" a="1"/>
  <c r="G47" i="10" s="1"/>
  <c r="F47" i="10" a="1"/>
  <c r="F47" i="10" s="1"/>
  <c r="E47" i="10" a="1"/>
  <c r="E47" i="10" s="1"/>
  <c r="D47" i="10" a="1"/>
  <c r="D47" i="10" s="1"/>
  <c r="C47" i="10" a="1"/>
  <c r="C47" i="10" s="1"/>
  <c r="B47" i="10" a="1"/>
  <c r="B47" i="10" s="1"/>
  <c r="AE46" i="10" a="1"/>
  <c r="AE46" i="10" s="1"/>
  <c r="AD46" i="10" a="1"/>
  <c r="AD46" i="10" s="1"/>
  <c r="AC46" i="10" a="1"/>
  <c r="AC46" i="10" s="1"/>
  <c r="AB46" i="10" a="1"/>
  <c r="AB46" i="10" s="1"/>
  <c r="AA46" i="10" a="1"/>
  <c r="AA46" i="10" s="1"/>
  <c r="Z46" i="10" a="1"/>
  <c r="Z46" i="10" s="1"/>
  <c r="Y46" i="10" a="1"/>
  <c r="Y46" i="10" s="1"/>
  <c r="X46" i="10" a="1"/>
  <c r="X46" i="10" s="1"/>
  <c r="W46" i="10" a="1"/>
  <c r="W46" i="10" s="1"/>
  <c r="V46" i="10" a="1"/>
  <c r="V46" i="10" s="1"/>
  <c r="U46" i="10" a="1"/>
  <c r="U46" i="10" s="1"/>
  <c r="T46" i="10" a="1"/>
  <c r="T46" i="10" s="1"/>
  <c r="S46" i="10" a="1"/>
  <c r="S46" i="10" s="1"/>
  <c r="R46" i="10" a="1"/>
  <c r="R46" i="10" s="1"/>
  <c r="O46" i="10" a="1"/>
  <c r="O46" i="10" s="1"/>
  <c r="N46" i="10" a="1"/>
  <c r="N46" i="10" s="1"/>
  <c r="M46" i="10" a="1"/>
  <c r="M46" i="10" s="1"/>
  <c r="L46" i="10" a="1"/>
  <c r="L46" i="10" s="1"/>
  <c r="K46" i="10" a="1"/>
  <c r="K46" i="10" s="1"/>
  <c r="J46" i="10" a="1"/>
  <c r="J46" i="10" s="1"/>
  <c r="I46" i="10" a="1"/>
  <c r="I46" i="10" s="1"/>
  <c r="H46" i="10" a="1"/>
  <c r="H46" i="10" s="1"/>
  <c r="G46" i="10" a="1"/>
  <c r="G46" i="10" s="1"/>
  <c r="F46" i="10" a="1"/>
  <c r="F46" i="10" s="1"/>
  <c r="E46" i="10" a="1"/>
  <c r="E46" i="10" s="1"/>
  <c r="D46" i="10" a="1"/>
  <c r="D46" i="10" s="1"/>
  <c r="C46" i="10" a="1"/>
  <c r="C46" i="10" s="1"/>
  <c r="B46" i="10" a="1"/>
  <c r="B46" i="10" s="1"/>
  <c r="I32" i="10" l="1" a="1"/>
  <c r="I32" i="10" s="1"/>
  <c r="I31" i="10" a="1"/>
  <c r="I31" i="10" s="1"/>
  <c r="I30" i="10" a="1"/>
  <c r="I30" i="10" s="1"/>
  <c r="I29" i="10" a="1"/>
  <c r="I29" i="10" s="1"/>
  <c r="I28" i="10" a="1"/>
  <c r="I28" i="10" s="1"/>
  <c r="I27" i="10" a="1"/>
  <c r="I27" i="10" s="1"/>
  <c r="I26" i="10" a="1"/>
  <c r="I26" i="10" s="1"/>
  <c r="I25" i="10" a="1"/>
  <c r="I25" i="10" s="1"/>
  <c r="AB2" i="10" a="1"/>
  <c r="AB2" i="10" s="1"/>
  <c r="K4" i="10" a="1"/>
  <c r="K4" i="10" s="1"/>
  <c r="L3" i="10" a="1"/>
  <c r="L3" i="10" s="1"/>
  <c r="S4" i="10" a="1"/>
  <c r="S4" i="10" s="1"/>
  <c r="S5" i="10" a="1"/>
  <c r="S5" i="10" s="1"/>
  <c r="B2" i="10" a="1"/>
  <c r="B2" i="10" s="1"/>
  <c r="W2" i="10" a="1"/>
  <c r="W2" i="10" s="1"/>
  <c r="Y3" i="10" a="1"/>
  <c r="Y3" i="10" s="1"/>
  <c r="X2" i="10" a="1"/>
  <c r="X2" i="10" s="1"/>
  <c r="AA2" i="10" a="1"/>
  <c r="AA2" i="10" s="1"/>
  <c r="C4" i="10" a="1"/>
  <c r="C4" i="10" s="1"/>
  <c r="B3" i="10" a="1"/>
  <c r="B3" i="10" s="1"/>
  <c r="N3" i="10" a="1"/>
  <c r="N3" i="10" s="1"/>
  <c r="H7" i="10" a="1"/>
  <c r="H7" i="10" s="1"/>
  <c r="I7" i="10" a="1"/>
  <c r="I7" i="10" s="1"/>
  <c r="I8" i="10" a="1"/>
  <c r="I8" i="10" s="1"/>
  <c r="I9" i="10" a="1"/>
  <c r="I9" i="10" s="1"/>
  <c r="I10" i="10" a="1"/>
  <c r="I10" i="10" s="1"/>
  <c r="I11" i="10" a="1"/>
  <c r="I11" i="10" s="1"/>
  <c r="I12" i="10" a="1"/>
  <c r="I12" i="10" s="1"/>
  <c r="T4" i="10" a="1"/>
  <c r="T4" i="10" s="1"/>
  <c r="J3" i="10" a="1"/>
  <c r="J3" i="10" s="1"/>
  <c r="L4" i="10" a="1"/>
  <c r="L4" i="10" s="1"/>
  <c r="T5" i="10" a="1"/>
  <c r="T5" i="10" s="1"/>
  <c r="S6" i="10" a="1"/>
  <c r="S6" i="10" s="1"/>
  <c r="S7" i="10" a="1"/>
  <c r="S7" i="10" s="1"/>
  <c r="S8" i="10" a="1"/>
  <c r="S8" i="10" s="1"/>
  <c r="J4" i="10" a="1"/>
  <c r="J4" i="10" s="1"/>
  <c r="K5" i="10" a="1"/>
  <c r="K5" i="10" s="1"/>
  <c r="L5" i="10" a="1"/>
  <c r="L5" i="10" s="1"/>
  <c r="T6" i="10" a="1"/>
  <c r="T6" i="10" s="1"/>
  <c r="T7" i="10" a="1"/>
  <c r="T7" i="10" s="1"/>
  <c r="T8" i="10" a="1"/>
  <c r="T8" i="10" s="1"/>
  <c r="S9" i="10" a="1"/>
  <c r="S9" i="10" s="1"/>
  <c r="S10" i="10" a="1"/>
  <c r="S10" i="10" s="1"/>
  <c r="P2" i="10" a="1"/>
  <c r="P2" i="10" s="1"/>
  <c r="Q2" i="10" a="1"/>
  <c r="Q2" i="10" s="1"/>
  <c r="Q3" i="10" a="1"/>
  <c r="Q3" i="10" s="1"/>
  <c r="Z2" i="10" a="1"/>
  <c r="Z2" i="10" s="1"/>
  <c r="AA3" i="10" a="1"/>
  <c r="AA3" i="10" s="1"/>
  <c r="AB3" i="10" a="1"/>
  <c r="AB3" i="10" s="1"/>
  <c r="Z3" i="10" a="1"/>
  <c r="Z3" i="10" s="1"/>
  <c r="W3" i="10" a="1"/>
  <c r="W3" i="10" s="1"/>
  <c r="X3" i="10" a="1"/>
  <c r="X3" i="10" s="1"/>
  <c r="Y4" i="10" a="1"/>
  <c r="Y4" i="10" s="1"/>
  <c r="Y5" i="10" a="1"/>
  <c r="Y5" i="10" s="1"/>
  <c r="M3" i="10" a="1"/>
  <c r="M3" i="10" s="1"/>
  <c r="B4" i="10" a="1"/>
  <c r="B4" i="10" s="1"/>
  <c r="C5" i="10" a="1"/>
  <c r="C5" i="10" s="1"/>
  <c r="C6" i="10" a="1"/>
  <c r="C6" i="10" s="1"/>
  <c r="B5" i="10" a="1"/>
  <c r="B5" i="10" s="1"/>
  <c r="C7" i="10" a="1"/>
  <c r="C7" i="10" s="1"/>
  <c r="C8" i="10" a="1"/>
  <c r="C8" i="10" s="1"/>
  <c r="G7" i="10" a="1"/>
  <c r="G7" i="10" s="1"/>
  <c r="H8" i="10" a="1"/>
  <c r="H8" i="10" s="1"/>
  <c r="I13" i="10" a="1"/>
  <c r="I13" i="10" s="1"/>
  <c r="I14" i="10" a="1"/>
  <c r="I14" i="10" s="1"/>
  <c r="R3" i="10" a="1"/>
  <c r="R3" i="10" s="1"/>
  <c r="G8" i="10" a="1"/>
  <c r="G8" i="10" s="1"/>
  <c r="H9" i="10" a="1"/>
  <c r="H9" i="10" s="1"/>
  <c r="I15" i="10" a="1"/>
  <c r="I15" i="10" s="1"/>
  <c r="I16" i="10" a="1"/>
  <c r="I16" i="10" s="1"/>
  <c r="R4" i="10" a="1"/>
  <c r="R4" i="10" s="1"/>
  <c r="G9" i="10" a="1"/>
  <c r="G9" i="10" s="1"/>
  <c r="H10" i="10" a="1"/>
  <c r="H10" i="10" s="1"/>
  <c r="I17" i="10" a="1"/>
  <c r="I17" i="10" s="1"/>
  <c r="I18" i="10" a="1"/>
  <c r="I18" i="10" s="1"/>
  <c r="R5" i="10" a="1"/>
  <c r="R5" i="10" s="1"/>
  <c r="G10" i="10" a="1"/>
  <c r="G10" i="10" s="1"/>
  <c r="H11" i="10" a="1"/>
  <c r="H11" i="10" s="1"/>
  <c r="I19" i="10" a="1"/>
  <c r="I19" i="10" s="1"/>
  <c r="I20" i="10" a="1"/>
  <c r="I20" i="10" s="1"/>
  <c r="R6" i="10" a="1"/>
  <c r="R6" i="10" s="1"/>
  <c r="G11" i="10" a="1"/>
  <c r="G11" i="10" s="1"/>
  <c r="H12" i="10" a="1"/>
  <c r="H12" i="10" s="1"/>
  <c r="I21" i="10" a="1"/>
  <c r="I21" i="10" s="1"/>
  <c r="I22" i="10" a="1"/>
  <c r="I22" i="10" s="1"/>
  <c r="R7" i="10" a="1"/>
  <c r="R7" i="10" s="1"/>
  <c r="G12" i="10" a="1"/>
  <c r="G12" i="10" s="1"/>
  <c r="H13" i="10" a="1"/>
  <c r="H13" i="10" s="1"/>
  <c r="I23" i="10" a="1"/>
  <c r="I23" i="10" s="1"/>
  <c r="I24" i="10" a="1"/>
  <c r="I24" i="10" s="1"/>
  <c r="R8" i="10" a="1"/>
  <c r="R8" i="10" s="1"/>
  <c r="G13" i="10" a="1"/>
  <c r="G13" i="10" s="1"/>
  <c r="H14" i="10" a="1"/>
  <c r="H14" i="10" s="1"/>
  <c r="R9" i="10" a="1"/>
  <c r="R9" i="10" s="1"/>
  <c r="G14" i="10" a="1"/>
  <c r="G14" i="10" s="1"/>
  <c r="H15" i="10" a="1"/>
  <c r="H15" i="10" s="1"/>
  <c r="R10" i="10" a="1"/>
  <c r="R10" i="10" s="1"/>
  <c r="E3" i="10" a="1"/>
  <c r="E3" i="10" s="1"/>
  <c r="F3" i="10" a="1"/>
  <c r="F3" i="10" s="1"/>
  <c r="F4" i="10" a="1"/>
  <c r="F4" i="10" s="1"/>
  <c r="AD3" i="10" a="1"/>
  <c r="AD3" i="10" s="1"/>
  <c r="AE7" i="10" a="1"/>
  <c r="AE7" i="10" s="1"/>
  <c r="AC3" i="10" a="1"/>
  <c r="AC3" i="10" s="1"/>
  <c r="AD4" i="10" a="1"/>
  <c r="AD4" i="10" s="1"/>
  <c r="AE8" i="10" a="1"/>
  <c r="AE8" i="10" s="1"/>
  <c r="AE9" i="10" a="1"/>
  <c r="AE9" i="10" s="1"/>
  <c r="AC4" i="10" a="1"/>
  <c r="AC4" i="10" s="1"/>
  <c r="AD5" i="10" a="1"/>
  <c r="AD5" i="10" s="1"/>
  <c r="AC5" i="10" a="1"/>
  <c r="AC5" i="10" s="1"/>
  <c r="AD6" i="10" a="1"/>
  <c r="AD6" i="10" s="1"/>
  <c r="AC6" i="10" a="1"/>
  <c r="AC6" i="10" s="1"/>
  <c r="AD7" i="10" a="1"/>
  <c r="AD7" i="10" s="1"/>
  <c r="U2" i="10" a="1"/>
  <c r="U2" i="10" s="1"/>
  <c r="G15" i="10" a="1"/>
  <c r="G15" i="10" s="1"/>
  <c r="H16" i="10" a="1"/>
  <c r="H16" i="10" s="1"/>
  <c r="R11" i="10" a="1"/>
  <c r="R11" i="10" s="1"/>
  <c r="R12" i="10" a="1"/>
  <c r="R12" i="10" s="1"/>
  <c r="R13" i="10" a="1"/>
  <c r="R13" i="10" s="1"/>
  <c r="C9" i="10" a="1"/>
  <c r="C9" i="10" s="1"/>
  <c r="R14" i="10" a="1"/>
  <c r="R14" i="10" s="1"/>
  <c r="B6" i="10" a="1"/>
  <c r="B6" i="10" s="1"/>
  <c r="C10" i="10" a="1"/>
  <c r="C10" i="10" s="1"/>
  <c r="C11" i="10" a="1"/>
  <c r="C11" i="10" s="1"/>
  <c r="E4" i="10" a="1"/>
  <c r="E4" i="10" s="1"/>
  <c r="F5" i="10" a="1"/>
  <c r="F5" i="10" s="1"/>
  <c r="F6" i="10" a="1"/>
  <c r="F6" i="10" s="1"/>
  <c r="D5" i="10" a="1"/>
  <c r="D5" i="10" s="1"/>
  <c r="E5" i="10" a="1"/>
  <c r="E5" i="10" s="1"/>
  <c r="F7" i="10" a="1"/>
  <c r="F7" i="10" s="1"/>
  <c r="F8" i="10" a="1"/>
  <c r="F8" i="10" s="1"/>
  <c r="J5" i="10" a="1"/>
  <c r="J5" i="10" s="1"/>
  <c r="E6" i="10" a="1"/>
  <c r="E6" i="10" s="1"/>
  <c r="F9" i="10" a="1"/>
  <c r="F9" i="10" s="1"/>
  <c r="F10" i="10" a="1"/>
  <c r="F10" i="10" s="1"/>
  <c r="G16" i="10" a="1"/>
  <c r="G16" i="10" s="1"/>
  <c r="H17" i="10" a="1"/>
  <c r="H17" i="10" s="1"/>
  <c r="R15" i="10" a="1"/>
  <c r="R15" i="10" s="1"/>
  <c r="D13" i="52" l="1" a="1"/>
  <c r="D13" i="52" s="1"/>
  <c r="C13" i="52" a="1"/>
  <c r="D13" i="43" a="1"/>
  <c r="D13" i="43" s="1"/>
  <c r="C13" i="43" a="1"/>
  <c r="D13" i="41" a="1"/>
  <c r="D13" i="41" s="1"/>
  <c r="C13" i="41" a="1"/>
  <c r="D13" i="40" a="1"/>
  <c r="D13" i="40" s="1"/>
  <c r="C13" i="40" a="1"/>
  <c r="D13" i="51" a="1"/>
  <c r="D13" i="51" s="1"/>
  <c r="C13" i="51" a="1"/>
  <c r="C13" i="26" a="1"/>
  <c r="D13" i="26" a="1"/>
  <c r="D13" i="26" s="1"/>
  <c r="P68" i="10"/>
  <c r="Q68" i="10"/>
  <c r="I14" i="40" l="1"/>
  <c r="I15" i="40"/>
  <c r="I16" i="40"/>
  <c r="C4" i="52"/>
  <c r="C5" i="52"/>
  <c r="C6" i="52"/>
  <c r="E4" i="52"/>
  <c r="C7" i="52"/>
  <c r="C13" i="52"/>
  <c r="C13" i="43"/>
  <c r="C4" i="43"/>
  <c r="C7" i="43"/>
  <c r="E4" i="43"/>
  <c r="C5" i="43"/>
  <c r="C6" i="43"/>
  <c r="C5" i="26"/>
  <c r="C7" i="26"/>
  <c r="E4" i="26"/>
  <c r="C4" i="26"/>
  <c r="C6" i="26"/>
  <c r="C13" i="26"/>
  <c r="C13" i="51"/>
  <c r="C4" i="51"/>
  <c r="E4" i="51"/>
  <c r="C5" i="51"/>
  <c r="C6" i="51"/>
  <c r="C7" i="51"/>
  <c r="C13" i="40"/>
  <c r="I13" i="40" s="1"/>
  <c r="C4" i="40"/>
  <c r="E4" i="40"/>
  <c r="C5" i="40"/>
  <c r="C6" i="40"/>
  <c r="C7" i="40"/>
  <c r="C13" i="41"/>
  <c r="C4" i="41"/>
  <c r="E4" i="41"/>
  <c r="C5" i="41"/>
  <c r="C6" i="41"/>
  <c r="C7" i="41"/>
  <c r="C8" i="52" l="1"/>
  <c r="E14" i="52"/>
  <c r="F14" i="52" s="1"/>
  <c r="E18" i="52"/>
  <c r="F18" i="52" s="1"/>
  <c r="E13" i="52"/>
  <c r="F13" i="52" s="1"/>
  <c r="E17" i="52"/>
  <c r="F17" i="52" s="1"/>
  <c r="E21" i="52"/>
  <c r="F21" i="52" s="1"/>
  <c r="E19" i="52"/>
  <c r="F19" i="52" s="1"/>
  <c r="E15" i="52"/>
  <c r="F15" i="52" s="1"/>
  <c r="E20" i="52"/>
  <c r="F20" i="52" s="1"/>
  <c r="E16" i="52"/>
  <c r="F16" i="52" s="1"/>
  <c r="C8" i="40"/>
  <c r="E14" i="40"/>
  <c r="F14" i="40" s="1"/>
  <c r="E13" i="40"/>
  <c r="F13" i="40" s="1"/>
  <c r="E16" i="40"/>
  <c r="F16" i="40" s="1"/>
  <c r="E15" i="40"/>
  <c r="F15" i="40" s="1"/>
  <c r="E15" i="26"/>
  <c r="F15" i="26" s="1"/>
  <c r="E13" i="26"/>
  <c r="F13" i="26" s="1"/>
  <c r="E16" i="26"/>
  <c r="F16" i="26" s="1"/>
  <c r="C8" i="26"/>
  <c r="E17" i="26"/>
  <c r="F17" i="26" s="1"/>
  <c r="E14" i="26"/>
  <c r="F14" i="26" s="1"/>
  <c r="C8" i="41"/>
  <c r="E14" i="41"/>
  <c r="F14" i="41" s="1"/>
  <c r="E17" i="41"/>
  <c r="F17" i="41" s="1"/>
  <c r="E13" i="41"/>
  <c r="F13" i="41" s="1"/>
  <c r="E16" i="41"/>
  <c r="F16" i="41" s="1"/>
  <c r="E18" i="41"/>
  <c r="F18" i="41" s="1"/>
  <c r="E15" i="41"/>
  <c r="F15" i="41" s="1"/>
  <c r="C8" i="51"/>
  <c r="E15" i="51"/>
  <c r="F15" i="51" s="1"/>
  <c r="E18" i="51"/>
  <c r="F18" i="51" s="1"/>
  <c r="E13" i="51"/>
  <c r="F13" i="51" s="1"/>
  <c r="E16" i="51"/>
  <c r="F16" i="51" s="1"/>
  <c r="E14" i="51"/>
  <c r="F14" i="51" s="1"/>
  <c r="E17" i="51"/>
  <c r="F17" i="51" s="1"/>
  <c r="C8" i="43"/>
  <c r="E14" i="43"/>
  <c r="F14" i="43" s="1"/>
  <c r="E17" i="43"/>
  <c r="F17" i="43" s="1"/>
  <c r="E20" i="43"/>
  <c r="F20" i="43" s="1"/>
  <c r="E23" i="43"/>
  <c r="F23" i="43" s="1"/>
  <c r="E26" i="43"/>
  <c r="F26" i="43" s="1"/>
  <c r="E29" i="43"/>
  <c r="F29" i="43" s="1"/>
  <c r="E15" i="43"/>
  <c r="F15" i="43" s="1"/>
  <c r="E18" i="43"/>
  <c r="F18" i="43" s="1"/>
  <c r="E21" i="43"/>
  <c r="F21" i="43" s="1"/>
  <c r="E24" i="43"/>
  <c r="F24" i="43" s="1"/>
  <c r="E27" i="43"/>
  <c r="F27" i="43" s="1"/>
  <c r="E13" i="43"/>
  <c r="F13" i="43" s="1"/>
  <c r="E16" i="43"/>
  <c r="F16" i="43" s="1"/>
  <c r="E19" i="43"/>
  <c r="F19" i="43" s="1"/>
  <c r="E22" i="43"/>
  <c r="F22" i="43" s="1"/>
  <c r="E25" i="43"/>
  <c r="F25" i="43" s="1"/>
  <c r="E28" i="43"/>
  <c r="F28" i="43" s="1"/>
  <c r="G71" i="1"/>
  <c r="J105" i="1"/>
  <c r="I105" i="1"/>
  <c r="H105" i="1"/>
  <c r="J104" i="1"/>
  <c r="I104" i="1"/>
  <c r="H104" i="1"/>
  <c r="J103" i="1"/>
  <c r="I103" i="1"/>
  <c r="H103" i="1"/>
  <c r="J102" i="1"/>
  <c r="I102" i="1"/>
  <c r="H102" i="1"/>
  <c r="J101" i="1"/>
  <c r="I101" i="1"/>
  <c r="H101" i="1"/>
  <c r="J100" i="1"/>
  <c r="I100" i="1"/>
  <c r="H100" i="1"/>
  <c r="J99" i="1"/>
  <c r="I99" i="1"/>
  <c r="H99" i="1"/>
  <c r="J98" i="1"/>
  <c r="I98" i="1"/>
  <c r="H98" i="1"/>
  <c r="J97" i="1"/>
  <c r="I97" i="1"/>
  <c r="H97" i="1"/>
  <c r="J96" i="1"/>
  <c r="I96" i="1"/>
  <c r="H96" i="1"/>
  <c r="J95" i="1"/>
  <c r="I95" i="1"/>
  <c r="H95" i="1"/>
  <c r="J94" i="1"/>
  <c r="I94" i="1"/>
  <c r="H94" i="1"/>
  <c r="J93" i="1"/>
  <c r="I93" i="1"/>
  <c r="H93" i="1"/>
  <c r="J92" i="1"/>
  <c r="I92" i="1"/>
  <c r="H92" i="1"/>
  <c r="J91" i="1"/>
  <c r="I91" i="1"/>
  <c r="H91" i="1"/>
  <c r="J90" i="1"/>
  <c r="I90" i="1"/>
  <c r="H90" i="1"/>
  <c r="J89" i="1"/>
  <c r="I89" i="1"/>
  <c r="H89" i="1"/>
  <c r="J88" i="1"/>
  <c r="I88" i="1"/>
  <c r="H88" i="1"/>
  <c r="J87" i="1"/>
  <c r="I87" i="1"/>
  <c r="H87" i="1"/>
  <c r="J86" i="1"/>
  <c r="I86" i="1"/>
  <c r="H86" i="1"/>
  <c r="J85" i="1"/>
  <c r="I85" i="1"/>
  <c r="H85" i="1"/>
  <c r="J84" i="1"/>
  <c r="I84" i="1"/>
  <c r="H84" i="1"/>
  <c r="J83" i="1"/>
  <c r="I83" i="1"/>
  <c r="H83" i="1"/>
  <c r="J82" i="1"/>
  <c r="I82" i="1"/>
  <c r="H82" i="1"/>
  <c r="J81" i="1"/>
  <c r="I81" i="1"/>
  <c r="H81" i="1"/>
  <c r="J80" i="1"/>
  <c r="I80" i="1"/>
  <c r="H80" i="1"/>
  <c r="J79" i="1"/>
  <c r="I79" i="1"/>
  <c r="H79" i="1"/>
  <c r="J78" i="1"/>
  <c r="I78" i="1"/>
  <c r="H78" i="1"/>
  <c r="J77" i="1"/>
  <c r="I77" i="1"/>
  <c r="H77" i="1"/>
  <c r="J76" i="1"/>
  <c r="I76" i="1"/>
  <c r="H76" i="1"/>
  <c r="J75" i="1"/>
  <c r="I75" i="1"/>
  <c r="H75" i="1"/>
  <c r="J74" i="1"/>
  <c r="I74" i="1"/>
  <c r="H74" i="1"/>
  <c r="J73" i="1"/>
  <c r="I73" i="1"/>
  <c r="H73" i="1"/>
  <c r="J72" i="1"/>
  <c r="I72" i="1"/>
  <c r="H72" i="1"/>
  <c r="G63" i="1"/>
  <c r="G62" i="1"/>
  <c r="G61" i="1"/>
  <c r="G60" i="1"/>
  <c r="G59" i="1"/>
  <c r="G58" i="1"/>
  <c r="G57" i="1"/>
  <c r="G56" i="1"/>
  <c r="G55" i="1"/>
  <c r="G54" i="1"/>
  <c r="G53" i="1"/>
  <c r="G52" i="1"/>
  <c r="G51" i="1"/>
  <c r="G50" i="1"/>
  <c r="G49" i="1"/>
  <c r="G48" i="1"/>
  <c r="G47" i="1"/>
  <c r="G46"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G5" i="1"/>
  <c r="C9" i="52" l="1"/>
  <c r="C9" i="51"/>
  <c r="C9" i="41"/>
  <c r="C9" i="26"/>
  <c r="C9" i="43"/>
  <c r="C9" i="40"/>
  <c r="G15" i="26" l="1"/>
  <c r="G16" i="26"/>
  <c r="G17" i="26"/>
  <c r="G13" i="26"/>
  <c r="G14" i="26"/>
  <c r="G15" i="52"/>
  <c r="G13" i="52"/>
  <c r="G17" i="52"/>
  <c r="G20" i="52"/>
  <c r="G18" i="52"/>
  <c r="G21" i="52"/>
  <c r="G16" i="52"/>
  <c r="G19" i="52"/>
  <c r="G14" i="52"/>
  <c r="G15" i="41"/>
  <c r="G17" i="41"/>
  <c r="G15" i="51"/>
  <c r="G14" i="51"/>
  <c r="G16" i="51"/>
  <c r="G18" i="51"/>
  <c r="G17" i="51"/>
  <c r="G13" i="41"/>
  <c r="G18" i="41"/>
  <c r="G24" i="43"/>
  <c r="G25" i="43"/>
  <c r="G14" i="43"/>
  <c r="G27" i="43"/>
  <c r="G29" i="43"/>
  <c r="G15" i="40"/>
  <c r="G14" i="41"/>
  <c r="G23" i="43"/>
  <c r="G26" i="43"/>
  <c r="G19" i="43"/>
  <c r="G22" i="43"/>
  <c r="G13" i="40"/>
  <c r="G13" i="43"/>
  <c r="G16" i="40"/>
  <c r="G16" i="43"/>
  <c r="G18" i="43"/>
  <c r="G21" i="43"/>
  <c r="G14" i="40"/>
  <c r="G15" i="43"/>
  <c r="G28" i="43"/>
  <c r="G17" i="43"/>
  <c r="G16" i="41"/>
  <c r="G13" i="51"/>
  <c r="G20" i="43"/>
  <c r="N25" i="18"/>
  <c r="N28" i="18"/>
  <c r="N26" i="18"/>
  <c r="N27" i="18"/>
  <c r="N29" i="18"/>
  <c r="N33" i="18"/>
  <c r="N31" i="18"/>
  <c r="N32" i="18"/>
  <c r="N30" i="18"/>
  <c r="C10" i="52" l="1"/>
  <c r="C10" i="41"/>
  <c r="C10" i="51"/>
  <c r="C10" i="26"/>
  <c r="C10" i="40"/>
  <c r="C10" i="43"/>
  <c r="O18" i="18"/>
  <c r="J16" i="40" l="1"/>
  <c r="J13" i="40"/>
  <c r="J14" i="40"/>
  <c r="J15" i="40"/>
  <c r="I4" i="40" l="1"/>
  <c r="I5" i="40"/>
  <c r="I6" i="40"/>
  <c r="I7" i="40"/>
  <c r="L22" i="18"/>
  <c r="L20" i="18"/>
  <c r="K16" i="40" l="1"/>
  <c r="L16" i="40" s="1"/>
  <c r="K14" i="40"/>
  <c r="L14" i="40" s="1"/>
  <c r="K13" i="40"/>
  <c r="L13" i="40" s="1"/>
  <c r="K15" i="40"/>
  <c r="L15" i="40" s="1"/>
  <c r="I8" i="40"/>
  <c r="I9" i="40" l="1"/>
  <c r="M13" i="40" s="1"/>
  <c r="M15" i="40" l="1"/>
  <c r="M14" i="40"/>
  <c r="M16" i="40"/>
  <c r="R64" i="10"/>
  <c r="T64" i="10"/>
  <c r="I65" i="10"/>
  <c r="H65" i="10"/>
  <c r="G65" i="10"/>
  <c r="I64" i="10"/>
  <c r="H64" i="10"/>
  <c r="G64" i="10"/>
  <c r="L61" i="10"/>
  <c r="K61" i="10"/>
  <c r="J61" i="10"/>
  <c r="I62" i="10"/>
  <c r="H62" i="10"/>
  <c r="G62" i="10"/>
  <c r="I61" i="10"/>
  <c r="H61" i="10"/>
  <c r="G61" i="10"/>
  <c r="I10" i="40" l="1"/>
  <c r="C13" i="42" a="1"/>
  <c r="D13" i="42" a="1"/>
  <c r="D13" i="42" s="1"/>
  <c r="C13" i="33" a="1"/>
  <c r="D13" i="33" a="1"/>
  <c r="D13" i="33" s="1"/>
  <c r="G908" i="7"/>
  <c r="E105" i="1"/>
  <c r="G105" i="1"/>
  <c r="E104" i="1"/>
  <c r="G104" i="1"/>
  <c r="E103" i="1"/>
  <c r="G103" i="1"/>
  <c r="E102" i="1"/>
  <c r="G102" i="1"/>
  <c r="E101" i="1"/>
  <c r="G101" i="1"/>
  <c r="E100" i="1"/>
  <c r="G100" i="1"/>
  <c r="E99" i="1"/>
  <c r="G99" i="1"/>
  <c r="E98" i="1"/>
  <c r="G98" i="1"/>
  <c r="E97" i="1"/>
  <c r="G97" i="1"/>
  <c r="E96" i="1"/>
  <c r="G96" i="1"/>
  <c r="E95" i="1"/>
  <c r="G95" i="1"/>
  <c r="E94" i="1"/>
  <c r="G94" i="1"/>
  <c r="E93" i="1"/>
  <c r="G93" i="1"/>
  <c r="E92" i="1"/>
  <c r="G92" i="1"/>
  <c r="E91" i="1"/>
  <c r="G91" i="1"/>
  <c r="E90" i="1"/>
  <c r="G90" i="1"/>
  <c r="E89" i="1"/>
  <c r="G89" i="1"/>
  <c r="E88" i="1"/>
  <c r="G88" i="1"/>
  <c r="E87" i="1"/>
  <c r="G87" i="1"/>
  <c r="E86" i="1"/>
  <c r="G86" i="1"/>
  <c r="E85" i="1"/>
  <c r="G85" i="1"/>
  <c r="E84" i="1"/>
  <c r="G84" i="1"/>
  <c r="E83" i="1"/>
  <c r="G83" i="1"/>
  <c r="E82" i="1"/>
  <c r="G82" i="1"/>
  <c r="E81" i="1"/>
  <c r="G81" i="1"/>
  <c r="E80" i="1"/>
  <c r="G80" i="1"/>
  <c r="E79" i="1"/>
  <c r="G79" i="1"/>
  <c r="E78" i="1"/>
  <c r="G78" i="1"/>
  <c r="E77" i="1"/>
  <c r="G77" i="1"/>
  <c r="E76" i="1"/>
  <c r="G76" i="1"/>
  <c r="E75" i="1"/>
  <c r="G75" i="1"/>
  <c r="E74" i="1"/>
  <c r="G74" i="1"/>
  <c r="E73" i="1"/>
  <c r="G73" i="1"/>
  <c r="E72" i="1"/>
  <c r="G72" i="1"/>
  <c r="C13" i="42" l="1"/>
  <c r="C6" i="42"/>
  <c r="C5" i="42"/>
  <c r="E4" i="42"/>
  <c r="C7" i="42"/>
  <c r="C4" i="42"/>
  <c r="C13" i="33"/>
  <c r="C6" i="33"/>
  <c r="E4" i="33"/>
  <c r="C7" i="33"/>
  <c r="C5" i="33"/>
  <c r="C4" i="33"/>
  <c r="AE5" i="10" a="1"/>
  <c r="AE5" i="10" s="1"/>
  <c r="AD2" i="10" a="1"/>
  <c r="AD2" i="10" s="1"/>
  <c r="C3" i="10" a="1"/>
  <c r="C3" i="10" s="1"/>
  <c r="T3" i="10" a="1"/>
  <c r="T3" i="10" s="1"/>
  <c r="E21" i="42" l="1"/>
  <c r="F21" i="42" s="1"/>
  <c r="E33" i="42"/>
  <c r="F33" i="42" s="1"/>
  <c r="E30" i="42"/>
  <c r="F30" i="42" s="1"/>
  <c r="E18" i="42"/>
  <c r="F18" i="42" s="1"/>
  <c r="E24" i="42"/>
  <c r="F24" i="42" s="1"/>
  <c r="E27" i="42"/>
  <c r="F27" i="42" s="1"/>
  <c r="E15" i="42"/>
  <c r="F15" i="42" s="1"/>
  <c r="E34" i="42"/>
  <c r="F34" i="42" s="1"/>
  <c r="E31" i="42"/>
  <c r="F31" i="42" s="1"/>
  <c r="E28" i="42"/>
  <c r="F28" i="42" s="1"/>
  <c r="E25" i="42"/>
  <c r="F25" i="42" s="1"/>
  <c r="E22" i="42"/>
  <c r="F22" i="42" s="1"/>
  <c r="E19" i="42"/>
  <c r="F19" i="42" s="1"/>
  <c r="E16" i="42"/>
  <c r="F16" i="42" s="1"/>
  <c r="E13" i="42"/>
  <c r="F13" i="42" s="1"/>
  <c r="E32" i="42"/>
  <c r="F32" i="42" s="1"/>
  <c r="E29" i="42"/>
  <c r="F29" i="42" s="1"/>
  <c r="E26" i="42"/>
  <c r="F26" i="42" s="1"/>
  <c r="E23" i="42"/>
  <c r="F23" i="42" s="1"/>
  <c r="E20" i="42"/>
  <c r="F20" i="42" s="1"/>
  <c r="E17" i="42"/>
  <c r="F17" i="42" s="1"/>
  <c r="E14" i="42"/>
  <c r="F14" i="42" s="1"/>
  <c r="C8" i="42"/>
  <c r="E47" i="33"/>
  <c r="F47" i="33" s="1"/>
  <c r="E20" i="33"/>
  <c r="F20" i="33" s="1"/>
  <c r="E42" i="33"/>
  <c r="F42" i="33" s="1"/>
  <c r="E58" i="33"/>
  <c r="F58" i="33" s="1"/>
  <c r="E36" i="33"/>
  <c r="F36" i="33" s="1"/>
  <c r="E53" i="33"/>
  <c r="F53" i="33" s="1"/>
  <c r="E27" i="33"/>
  <c r="F27" i="33" s="1"/>
  <c r="E61" i="33"/>
  <c r="F61" i="33" s="1"/>
  <c r="E55" i="33"/>
  <c r="F55" i="33" s="1"/>
  <c r="E50" i="33"/>
  <c r="F50" i="33" s="1"/>
  <c r="E45" i="33"/>
  <c r="F45" i="33" s="1"/>
  <c r="E39" i="33"/>
  <c r="F39" i="33" s="1"/>
  <c r="E32" i="33"/>
  <c r="F32" i="33" s="1"/>
  <c r="E24" i="33"/>
  <c r="F24" i="33" s="1"/>
  <c r="E15" i="33"/>
  <c r="F15" i="33" s="1"/>
  <c r="E59" i="33"/>
  <c r="F59" i="33" s="1"/>
  <c r="E54" i="33"/>
  <c r="F54" i="33" s="1"/>
  <c r="E49" i="33"/>
  <c r="F49" i="33" s="1"/>
  <c r="E43" i="33"/>
  <c r="F43" i="33" s="1"/>
  <c r="E38" i="33"/>
  <c r="F38" i="33" s="1"/>
  <c r="E30" i="33"/>
  <c r="F30" i="33" s="1"/>
  <c r="E21" i="33"/>
  <c r="F21" i="33" s="1"/>
  <c r="E14" i="33"/>
  <c r="F14" i="33" s="1"/>
  <c r="E57" i="33"/>
  <c r="F57" i="33" s="1"/>
  <c r="E51" i="33"/>
  <c r="F51" i="33" s="1"/>
  <c r="E46" i="33"/>
  <c r="F46" i="33" s="1"/>
  <c r="E41" i="33"/>
  <c r="F41" i="33" s="1"/>
  <c r="E33" i="33"/>
  <c r="F33" i="33" s="1"/>
  <c r="E26" i="33"/>
  <c r="F26" i="33" s="1"/>
  <c r="E18" i="33"/>
  <c r="F18" i="33" s="1"/>
  <c r="E60" i="33"/>
  <c r="F60" i="33" s="1"/>
  <c r="E56" i="33"/>
  <c r="F56" i="33" s="1"/>
  <c r="E52" i="33"/>
  <c r="F52" i="33" s="1"/>
  <c r="E48" i="33"/>
  <c r="F48" i="33" s="1"/>
  <c r="E44" i="33"/>
  <c r="F44" i="33" s="1"/>
  <c r="E40" i="33"/>
  <c r="F40" i="33" s="1"/>
  <c r="E35" i="33"/>
  <c r="F35" i="33" s="1"/>
  <c r="E29" i="33"/>
  <c r="F29" i="33" s="1"/>
  <c r="E23" i="33"/>
  <c r="F23" i="33" s="1"/>
  <c r="E17" i="33"/>
  <c r="F17" i="33" s="1"/>
  <c r="E37" i="33"/>
  <c r="F37" i="33" s="1"/>
  <c r="E34" i="33"/>
  <c r="F34" i="33" s="1"/>
  <c r="E31" i="33"/>
  <c r="F31" i="33" s="1"/>
  <c r="E28" i="33"/>
  <c r="F28" i="33" s="1"/>
  <c r="E25" i="33"/>
  <c r="F25" i="33" s="1"/>
  <c r="E22" i="33"/>
  <c r="F22" i="33" s="1"/>
  <c r="E19" i="33"/>
  <c r="F19" i="33" s="1"/>
  <c r="E16" i="33"/>
  <c r="F16" i="33" s="1"/>
  <c r="E13" i="33"/>
  <c r="F13" i="33" s="1"/>
  <c r="C8" i="33"/>
  <c r="C13" i="27" a="1"/>
  <c r="D13" i="27" a="1"/>
  <c r="O19" i="18"/>
  <c r="C9" i="42" l="1"/>
  <c r="G13" i="42" s="1"/>
  <c r="C9" i="33"/>
  <c r="G13" i="33" s="1"/>
  <c r="D13" i="27"/>
  <c r="C13" i="27"/>
  <c r="O20" i="18"/>
  <c r="R68" i="10"/>
  <c r="N35" i="18"/>
  <c r="N36" i="18"/>
  <c r="N4" i="18"/>
  <c r="N16" i="18"/>
  <c r="N22" i="18"/>
  <c r="N7" i="18"/>
  <c r="N24" i="18"/>
  <c r="N13" i="18"/>
  <c r="N21" i="18"/>
  <c r="N12" i="18"/>
  <c r="N8" i="18"/>
  <c r="N15" i="18"/>
  <c r="N11" i="18"/>
  <c r="N18" i="18"/>
  <c r="G14" i="42" l="1"/>
  <c r="G20" i="42"/>
  <c r="G29" i="42"/>
  <c r="G16" i="42"/>
  <c r="G19" i="42"/>
  <c r="G22" i="42"/>
  <c r="G25" i="42"/>
  <c r="G28" i="42"/>
  <c r="G31" i="42"/>
  <c r="G34" i="42"/>
  <c r="G17" i="42"/>
  <c r="G26" i="42"/>
  <c r="G15" i="42"/>
  <c r="G27" i="42"/>
  <c r="G23" i="42"/>
  <c r="G32" i="42"/>
  <c r="G24" i="42"/>
  <c r="G18" i="42"/>
  <c r="G30" i="42"/>
  <c r="G33" i="42"/>
  <c r="G21" i="42"/>
  <c r="G16" i="33"/>
  <c r="G17" i="33"/>
  <c r="G56" i="33"/>
  <c r="G25" i="33"/>
  <c r="G29" i="33"/>
  <c r="G60" i="33"/>
  <c r="G18" i="33"/>
  <c r="G26" i="33"/>
  <c r="G33" i="33"/>
  <c r="G41" i="33"/>
  <c r="G46" i="33"/>
  <c r="G51" i="33"/>
  <c r="G57" i="33"/>
  <c r="G14" i="33"/>
  <c r="G21" i="33"/>
  <c r="G30" i="33"/>
  <c r="G38" i="33"/>
  <c r="G43" i="33"/>
  <c r="G49" i="33"/>
  <c r="G54" i="33"/>
  <c r="G59" i="33"/>
  <c r="G37" i="33"/>
  <c r="G48" i="33"/>
  <c r="G39" i="33"/>
  <c r="G27" i="33"/>
  <c r="G22" i="33"/>
  <c r="G23" i="33"/>
  <c r="G44" i="33"/>
  <c r="G15" i="33"/>
  <c r="G50" i="33"/>
  <c r="G34" i="33"/>
  <c r="G52" i="33"/>
  <c r="G24" i="33"/>
  <c r="G55" i="33"/>
  <c r="G36" i="33"/>
  <c r="G20" i="33"/>
  <c r="G19" i="33"/>
  <c r="G31" i="33"/>
  <c r="G35" i="33"/>
  <c r="G45" i="33"/>
  <c r="G53" i="33"/>
  <c r="G42" i="33"/>
  <c r="G28" i="33"/>
  <c r="G40" i="33"/>
  <c r="G32" i="33"/>
  <c r="G61" i="33"/>
  <c r="G58" i="33"/>
  <c r="G47" i="33"/>
  <c r="E4" i="27"/>
  <c r="C5" i="27"/>
  <c r="C6" i="27"/>
  <c r="C4" i="27"/>
  <c r="C7" i="27"/>
  <c r="C10" i="33" l="1"/>
  <c r="C10" i="42"/>
  <c r="E16" i="27"/>
  <c r="F16" i="27" s="1"/>
  <c r="C8" i="27"/>
  <c r="E20" i="27"/>
  <c r="F20" i="27" s="1"/>
  <c r="E24" i="27"/>
  <c r="F24" i="27" s="1"/>
  <c r="E28" i="27"/>
  <c r="F28" i="27" s="1"/>
  <c r="E13" i="27"/>
  <c r="F13" i="27" s="1"/>
  <c r="E17" i="27"/>
  <c r="F17" i="27" s="1"/>
  <c r="E21" i="27"/>
  <c r="F21" i="27" s="1"/>
  <c r="E25" i="27"/>
  <c r="F25" i="27" s="1"/>
  <c r="E29" i="27"/>
  <c r="F29" i="27" s="1"/>
  <c r="E14" i="27"/>
  <c r="F14" i="27" s="1"/>
  <c r="E18" i="27"/>
  <c r="F18" i="27" s="1"/>
  <c r="E22" i="27"/>
  <c r="F22" i="27" s="1"/>
  <c r="E26" i="27"/>
  <c r="F26" i="27" s="1"/>
  <c r="E15" i="27"/>
  <c r="F15" i="27" s="1"/>
  <c r="E19" i="27"/>
  <c r="F19" i="27" s="1"/>
  <c r="E23" i="27"/>
  <c r="F23" i="27" s="1"/>
  <c r="E27" i="27"/>
  <c r="F27" i="27" s="1"/>
  <c r="C9" i="27" l="1"/>
  <c r="G22" i="27" l="1"/>
  <c r="G13" i="27"/>
  <c r="G16" i="27"/>
  <c r="G29" i="27"/>
  <c r="G27" i="27"/>
  <c r="G26" i="27"/>
  <c r="G28" i="27"/>
  <c r="G15" i="27"/>
  <c r="G24" i="27"/>
  <c r="G21" i="27"/>
  <c r="G18" i="27"/>
  <c r="G19" i="27"/>
  <c r="G20" i="27"/>
  <c r="G17" i="27"/>
  <c r="G14" i="27"/>
  <c r="G23" i="27"/>
  <c r="G25" i="27"/>
  <c r="N5" i="18"/>
  <c r="C10" i="27" l="1"/>
  <c r="N23" i="18"/>
  <c r="N14" i="18"/>
  <c r="N20" i="18"/>
  <c r="N19" i="18"/>
  <c r="N10" i="18"/>
  <c r="N9" i="18"/>
  <c r="N17" i="18"/>
  <c r="N6" i="18" l="1"/>
  <c r="N34" i="18"/>
  <c r="Q70" i="10" l="1"/>
  <c r="P70" i="10"/>
  <c r="P69" i="10"/>
  <c r="R69" i="10" l="1"/>
  <c r="R70" i="10"/>
  <c r="Q69" i="10"/>
  <c r="O21" i="18" l="1"/>
  <c r="S68" i="10"/>
  <c r="S69" i="10"/>
  <c r="S70" i="10"/>
  <c r="E7" i="10" l="1" a="1"/>
  <c r="E7" i="10" s="1"/>
  <c r="D7" i="10" a="1"/>
  <c r="D7" i="10" s="1"/>
  <c r="D13" i="28" l="1" a="1"/>
  <c r="D13" i="28" s="1"/>
  <c r="C13" i="28" a="1"/>
  <c r="D13" i="46" a="1"/>
  <c r="D13" i="46" s="1"/>
  <c r="C13" i="46" a="1"/>
  <c r="D13" i="36" a="1"/>
  <c r="D13" i="36" s="1"/>
  <c r="C13" i="36" a="1"/>
  <c r="D13" i="35" a="1"/>
  <c r="D13" i="35" s="1"/>
  <c r="C13" i="35" a="1"/>
  <c r="C13" i="45" a="1"/>
  <c r="D13" i="45" a="1"/>
  <c r="D13" i="45" s="1"/>
  <c r="D13" i="34" a="1"/>
  <c r="D13" i="34" s="1"/>
  <c r="C13" i="34" a="1"/>
  <c r="D13" i="29" a="1"/>
  <c r="D13" i="29" s="1"/>
  <c r="C13" i="29" a="1"/>
  <c r="G19" i="10" a="1"/>
  <c r="G19" i="10" s="1"/>
  <c r="G20" i="10" a="1"/>
  <c r="G20" i="10" s="1"/>
  <c r="X4" i="10" a="1"/>
  <c r="X4" i="10" s="1"/>
  <c r="AC11" i="10" a="1"/>
  <c r="AC11" i="10" s="1"/>
  <c r="AD11" i="10" a="1"/>
  <c r="AD11" i="10" s="1"/>
  <c r="G18" i="10" a="1"/>
  <c r="G18" i="10" s="1"/>
  <c r="Y6" i="10" a="1"/>
  <c r="Y6" i="10" s="1"/>
  <c r="AC10" i="10" a="1"/>
  <c r="AC10" i="10" s="1"/>
  <c r="AD12" i="10" a="1"/>
  <c r="AD12" i="10" s="1"/>
  <c r="T9" i="10" a="1"/>
  <c r="T9" i="10" s="1"/>
  <c r="F11" i="10" a="1"/>
  <c r="F11" i="10" s="1"/>
  <c r="AC7" i="10" a="1"/>
  <c r="AC7" i="10" s="1"/>
  <c r="W4" i="10" a="1"/>
  <c r="W4" i="10" s="1"/>
  <c r="AD9" i="10" a="1"/>
  <c r="AD9" i="10" s="1"/>
  <c r="AC8" i="10" a="1"/>
  <c r="AC8" i="10" s="1"/>
  <c r="AD8" i="10" a="1"/>
  <c r="AD8" i="10" s="1"/>
  <c r="O4" i="18"/>
  <c r="B70" i="10"/>
  <c r="B69" i="10"/>
  <c r="B68" i="10"/>
  <c r="C68" i="10"/>
  <c r="C70" i="10"/>
  <c r="C69" i="10"/>
  <c r="O5" i="18"/>
  <c r="E4" i="34" l="1"/>
  <c r="C5" i="34"/>
  <c r="C6" i="34"/>
  <c r="C4" i="34"/>
  <c r="C7" i="34"/>
  <c r="C13" i="36"/>
  <c r="C4" i="36"/>
  <c r="C7" i="36"/>
  <c r="E4" i="36"/>
  <c r="C5" i="36"/>
  <c r="C6" i="36"/>
  <c r="C13" i="46"/>
  <c r="E4" i="46"/>
  <c r="C5" i="46"/>
  <c r="C6" i="46"/>
  <c r="C4" i="46"/>
  <c r="C7" i="46"/>
  <c r="C6" i="29"/>
  <c r="C4" i="29"/>
  <c r="C7" i="29"/>
  <c r="E4" i="29"/>
  <c r="C5" i="29"/>
  <c r="E4" i="45"/>
  <c r="C5" i="45"/>
  <c r="C7" i="45"/>
  <c r="C6" i="45"/>
  <c r="C4" i="45"/>
  <c r="C13" i="35"/>
  <c r="C13" i="28"/>
  <c r="C13" i="29"/>
  <c r="C13" i="34"/>
  <c r="C13" i="45"/>
  <c r="C5" i="35"/>
  <c r="C6" i="35"/>
  <c r="C4" i="35"/>
  <c r="C7" i="35"/>
  <c r="E4" i="35"/>
  <c r="C5" i="28"/>
  <c r="C6" i="28"/>
  <c r="C4" i="28"/>
  <c r="C7" i="28"/>
  <c r="E4" i="28"/>
  <c r="D13" i="54" a="1"/>
  <c r="D13" i="54" s="1"/>
  <c r="C13" i="54" a="1"/>
  <c r="D13" i="53" a="1"/>
  <c r="D13" i="53" s="1"/>
  <c r="C13" i="53" a="1"/>
  <c r="D13" i="44" a="1"/>
  <c r="D13" i="44" s="1"/>
  <c r="C13" i="44" a="1"/>
  <c r="C13" i="31" a="1"/>
  <c r="D13" i="31" a="1"/>
  <c r="D13" i="31" s="1"/>
  <c r="D13" i="39" a="1"/>
  <c r="D13" i="39" s="1"/>
  <c r="C13" i="39" a="1"/>
  <c r="D13" i="38" a="1"/>
  <c r="D13" i="38" s="1"/>
  <c r="C13" i="38" a="1"/>
  <c r="C13" i="32" a="1"/>
  <c r="D13" i="32" a="1"/>
  <c r="D13" i="32" s="1"/>
  <c r="D13" i="47" a="1"/>
  <c r="D13" i="47" s="1"/>
  <c r="C13" i="47" a="1"/>
  <c r="C13" i="37" a="1"/>
  <c r="D13" i="37" a="1"/>
  <c r="D13" i="37" s="1"/>
  <c r="C13" i="50" a="1"/>
  <c r="D13" i="50" a="1"/>
  <c r="D13" i="50" s="1"/>
  <c r="C13" i="30" a="1"/>
  <c r="D13" i="30" a="1"/>
  <c r="D13" i="30" s="1"/>
  <c r="D13" i="49" a="1"/>
  <c r="D13" i="49" s="1"/>
  <c r="C13" i="49" a="1"/>
  <c r="D13" i="55" a="1"/>
  <c r="D13" i="55" s="1"/>
  <c r="C13" i="55" a="1"/>
  <c r="C13" i="48" a="1"/>
  <c r="D13" i="48" a="1"/>
  <c r="D13" i="48" s="1"/>
  <c r="E70" i="10"/>
  <c r="E69" i="10"/>
  <c r="E68" i="10"/>
  <c r="O7" i="18"/>
  <c r="O35" i="18"/>
  <c r="F69" i="10"/>
  <c r="O8" i="18"/>
  <c r="F68" i="10"/>
  <c r="F70" i="10"/>
  <c r="O36" i="18"/>
  <c r="D69" i="10"/>
  <c r="D70" i="10"/>
  <c r="D68" i="10"/>
  <c r="O6" i="18"/>
  <c r="O34" i="18"/>
  <c r="O69" i="10"/>
  <c r="AA70" i="10"/>
  <c r="O29" i="18"/>
  <c r="AA69" i="10"/>
  <c r="AA68" i="10"/>
  <c r="X68" i="10"/>
  <c r="X69" i="10"/>
  <c r="X70" i="10"/>
  <c r="O26" i="18"/>
  <c r="V69" i="10"/>
  <c r="V70" i="10"/>
  <c r="O24" i="18"/>
  <c r="V68" i="10"/>
  <c r="AE70" i="10"/>
  <c r="AE69" i="10"/>
  <c r="O33" i="18"/>
  <c r="AE68" i="10"/>
  <c r="Z70" i="10"/>
  <c r="Z69" i="10"/>
  <c r="O28" i="18"/>
  <c r="Z68" i="10"/>
  <c r="AB70" i="10"/>
  <c r="AB69" i="10"/>
  <c r="O30" i="18"/>
  <c r="AB68" i="10"/>
  <c r="U70" i="10"/>
  <c r="U68" i="10"/>
  <c r="U69" i="10"/>
  <c r="O23" i="18"/>
  <c r="K69" i="10"/>
  <c r="K70" i="10"/>
  <c r="O13" i="18"/>
  <c r="K68" i="10"/>
  <c r="Y68" i="10"/>
  <c r="Y69" i="10"/>
  <c r="Y70" i="10"/>
  <c r="O27" i="18"/>
  <c r="J70" i="10"/>
  <c r="J69" i="10"/>
  <c r="J68" i="10"/>
  <c r="O12" i="18"/>
  <c r="T70" i="10"/>
  <c r="T69" i="10"/>
  <c r="O22" i="18"/>
  <c r="T68" i="10"/>
  <c r="L69" i="10"/>
  <c r="L70" i="10"/>
  <c r="L68" i="10"/>
  <c r="O14" i="18"/>
  <c r="AC69" i="10"/>
  <c r="O31" i="18"/>
  <c r="AC70" i="10"/>
  <c r="AC68" i="10"/>
  <c r="W68" i="10"/>
  <c r="O25" i="18"/>
  <c r="W69" i="10"/>
  <c r="W70" i="10"/>
  <c r="O32" i="18"/>
  <c r="AD70" i="10"/>
  <c r="AD69" i="10"/>
  <c r="AD68" i="10"/>
  <c r="I69" i="10"/>
  <c r="I70" i="10"/>
  <c r="I68" i="10"/>
  <c r="O11" i="18"/>
  <c r="O17" i="18"/>
  <c r="O70" i="10"/>
  <c r="O68" i="10"/>
  <c r="M69" i="10"/>
  <c r="O15" i="18"/>
  <c r="M70" i="10"/>
  <c r="M68" i="10"/>
  <c r="N70" i="10"/>
  <c r="O16" i="18"/>
  <c r="N69" i="10"/>
  <c r="N68" i="10"/>
  <c r="G69" i="10"/>
  <c r="G70" i="10"/>
  <c r="G68" i="10"/>
  <c r="O9" i="18"/>
  <c r="H68" i="10"/>
  <c r="O10" i="18"/>
  <c r="H70" i="10"/>
  <c r="H69" i="10"/>
  <c r="I23" i="39" l="1"/>
  <c r="I15" i="39"/>
  <c r="I20" i="39"/>
  <c r="I21" i="39"/>
  <c r="I14" i="39"/>
  <c r="I16" i="39"/>
  <c r="I22" i="39"/>
  <c r="I17" i="39"/>
  <c r="I19" i="39"/>
  <c r="I18" i="39"/>
  <c r="I15" i="37"/>
  <c r="I14" i="37"/>
  <c r="I16" i="30"/>
  <c r="O16" i="30" s="1"/>
  <c r="I20" i="30"/>
  <c r="O20" i="30" s="1"/>
  <c r="I24" i="30"/>
  <c r="O24" i="30" s="1"/>
  <c r="I28" i="30"/>
  <c r="O28" i="30" s="1"/>
  <c r="C13" i="30"/>
  <c r="I13" i="30" s="1"/>
  <c r="O13" i="30" s="1"/>
  <c r="I17" i="30"/>
  <c r="O17" i="30" s="1"/>
  <c r="I21" i="30"/>
  <c r="O21" i="30" s="1"/>
  <c r="I25" i="30"/>
  <c r="O25" i="30" s="1"/>
  <c r="I29" i="30"/>
  <c r="O29" i="30" s="1"/>
  <c r="I14" i="30"/>
  <c r="O14" i="30" s="1"/>
  <c r="I18" i="30"/>
  <c r="O18" i="30" s="1"/>
  <c r="I22" i="30"/>
  <c r="O22" i="30" s="1"/>
  <c r="I26" i="30"/>
  <c r="O26" i="30" s="1"/>
  <c r="I30" i="30"/>
  <c r="O30" i="30" s="1"/>
  <c r="I15" i="30"/>
  <c r="O15" i="30" s="1"/>
  <c r="I19" i="30"/>
  <c r="O19" i="30" s="1"/>
  <c r="I23" i="30"/>
  <c r="O23" i="30" s="1"/>
  <c r="I27" i="30"/>
  <c r="O27" i="30" s="1"/>
  <c r="I16" i="55"/>
  <c r="I20" i="55"/>
  <c r="I24" i="55"/>
  <c r="C13" i="55"/>
  <c r="I13" i="55" s="1"/>
  <c r="I17" i="55"/>
  <c r="I21" i="55"/>
  <c r="I14" i="55"/>
  <c r="I18" i="55"/>
  <c r="I22" i="55"/>
  <c r="I15" i="55"/>
  <c r="I19" i="55"/>
  <c r="I23" i="55"/>
  <c r="I16" i="49"/>
  <c r="C13" i="49"/>
  <c r="I13" i="49" s="1"/>
  <c r="I17" i="49"/>
  <c r="I14" i="49"/>
  <c r="I18" i="49"/>
  <c r="I15" i="49"/>
  <c r="I15" i="50"/>
  <c r="O15" i="50" s="1"/>
  <c r="I16" i="50"/>
  <c r="O16" i="50" s="1"/>
  <c r="I14" i="50"/>
  <c r="O14" i="50" s="1"/>
  <c r="C13" i="50"/>
  <c r="I13" i="50" s="1"/>
  <c r="O13" i="50" s="1"/>
  <c r="C13" i="37"/>
  <c r="I13" i="37" s="1"/>
  <c r="C13" i="38"/>
  <c r="C13" i="31"/>
  <c r="C13" i="54"/>
  <c r="C4" i="48"/>
  <c r="C7" i="48"/>
  <c r="E4" i="48"/>
  <c r="C6" i="48"/>
  <c r="C5" i="48"/>
  <c r="C4" i="49"/>
  <c r="C7" i="49"/>
  <c r="E4" i="49"/>
  <c r="C5" i="49"/>
  <c r="C6" i="49"/>
  <c r="I15" i="47"/>
  <c r="C13" i="47"/>
  <c r="I13" i="47" s="1"/>
  <c r="I14" i="47"/>
  <c r="E4" i="38"/>
  <c r="C5" i="38"/>
  <c r="C6" i="38"/>
  <c r="C4" i="38"/>
  <c r="C7" i="38"/>
  <c r="C13" i="44"/>
  <c r="C6" i="54"/>
  <c r="C4" i="54"/>
  <c r="C7" i="54"/>
  <c r="E17" i="54" s="1"/>
  <c r="F17" i="54" s="1"/>
  <c r="E4" i="54"/>
  <c r="C5" i="54"/>
  <c r="I14" i="48"/>
  <c r="C13" i="48"/>
  <c r="I13" i="48" s="1"/>
  <c r="I15" i="48"/>
  <c r="C4" i="30"/>
  <c r="C7" i="30"/>
  <c r="E4" i="30"/>
  <c r="C5" i="30"/>
  <c r="C6" i="30"/>
  <c r="C5" i="47"/>
  <c r="C6" i="47"/>
  <c r="E4" i="47"/>
  <c r="C4" i="47"/>
  <c r="C7" i="47"/>
  <c r="C13" i="39"/>
  <c r="I13" i="39" s="1"/>
  <c r="C6" i="44"/>
  <c r="C4" i="44"/>
  <c r="C7" i="44"/>
  <c r="E4" i="44"/>
  <c r="C5" i="44"/>
  <c r="C6" i="32"/>
  <c r="C4" i="32"/>
  <c r="C7" i="32"/>
  <c r="E4" i="32"/>
  <c r="C5" i="32"/>
  <c r="C4" i="39"/>
  <c r="C7" i="39"/>
  <c r="E4" i="39"/>
  <c r="C5" i="39"/>
  <c r="C6" i="39"/>
  <c r="I16" i="53"/>
  <c r="C13" i="53"/>
  <c r="I13" i="53" s="1"/>
  <c r="I15" i="53"/>
  <c r="I14" i="53"/>
  <c r="C5" i="55"/>
  <c r="C6" i="55"/>
  <c r="C4" i="55"/>
  <c r="C7" i="55"/>
  <c r="E4" i="55"/>
  <c r="C4" i="50"/>
  <c r="C7" i="50"/>
  <c r="E4" i="50"/>
  <c r="C5" i="50"/>
  <c r="C6" i="50"/>
  <c r="E4" i="37"/>
  <c r="C5" i="37"/>
  <c r="C6" i="37"/>
  <c r="C4" i="37"/>
  <c r="C7" i="37"/>
  <c r="C13" i="32"/>
  <c r="C6" i="31"/>
  <c r="C4" i="31"/>
  <c r="C7" i="31"/>
  <c r="E4" i="31"/>
  <c r="C5" i="31"/>
  <c r="C6" i="53"/>
  <c r="C4" i="53"/>
  <c r="C7" i="53"/>
  <c r="E4" i="53"/>
  <c r="C5" i="53"/>
  <c r="C8" i="45"/>
  <c r="E14" i="45"/>
  <c r="F14" i="45" s="1"/>
  <c r="E17" i="45"/>
  <c r="F17" i="45" s="1"/>
  <c r="E15" i="45"/>
  <c r="F15" i="45" s="1"/>
  <c r="E18" i="45"/>
  <c r="F18" i="45" s="1"/>
  <c r="E13" i="45"/>
  <c r="F13" i="45" s="1"/>
  <c r="E16" i="45"/>
  <c r="F16" i="45" s="1"/>
  <c r="C8" i="29"/>
  <c r="E15" i="29"/>
  <c r="F15" i="29" s="1"/>
  <c r="E19" i="29"/>
  <c r="F19" i="29" s="1"/>
  <c r="E16" i="29"/>
  <c r="F16" i="29" s="1"/>
  <c r="E21" i="29"/>
  <c r="F21" i="29" s="1"/>
  <c r="E17" i="29"/>
  <c r="F17" i="29" s="1"/>
  <c r="E13" i="29"/>
  <c r="F13" i="29" s="1"/>
  <c r="E18" i="29"/>
  <c r="F18" i="29" s="1"/>
  <c r="E14" i="29"/>
  <c r="F14" i="29" s="1"/>
  <c r="E20" i="29"/>
  <c r="F20" i="29" s="1"/>
  <c r="C8" i="34"/>
  <c r="E15" i="34"/>
  <c r="F15" i="34" s="1"/>
  <c r="E19" i="34"/>
  <c r="F19" i="34" s="1"/>
  <c r="E13" i="34"/>
  <c r="F13" i="34" s="1"/>
  <c r="E18" i="34"/>
  <c r="F18" i="34" s="1"/>
  <c r="E16" i="34"/>
  <c r="F16" i="34" s="1"/>
  <c r="E17" i="34"/>
  <c r="F17" i="34" s="1"/>
  <c r="E14" i="34"/>
  <c r="F14" i="34" s="1"/>
  <c r="E20" i="34"/>
  <c r="F20" i="34" s="1"/>
  <c r="C8" i="36"/>
  <c r="E14" i="36"/>
  <c r="F14" i="36" s="1"/>
  <c r="E18" i="36"/>
  <c r="F18" i="36" s="1"/>
  <c r="E22" i="36"/>
  <c r="F22" i="36" s="1"/>
  <c r="E26" i="36"/>
  <c r="F26" i="36" s="1"/>
  <c r="E13" i="36"/>
  <c r="F13" i="36" s="1"/>
  <c r="E17" i="36"/>
  <c r="F17" i="36" s="1"/>
  <c r="E21" i="36"/>
  <c r="F21" i="36" s="1"/>
  <c r="E25" i="36"/>
  <c r="F25" i="36" s="1"/>
  <c r="E19" i="36"/>
  <c r="F19" i="36" s="1"/>
  <c r="E27" i="36"/>
  <c r="F27" i="36" s="1"/>
  <c r="E20" i="36"/>
  <c r="F20" i="36" s="1"/>
  <c r="E28" i="36"/>
  <c r="F28" i="36" s="1"/>
  <c r="E15" i="36"/>
  <c r="F15" i="36" s="1"/>
  <c r="E23" i="36"/>
  <c r="F23" i="36" s="1"/>
  <c r="E16" i="36"/>
  <c r="F16" i="36" s="1"/>
  <c r="E24" i="36"/>
  <c r="F24" i="36" s="1"/>
  <c r="C8" i="28"/>
  <c r="E14" i="28"/>
  <c r="F14" i="28" s="1"/>
  <c r="E18" i="28"/>
  <c r="F18" i="28" s="1"/>
  <c r="E15" i="28"/>
  <c r="F15" i="28" s="1"/>
  <c r="E20" i="28"/>
  <c r="F20" i="28" s="1"/>
  <c r="E16" i="28"/>
  <c r="F16" i="28" s="1"/>
  <c r="E17" i="28"/>
  <c r="F17" i="28" s="1"/>
  <c r="E13" i="28"/>
  <c r="F13" i="28" s="1"/>
  <c r="E19" i="28"/>
  <c r="F19" i="28" s="1"/>
  <c r="C8" i="35"/>
  <c r="E14" i="35"/>
  <c r="F14" i="35" s="1"/>
  <c r="E18" i="35"/>
  <c r="F18" i="35" s="1"/>
  <c r="E17" i="35"/>
  <c r="F17" i="35" s="1"/>
  <c r="E16" i="35"/>
  <c r="F16" i="35" s="1"/>
  <c r="E13" i="35"/>
  <c r="F13" i="35" s="1"/>
  <c r="E15" i="35"/>
  <c r="F15" i="35" s="1"/>
  <c r="E19" i="35"/>
  <c r="F19" i="35" s="1"/>
  <c r="E20" i="35"/>
  <c r="F20" i="35" s="1"/>
  <c r="C8" i="46"/>
  <c r="E14" i="46"/>
  <c r="F14" i="46" s="1"/>
  <c r="E17" i="46"/>
  <c r="F17" i="46" s="1"/>
  <c r="E20" i="46"/>
  <c r="F20" i="46" s="1"/>
  <c r="E15" i="46"/>
  <c r="F15" i="46" s="1"/>
  <c r="E18" i="46"/>
  <c r="F18" i="46" s="1"/>
  <c r="E21" i="46"/>
  <c r="F21" i="46" s="1"/>
  <c r="E13" i="46"/>
  <c r="F13" i="46" s="1"/>
  <c r="E16" i="46"/>
  <c r="F16" i="46" s="1"/>
  <c r="E19" i="46"/>
  <c r="F19" i="46" s="1"/>
  <c r="E22" i="46"/>
  <c r="F22" i="46" s="1"/>
  <c r="C9" i="36" l="1"/>
  <c r="C9" i="35"/>
  <c r="C9" i="46"/>
  <c r="C8" i="53"/>
  <c r="E14" i="53"/>
  <c r="F14" i="53" s="1"/>
  <c r="E15" i="53"/>
  <c r="F15" i="53" s="1"/>
  <c r="E13" i="53"/>
  <c r="F13" i="53" s="1"/>
  <c r="E16" i="53"/>
  <c r="F16" i="53" s="1"/>
  <c r="C8" i="31"/>
  <c r="E13" i="31"/>
  <c r="F13" i="31" s="1"/>
  <c r="E17" i="31"/>
  <c r="F17" i="31" s="1"/>
  <c r="E21" i="31"/>
  <c r="F21" i="31" s="1"/>
  <c r="E25" i="31"/>
  <c r="F25" i="31" s="1"/>
  <c r="E29" i="31"/>
  <c r="F29" i="31" s="1"/>
  <c r="E33" i="31"/>
  <c r="F33" i="31" s="1"/>
  <c r="E16" i="31"/>
  <c r="F16" i="31" s="1"/>
  <c r="E20" i="31"/>
  <c r="F20" i="31" s="1"/>
  <c r="E24" i="31"/>
  <c r="F24" i="31" s="1"/>
  <c r="E28" i="31"/>
  <c r="F28" i="31" s="1"/>
  <c r="E32" i="31"/>
  <c r="F32" i="31" s="1"/>
  <c r="E18" i="31"/>
  <c r="F18" i="31" s="1"/>
  <c r="E26" i="31"/>
  <c r="F26" i="31" s="1"/>
  <c r="E34" i="31"/>
  <c r="F34" i="31" s="1"/>
  <c r="E19" i="31"/>
  <c r="F19" i="31" s="1"/>
  <c r="E27" i="31"/>
  <c r="F27" i="31" s="1"/>
  <c r="E35" i="31"/>
  <c r="F35" i="31" s="1"/>
  <c r="E14" i="31"/>
  <c r="F14" i="31" s="1"/>
  <c r="E22" i="31"/>
  <c r="F22" i="31" s="1"/>
  <c r="E30" i="31"/>
  <c r="F30" i="31" s="1"/>
  <c r="E15" i="31"/>
  <c r="F15" i="31" s="1"/>
  <c r="E23" i="31"/>
  <c r="F23" i="31" s="1"/>
  <c r="E31" i="31"/>
  <c r="F31" i="31" s="1"/>
  <c r="C8" i="49"/>
  <c r="E13" i="49"/>
  <c r="F13" i="49" s="1"/>
  <c r="E16" i="49"/>
  <c r="F16" i="49" s="1"/>
  <c r="E14" i="49"/>
  <c r="F14" i="49" s="1"/>
  <c r="E17" i="49"/>
  <c r="F17" i="49" s="1"/>
  <c r="E15" i="49"/>
  <c r="F15" i="49" s="1"/>
  <c r="E18" i="49"/>
  <c r="F18" i="49" s="1"/>
  <c r="C8" i="48"/>
  <c r="E13" i="48"/>
  <c r="F13" i="48" s="1"/>
  <c r="E14" i="48"/>
  <c r="F14" i="48" s="1"/>
  <c r="E15" i="48"/>
  <c r="F15" i="48" s="1"/>
  <c r="C8" i="50"/>
  <c r="E13" i="50"/>
  <c r="F13" i="50" s="1"/>
  <c r="E16" i="50"/>
  <c r="F16" i="50" s="1"/>
  <c r="E14" i="50"/>
  <c r="F14" i="50" s="1"/>
  <c r="E15" i="50"/>
  <c r="F15" i="50" s="1"/>
  <c r="C8" i="30"/>
  <c r="E16" i="30"/>
  <c r="F16" i="30" s="1"/>
  <c r="E20" i="30"/>
  <c r="F20" i="30" s="1"/>
  <c r="E24" i="30"/>
  <c r="F24" i="30" s="1"/>
  <c r="E28" i="30"/>
  <c r="F28" i="30" s="1"/>
  <c r="E17" i="30"/>
  <c r="F17" i="30" s="1"/>
  <c r="E22" i="30"/>
  <c r="F22" i="30" s="1"/>
  <c r="E27" i="30"/>
  <c r="F27" i="30" s="1"/>
  <c r="E13" i="30"/>
  <c r="F13" i="30" s="1"/>
  <c r="E18" i="30"/>
  <c r="F18" i="30" s="1"/>
  <c r="E23" i="30"/>
  <c r="F23" i="30" s="1"/>
  <c r="E29" i="30"/>
  <c r="F29" i="30" s="1"/>
  <c r="E14" i="30"/>
  <c r="F14" i="30" s="1"/>
  <c r="E19" i="30"/>
  <c r="F19" i="30" s="1"/>
  <c r="E25" i="30"/>
  <c r="F25" i="30" s="1"/>
  <c r="E30" i="30"/>
  <c r="F30" i="30" s="1"/>
  <c r="E15" i="30"/>
  <c r="F15" i="30" s="1"/>
  <c r="E21" i="30"/>
  <c r="F21" i="30" s="1"/>
  <c r="E26" i="30"/>
  <c r="F26" i="30" s="1"/>
  <c r="C8" i="54"/>
  <c r="E13" i="54"/>
  <c r="F13" i="54" s="1"/>
  <c r="E16" i="54"/>
  <c r="F16" i="54" s="1"/>
  <c r="E14" i="54"/>
  <c r="F14" i="54" s="1"/>
  <c r="E15" i="54"/>
  <c r="F15" i="54" s="1"/>
  <c r="C9" i="34"/>
  <c r="C8" i="38"/>
  <c r="E14" i="38"/>
  <c r="F14" i="38" s="1"/>
  <c r="E17" i="38"/>
  <c r="F17" i="38" s="1"/>
  <c r="E13" i="38"/>
  <c r="F13" i="38" s="1"/>
  <c r="E16" i="38"/>
  <c r="F16" i="38" s="1"/>
  <c r="E15" i="38"/>
  <c r="F15" i="38" s="1"/>
  <c r="C9" i="28"/>
  <c r="C9" i="45"/>
  <c r="C8" i="37"/>
  <c r="E14" i="37"/>
  <c r="F14" i="37" s="1"/>
  <c r="E13" i="37"/>
  <c r="F13" i="37" s="1"/>
  <c r="E15" i="37"/>
  <c r="F15" i="37" s="1"/>
  <c r="C8" i="32"/>
  <c r="E13" i="32"/>
  <c r="F13" i="32" s="1"/>
  <c r="E16" i="32"/>
  <c r="F16" i="32" s="1"/>
  <c r="E19" i="32"/>
  <c r="F19" i="32" s="1"/>
  <c r="E22" i="32"/>
  <c r="F22" i="32" s="1"/>
  <c r="E25" i="32"/>
  <c r="F25" i="32" s="1"/>
  <c r="E28" i="32"/>
  <c r="F28" i="32" s="1"/>
  <c r="E31" i="32"/>
  <c r="F31" i="32" s="1"/>
  <c r="E34" i="32"/>
  <c r="F34" i="32" s="1"/>
  <c r="E37" i="32"/>
  <c r="F37" i="32" s="1"/>
  <c r="E14" i="32"/>
  <c r="F14" i="32" s="1"/>
  <c r="E20" i="32"/>
  <c r="F20" i="32" s="1"/>
  <c r="E26" i="32"/>
  <c r="F26" i="32" s="1"/>
  <c r="E32" i="32"/>
  <c r="F32" i="32" s="1"/>
  <c r="E38" i="32"/>
  <c r="F38" i="32" s="1"/>
  <c r="E18" i="32"/>
  <c r="F18" i="32" s="1"/>
  <c r="E24" i="32"/>
  <c r="F24" i="32" s="1"/>
  <c r="E30" i="32"/>
  <c r="F30" i="32" s="1"/>
  <c r="E36" i="32"/>
  <c r="F36" i="32" s="1"/>
  <c r="E21" i="32"/>
  <c r="F21" i="32" s="1"/>
  <c r="E33" i="32"/>
  <c r="F33" i="32" s="1"/>
  <c r="E15" i="32"/>
  <c r="F15" i="32" s="1"/>
  <c r="E27" i="32"/>
  <c r="F27" i="32" s="1"/>
  <c r="E17" i="32"/>
  <c r="F17" i="32" s="1"/>
  <c r="E29" i="32"/>
  <c r="F29" i="32" s="1"/>
  <c r="E23" i="32"/>
  <c r="F23" i="32" s="1"/>
  <c r="E35" i="32"/>
  <c r="F35" i="32" s="1"/>
  <c r="C8" i="44"/>
  <c r="E14" i="44"/>
  <c r="F14" i="44" s="1"/>
  <c r="E17" i="44"/>
  <c r="F17" i="44" s="1"/>
  <c r="E20" i="44"/>
  <c r="F20" i="44" s="1"/>
  <c r="E23" i="44"/>
  <c r="F23" i="44" s="1"/>
  <c r="E15" i="44"/>
  <c r="F15" i="44" s="1"/>
  <c r="E18" i="44"/>
  <c r="F18" i="44" s="1"/>
  <c r="E21" i="44"/>
  <c r="F21" i="44" s="1"/>
  <c r="E13" i="44"/>
  <c r="F13" i="44" s="1"/>
  <c r="E16" i="44"/>
  <c r="F16" i="44" s="1"/>
  <c r="E19" i="44"/>
  <c r="F19" i="44" s="1"/>
  <c r="E22" i="44"/>
  <c r="F22" i="44" s="1"/>
  <c r="C8" i="47"/>
  <c r="E14" i="47"/>
  <c r="F14" i="47" s="1"/>
  <c r="E15" i="47"/>
  <c r="F15" i="47" s="1"/>
  <c r="E13" i="47"/>
  <c r="F13" i="47" s="1"/>
  <c r="C9" i="29"/>
  <c r="C8" i="55"/>
  <c r="E13" i="55"/>
  <c r="F13" i="55" s="1"/>
  <c r="E16" i="55"/>
  <c r="F16" i="55" s="1"/>
  <c r="E19" i="55"/>
  <c r="F19" i="55" s="1"/>
  <c r="E22" i="55"/>
  <c r="F22" i="55" s="1"/>
  <c r="E14" i="55"/>
  <c r="F14" i="55" s="1"/>
  <c r="E17" i="55"/>
  <c r="F17" i="55" s="1"/>
  <c r="E20" i="55"/>
  <c r="F20" i="55" s="1"/>
  <c r="E23" i="55"/>
  <c r="F23" i="55" s="1"/>
  <c r="E15" i="55"/>
  <c r="F15" i="55" s="1"/>
  <c r="E18" i="55"/>
  <c r="F18" i="55" s="1"/>
  <c r="E21" i="55"/>
  <c r="F21" i="55" s="1"/>
  <c r="E24" i="55"/>
  <c r="F24" i="55" s="1"/>
  <c r="C8" i="39"/>
  <c r="E14" i="39"/>
  <c r="F14" i="39" s="1"/>
  <c r="E17" i="39"/>
  <c r="F17" i="39" s="1"/>
  <c r="E20" i="39"/>
  <c r="F20" i="39" s="1"/>
  <c r="E23" i="39"/>
  <c r="F23" i="39" s="1"/>
  <c r="E13" i="39"/>
  <c r="F13" i="39" s="1"/>
  <c r="E16" i="39"/>
  <c r="F16" i="39" s="1"/>
  <c r="E19" i="39"/>
  <c r="F19" i="39" s="1"/>
  <c r="E22" i="39"/>
  <c r="F22" i="39" s="1"/>
  <c r="E21" i="39"/>
  <c r="F21" i="39" s="1"/>
  <c r="E15" i="39"/>
  <c r="F15" i="39" s="1"/>
  <c r="E18" i="39"/>
  <c r="F18" i="39" s="1"/>
  <c r="G14" i="35" l="1"/>
  <c r="G18" i="35"/>
  <c r="G17" i="35"/>
  <c r="G16" i="35"/>
  <c r="G13" i="35"/>
  <c r="G15" i="35"/>
  <c r="G19" i="35"/>
  <c r="G20" i="35"/>
  <c r="G19" i="36"/>
  <c r="G16" i="36"/>
  <c r="G17" i="36"/>
  <c r="G23" i="36"/>
  <c r="G21" i="36"/>
  <c r="G24" i="36"/>
  <c r="G26" i="36"/>
  <c r="G14" i="36"/>
  <c r="G25" i="36"/>
  <c r="G19" i="34"/>
  <c r="G20" i="28"/>
  <c r="G16" i="28"/>
  <c r="G14" i="45"/>
  <c r="G18" i="36"/>
  <c r="G20" i="36"/>
  <c r="G27" i="36"/>
  <c r="G15" i="36"/>
  <c r="G13" i="28"/>
  <c r="G22" i="36"/>
  <c r="G13" i="29"/>
  <c r="G17" i="28"/>
  <c r="G16" i="29"/>
  <c r="G14" i="34"/>
  <c r="G13" i="46"/>
  <c r="C9" i="55"/>
  <c r="G14" i="29"/>
  <c r="G21" i="29"/>
  <c r="C9" i="44"/>
  <c r="C9" i="37"/>
  <c r="G15" i="37" s="1"/>
  <c r="G13" i="45"/>
  <c r="G19" i="29"/>
  <c r="G15" i="28"/>
  <c r="G14" i="28"/>
  <c r="G18" i="28"/>
  <c r="G19" i="28"/>
  <c r="C9" i="32"/>
  <c r="G18" i="45"/>
  <c r="G15" i="45"/>
  <c r="G17" i="29"/>
  <c r="G18" i="29"/>
  <c r="G20" i="29"/>
  <c r="G16" i="45"/>
  <c r="C9" i="39"/>
  <c r="C9" i="47"/>
  <c r="G15" i="29"/>
  <c r="G17" i="45"/>
  <c r="G13" i="34"/>
  <c r="G13" i="36"/>
  <c r="G19" i="46"/>
  <c r="G22" i="46"/>
  <c r="G16" i="34"/>
  <c r="C9" i="30"/>
  <c r="G28" i="36"/>
  <c r="G15" i="46"/>
  <c r="G18" i="46"/>
  <c r="C9" i="38"/>
  <c r="C9" i="54"/>
  <c r="G17" i="54" s="1"/>
  <c r="C9" i="50"/>
  <c r="G18" i="34"/>
  <c r="G17" i="34"/>
  <c r="C9" i="53"/>
  <c r="G17" i="46"/>
  <c r="G20" i="46"/>
  <c r="G15" i="34"/>
  <c r="G20" i="34"/>
  <c r="G21" i="46"/>
  <c r="C9" i="48"/>
  <c r="C9" i="49"/>
  <c r="C9" i="31"/>
  <c r="G16" i="46"/>
  <c r="G14" i="46"/>
  <c r="G21" i="44" l="1"/>
  <c r="G19" i="44"/>
  <c r="G14" i="44"/>
  <c r="G17" i="44"/>
  <c r="G20" i="44"/>
  <c r="G23" i="44"/>
  <c r="G15" i="44"/>
  <c r="G18" i="44"/>
  <c r="G13" i="44"/>
  <c r="G16" i="44"/>
  <c r="G22" i="44"/>
  <c r="G27" i="30"/>
  <c r="G30" i="30"/>
  <c r="G14" i="32"/>
  <c r="G23" i="32"/>
  <c r="G22" i="32"/>
  <c r="G17" i="32"/>
  <c r="G30" i="32"/>
  <c r="G38" i="32"/>
  <c r="G29" i="30"/>
  <c r="G16" i="30"/>
  <c r="G15" i="30"/>
  <c r="G22" i="55"/>
  <c r="G37" i="32"/>
  <c r="G36" i="32"/>
  <c r="G20" i="39"/>
  <c r="G20" i="32"/>
  <c r="G33" i="32"/>
  <c r="G34" i="32"/>
  <c r="G17" i="55"/>
  <c r="G21" i="55"/>
  <c r="G16" i="55"/>
  <c r="G23" i="55"/>
  <c r="G15" i="55"/>
  <c r="G18" i="55"/>
  <c r="G24" i="55"/>
  <c r="G19" i="55"/>
  <c r="G14" i="55"/>
  <c r="G13" i="31"/>
  <c r="G13" i="53"/>
  <c r="G15" i="39"/>
  <c r="G22" i="39"/>
  <c r="G14" i="53"/>
  <c r="G23" i="39"/>
  <c r="G18" i="31"/>
  <c r="G31" i="31"/>
  <c r="G15" i="47"/>
  <c r="C10" i="46"/>
  <c r="G24" i="31"/>
  <c r="G13" i="54"/>
  <c r="G16" i="39"/>
  <c r="G13" i="38"/>
  <c r="G20" i="30"/>
  <c r="G17" i="49"/>
  <c r="C10" i="28"/>
  <c r="G14" i="50"/>
  <c r="G25" i="31"/>
  <c r="G15" i="54"/>
  <c r="G35" i="31"/>
  <c r="G21" i="39"/>
  <c r="G25" i="32"/>
  <c r="G29" i="32"/>
  <c r="G28" i="32"/>
  <c r="G16" i="32"/>
  <c r="G35" i="32"/>
  <c r="C10" i="29"/>
  <c r="G13" i="47"/>
  <c r="G14" i="37"/>
  <c r="G19" i="32"/>
  <c r="G28" i="31"/>
  <c r="G26" i="31"/>
  <c r="G16" i="53"/>
  <c r="G27" i="31"/>
  <c r="G20" i="31"/>
  <c r="G23" i="31"/>
  <c r="G24" i="30"/>
  <c r="G28" i="30"/>
  <c r="G17" i="39"/>
  <c r="G13" i="32"/>
  <c r="G26" i="32"/>
  <c r="G24" i="32"/>
  <c r="G27" i="32"/>
  <c r="G13" i="55"/>
  <c r="G20" i="55"/>
  <c r="G13" i="48"/>
  <c r="C10" i="35"/>
  <c r="G15" i="49"/>
  <c r="G21" i="31"/>
  <c r="G34" i="31"/>
  <c r="G14" i="49"/>
  <c r="G16" i="50"/>
  <c r="G16" i="38"/>
  <c r="G30" i="31"/>
  <c r="G17" i="30"/>
  <c r="G18" i="30"/>
  <c r="G19" i="30"/>
  <c r="G26" i="30"/>
  <c r="C10" i="34"/>
  <c r="G22" i="30"/>
  <c r="G23" i="30"/>
  <c r="G25" i="30"/>
  <c r="G15" i="38"/>
  <c r="C10" i="45"/>
  <c r="G32" i="32"/>
  <c r="G19" i="39"/>
  <c r="G14" i="39"/>
  <c r="G14" i="48"/>
  <c r="G17" i="31"/>
  <c r="G32" i="31"/>
  <c r="G14" i="31"/>
  <c r="G16" i="31"/>
  <c r="G15" i="31"/>
  <c r="G15" i="50"/>
  <c r="G13" i="30"/>
  <c r="G14" i="54"/>
  <c r="C10" i="36"/>
  <c r="G14" i="38"/>
  <c r="G14" i="47"/>
  <c r="G18" i="39"/>
  <c r="G13" i="37"/>
  <c r="G31" i="32"/>
  <c r="G21" i="32"/>
  <c r="G33" i="31"/>
  <c r="G13" i="49"/>
  <c r="G16" i="49"/>
  <c r="G19" i="31"/>
  <c r="G18" i="49"/>
  <c r="G13" i="50"/>
  <c r="G22" i="31"/>
  <c r="G14" i="30"/>
  <c r="G21" i="30"/>
  <c r="G16" i="54"/>
  <c r="G15" i="53"/>
  <c r="G29" i="31"/>
  <c r="G13" i="39"/>
  <c r="G15" i="48"/>
  <c r="G18" i="32"/>
  <c r="G15" i="32"/>
  <c r="G17" i="38"/>
  <c r="C10" i="53" l="1"/>
  <c r="C10" i="31"/>
  <c r="C10" i="54"/>
  <c r="C10" i="47"/>
  <c r="C10" i="38"/>
  <c r="C10" i="32"/>
  <c r="C10" i="49"/>
  <c r="C10" i="44"/>
  <c r="C10" i="30"/>
  <c r="C10" i="39"/>
  <c r="C10" i="50"/>
  <c r="C10" i="37"/>
  <c r="C10" i="55"/>
  <c r="C10" i="48"/>
  <c r="I18" i="18" a="1"/>
  <c r="G18" i="18" a="1"/>
  <c r="J14" i="39" l="1"/>
  <c r="J15" i="39"/>
  <c r="J16" i="39"/>
  <c r="J17" i="39"/>
  <c r="J23" i="39"/>
  <c r="J22" i="39"/>
  <c r="J20" i="39"/>
  <c r="J19" i="39"/>
  <c r="J21" i="39"/>
  <c r="J18" i="39"/>
  <c r="J13" i="39"/>
  <c r="J15" i="37"/>
  <c r="J13" i="37"/>
  <c r="J14" i="37"/>
  <c r="G18" i="18"/>
  <c r="H18" i="18" s="1"/>
  <c r="E18" i="18" s="1"/>
  <c r="F18" i="18" s="1"/>
  <c r="I18" i="18"/>
  <c r="J15" i="47"/>
  <c r="J14" i="47"/>
  <c r="J13" i="47"/>
  <c r="J13" i="53"/>
  <c r="J16" i="53"/>
  <c r="J15" i="53"/>
  <c r="J14" i="53"/>
  <c r="J16" i="55"/>
  <c r="J20" i="55"/>
  <c r="J24" i="55"/>
  <c r="J13" i="55"/>
  <c r="J17" i="55"/>
  <c r="J21" i="55"/>
  <c r="J14" i="55"/>
  <c r="J18" i="55"/>
  <c r="J22" i="55"/>
  <c r="J15" i="55"/>
  <c r="J19" i="55"/>
  <c r="J23" i="55"/>
  <c r="J15" i="50"/>
  <c r="J16" i="50"/>
  <c r="J13" i="50"/>
  <c r="J14" i="50"/>
  <c r="J14" i="49"/>
  <c r="J18" i="49"/>
  <c r="J15" i="49"/>
  <c r="J16" i="49"/>
  <c r="J13" i="49"/>
  <c r="J17" i="49"/>
  <c r="J13" i="48"/>
  <c r="J14" i="48"/>
  <c r="J15" i="48"/>
  <c r="J15" i="30"/>
  <c r="J19" i="30"/>
  <c r="J23" i="30"/>
  <c r="J27" i="30"/>
  <c r="J16" i="30"/>
  <c r="J20" i="30"/>
  <c r="J24" i="30"/>
  <c r="J28" i="30"/>
  <c r="J13" i="30"/>
  <c r="J17" i="30"/>
  <c r="J21" i="30"/>
  <c r="J25" i="30"/>
  <c r="J29" i="30"/>
  <c r="J14" i="30"/>
  <c r="J18" i="30"/>
  <c r="J22" i="30"/>
  <c r="J26" i="30"/>
  <c r="J30" i="30"/>
  <c r="I4" i="39" l="1"/>
  <c r="I5" i="39"/>
  <c r="I6" i="39"/>
  <c r="I7" i="39"/>
  <c r="I4" i="37"/>
  <c r="I5" i="37"/>
  <c r="I7" i="37"/>
  <c r="I6" i="37"/>
  <c r="G29" i="18" a="1"/>
  <c r="G29" i="18" s="1"/>
  <c r="H29" i="18" s="1"/>
  <c r="E29" i="18" s="1"/>
  <c r="F29" i="18" s="1"/>
  <c r="I29" i="18" a="1"/>
  <c r="I29" i="18" s="1"/>
  <c r="I7" i="53"/>
  <c r="I6" i="47"/>
  <c r="I7" i="47"/>
  <c r="K14" i="47" s="1"/>
  <c r="L14" i="47" s="1"/>
  <c r="I4" i="47"/>
  <c r="I5" i="47"/>
  <c r="I5" i="53"/>
  <c r="I6" i="53"/>
  <c r="I4" i="53"/>
  <c r="I6" i="30"/>
  <c r="I7" i="30"/>
  <c r="I4" i="30"/>
  <c r="I5" i="30"/>
  <c r="I6" i="50"/>
  <c r="I7" i="50"/>
  <c r="I4" i="50"/>
  <c r="I5" i="50"/>
  <c r="I6" i="55"/>
  <c r="I7" i="55"/>
  <c r="I4" i="55"/>
  <c r="I5" i="55"/>
  <c r="I6" i="48"/>
  <c r="I7" i="48"/>
  <c r="I4" i="48"/>
  <c r="I5" i="48"/>
  <c r="I6" i="49"/>
  <c r="I7" i="49"/>
  <c r="I4" i="49"/>
  <c r="I5" i="49"/>
  <c r="G19" i="18" a="1"/>
  <c r="I19" i="18" a="1"/>
  <c r="K23" i="39" l="1"/>
  <c r="L23" i="39" s="1"/>
  <c r="K20" i="39"/>
  <c r="L20" i="39" s="1"/>
  <c r="K15" i="39"/>
  <c r="L15" i="39" s="1"/>
  <c r="I8" i="39"/>
  <c r="K18" i="39"/>
  <c r="L18" i="39" s="1"/>
  <c r="K22" i="39"/>
  <c r="L22" i="39" s="1"/>
  <c r="K19" i="39"/>
  <c r="L19" i="39" s="1"/>
  <c r="K16" i="39"/>
  <c r="L16" i="39" s="1"/>
  <c r="K14" i="39"/>
  <c r="L14" i="39" s="1"/>
  <c r="K17" i="39"/>
  <c r="L17" i="39" s="1"/>
  <c r="K21" i="39"/>
  <c r="L21" i="39" s="1"/>
  <c r="K13" i="39"/>
  <c r="L13" i="39" s="1"/>
  <c r="K14" i="37"/>
  <c r="L14" i="37" s="1"/>
  <c r="K13" i="37"/>
  <c r="L13" i="37" s="1"/>
  <c r="K15" i="37"/>
  <c r="L15" i="37" s="1"/>
  <c r="I8" i="37"/>
  <c r="K14" i="53"/>
  <c r="L14" i="53" s="1"/>
  <c r="I8" i="53"/>
  <c r="K16" i="53"/>
  <c r="L16" i="53" s="1"/>
  <c r="K13" i="53"/>
  <c r="L13" i="53" s="1"/>
  <c r="K15" i="53"/>
  <c r="L15" i="53" s="1"/>
  <c r="K13" i="47"/>
  <c r="L13" i="47" s="1"/>
  <c r="K15" i="47"/>
  <c r="L15" i="47" s="1"/>
  <c r="I8" i="47"/>
  <c r="I19" i="18"/>
  <c r="G19" i="18"/>
  <c r="H19" i="18" s="1"/>
  <c r="E19" i="18" s="1"/>
  <c r="F19" i="18" s="1"/>
  <c r="K13" i="48"/>
  <c r="L13" i="48" s="1"/>
  <c r="K14" i="48"/>
  <c r="L14" i="48" s="1"/>
  <c r="I8" i="48"/>
  <c r="K15" i="48"/>
  <c r="L15" i="48" s="1"/>
  <c r="K14" i="49"/>
  <c r="L14" i="49" s="1"/>
  <c r="K18" i="49"/>
  <c r="L18" i="49" s="1"/>
  <c r="I8" i="49"/>
  <c r="K15" i="49"/>
  <c r="L15" i="49" s="1"/>
  <c r="K16" i="49"/>
  <c r="L16" i="49" s="1"/>
  <c r="K17" i="49"/>
  <c r="L17" i="49" s="1"/>
  <c r="K13" i="49"/>
  <c r="L13" i="49" s="1"/>
  <c r="K16" i="50"/>
  <c r="L16" i="50" s="1"/>
  <c r="K13" i="50"/>
  <c r="L13" i="50" s="1"/>
  <c r="K14" i="50"/>
  <c r="L14" i="50" s="1"/>
  <c r="I8" i="50"/>
  <c r="K15" i="50"/>
  <c r="L15" i="50" s="1"/>
  <c r="K13" i="55"/>
  <c r="L13" i="55" s="1"/>
  <c r="K17" i="55"/>
  <c r="L17" i="55" s="1"/>
  <c r="K21" i="55"/>
  <c r="L21" i="55" s="1"/>
  <c r="K14" i="55"/>
  <c r="L14" i="55" s="1"/>
  <c r="K18" i="55"/>
  <c r="L18" i="55" s="1"/>
  <c r="K22" i="55"/>
  <c r="L22" i="55" s="1"/>
  <c r="I8" i="55"/>
  <c r="K15" i="55"/>
  <c r="L15" i="55" s="1"/>
  <c r="K19" i="55"/>
  <c r="L19" i="55" s="1"/>
  <c r="K23" i="55"/>
  <c r="L23" i="55" s="1"/>
  <c r="K16" i="55"/>
  <c r="L16" i="55" s="1"/>
  <c r="K20" i="55"/>
  <c r="L20" i="55" s="1"/>
  <c r="K24" i="55"/>
  <c r="L24" i="55" s="1"/>
  <c r="K15" i="30"/>
  <c r="L15" i="30" s="1"/>
  <c r="K19" i="30"/>
  <c r="L19" i="30" s="1"/>
  <c r="K23" i="30"/>
  <c r="L23" i="30" s="1"/>
  <c r="K27" i="30"/>
  <c r="L27" i="30" s="1"/>
  <c r="K22" i="30"/>
  <c r="L22" i="30" s="1"/>
  <c r="K16" i="30"/>
  <c r="L16" i="30" s="1"/>
  <c r="K20" i="30"/>
  <c r="L20" i="30" s="1"/>
  <c r="K24" i="30"/>
  <c r="L24" i="30" s="1"/>
  <c r="K28" i="30"/>
  <c r="L28" i="30" s="1"/>
  <c r="K14" i="30"/>
  <c r="L14" i="30" s="1"/>
  <c r="K26" i="30"/>
  <c r="L26" i="30" s="1"/>
  <c r="K13" i="30"/>
  <c r="L13" i="30" s="1"/>
  <c r="K17" i="30"/>
  <c r="L17" i="30" s="1"/>
  <c r="K21" i="30"/>
  <c r="L21" i="30" s="1"/>
  <c r="K25" i="30"/>
  <c r="L25" i="30" s="1"/>
  <c r="K29" i="30"/>
  <c r="L29" i="30" s="1"/>
  <c r="K18" i="30"/>
  <c r="L18" i="30" s="1"/>
  <c r="K30" i="30"/>
  <c r="L30" i="30" s="1"/>
  <c r="I8" i="30"/>
  <c r="I9" i="39" l="1"/>
  <c r="M13" i="39" s="1"/>
  <c r="I9" i="37"/>
  <c r="M13" i="37" s="1"/>
  <c r="I9" i="53"/>
  <c r="I9" i="47"/>
  <c r="I9" i="55"/>
  <c r="M20" i="55" s="1"/>
  <c r="I9" i="49"/>
  <c r="I9" i="48"/>
  <c r="I9" i="30"/>
  <c r="I9" i="50"/>
  <c r="M21" i="39" l="1"/>
  <c r="M17" i="39"/>
  <c r="M14" i="39"/>
  <c r="M16" i="39"/>
  <c r="M19" i="39"/>
  <c r="M22" i="39"/>
  <c r="M18" i="39"/>
  <c r="M15" i="39"/>
  <c r="M20" i="39"/>
  <c r="M23" i="39"/>
  <c r="M15" i="37"/>
  <c r="M14" i="37"/>
  <c r="M14" i="47"/>
  <c r="M15" i="53"/>
  <c r="M13" i="53"/>
  <c r="M14" i="53"/>
  <c r="M13" i="47"/>
  <c r="M16" i="53"/>
  <c r="M15" i="47"/>
  <c r="M16" i="55"/>
  <c r="M19" i="55"/>
  <c r="M23" i="55"/>
  <c r="M21" i="55"/>
  <c r="M18" i="55"/>
  <c r="M14" i="55"/>
  <c r="M24" i="30"/>
  <c r="M29" i="30"/>
  <c r="M22" i="55"/>
  <c r="M28" i="30"/>
  <c r="M14" i="49"/>
  <c r="M13" i="30"/>
  <c r="M16" i="49"/>
  <c r="M27" i="30"/>
  <c r="M18" i="49"/>
  <c r="M13" i="49"/>
  <c r="M16" i="30"/>
  <c r="M23" i="30"/>
  <c r="M17" i="55"/>
  <c r="M15" i="30"/>
  <c r="M15" i="48"/>
  <c r="M17" i="49"/>
  <c r="M14" i="50"/>
  <c r="M30" i="30"/>
  <c r="M15" i="49"/>
  <c r="M15" i="50"/>
  <c r="M13" i="55"/>
  <c r="M24" i="55"/>
  <c r="M22" i="30"/>
  <c r="M26" i="30"/>
  <c r="M14" i="30"/>
  <c r="M19" i="30"/>
  <c r="M25" i="30"/>
  <c r="M14" i="48"/>
  <c r="M13" i="50"/>
  <c r="M13" i="48"/>
  <c r="M17" i="30"/>
  <c r="M16" i="50"/>
  <c r="M20" i="30"/>
  <c r="M18" i="30"/>
  <c r="M21" i="30"/>
  <c r="M15" i="55"/>
  <c r="G4" i="18" a="1"/>
  <c r="I4" i="18" a="1"/>
  <c r="I10" i="39" l="1"/>
  <c r="I10" i="37"/>
  <c r="I10" i="53"/>
  <c r="I10" i="47"/>
  <c r="I4" i="18"/>
  <c r="G4" i="18"/>
  <c r="H4" i="18" s="1"/>
  <c r="E4" i="18" s="1"/>
  <c r="F4" i="18" s="1"/>
  <c r="I10" i="30"/>
  <c r="P17" i="30" s="1"/>
  <c r="I10" i="48"/>
  <c r="I10" i="50"/>
  <c r="I10" i="55"/>
  <c r="I10" i="49"/>
  <c r="I30" i="18" l="1" a="1"/>
  <c r="I30" i="18" s="1"/>
  <c r="G30" i="18" a="1"/>
  <c r="G30" i="18" s="1"/>
  <c r="H30" i="18" s="1"/>
  <c r="E30" i="18" s="1"/>
  <c r="F30" i="18" s="1"/>
  <c r="P14" i="30"/>
  <c r="P21" i="30"/>
  <c r="P15" i="30"/>
  <c r="P16" i="30"/>
  <c r="P22" i="30"/>
  <c r="P25" i="30"/>
  <c r="P27" i="30"/>
  <c r="P20" i="30"/>
  <c r="P23" i="30"/>
  <c r="P30" i="30"/>
  <c r="P19" i="30"/>
  <c r="P28" i="30"/>
  <c r="P26" i="30"/>
  <c r="P29" i="30"/>
  <c r="P13" i="30"/>
  <c r="P18" i="30"/>
  <c r="P24" i="30"/>
  <c r="P16" i="50"/>
  <c r="P13" i="50"/>
  <c r="P14" i="50"/>
  <c r="P15" i="50"/>
  <c r="G21" i="18" l="1" a="1"/>
  <c r="G21" i="18" s="1"/>
  <c r="H21" i="18" s="1"/>
  <c r="E21" i="18" s="1"/>
  <c r="F21" i="18" s="1"/>
  <c r="I21" i="18" a="1"/>
  <c r="I21" i="18" s="1"/>
  <c r="O5" i="30"/>
  <c r="O4" i="30"/>
  <c r="O7" i="30"/>
  <c r="Q27" i="30" s="1"/>
  <c r="R27" i="30" s="1"/>
  <c r="O6" i="30"/>
  <c r="O7" i="50"/>
  <c r="O4" i="50"/>
  <c r="O5" i="50"/>
  <c r="O6" i="50"/>
  <c r="Q15" i="30" l="1"/>
  <c r="R15" i="30" s="1"/>
  <c r="O8" i="30"/>
  <c r="Q14" i="30"/>
  <c r="R14" i="30" s="1"/>
  <c r="Q20" i="30"/>
  <c r="R20" i="30" s="1"/>
  <c r="Q30" i="30"/>
  <c r="R30" i="30" s="1"/>
  <c r="Q22" i="30"/>
  <c r="R22" i="30" s="1"/>
  <c r="Q17" i="30"/>
  <c r="R17" i="30" s="1"/>
  <c r="Q18" i="30"/>
  <c r="R18" i="30" s="1"/>
  <c r="Q24" i="30"/>
  <c r="R24" i="30" s="1"/>
  <c r="Q26" i="30"/>
  <c r="R26" i="30" s="1"/>
  <c r="Q21" i="30"/>
  <c r="R21" i="30" s="1"/>
  <c r="Q29" i="30"/>
  <c r="R29" i="30" s="1"/>
  <c r="Q13" i="30"/>
  <c r="R13" i="30" s="1"/>
  <c r="Q16" i="30"/>
  <c r="R16" i="30" s="1"/>
  <c r="Q23" i="30"/>
  <c r="R23" i="30" s="1"/>
  <c r="Q25" i="30"/>
  <c r="R25" i="30" s="1"/>
  <c r="Q28" i="30"/>
  <c r="R28" i="30" s="1"/>
  <c r="Q19" i="30"/>
  <c r="R19" i="30" s="1"/>
  <c r="Q15" i="50"/>
  <c r="R15" i="50" s="1"/>
  <c r="Q16" i="50"/>
  <c r="R16" i="50" s="1"/>
  <c r="Q13" i="50"/>
  <c r="R13" i="50" s="1"/>
  <c r="Q14" i="50"/>
  <c r="R14" i="50" s="1"/>
  <c r="O8" i="50"/>
  <c r="O9" i="30" l="1"/>
  <c r="O9" i="50"/>
  <c r="S26" i="30" l="1"/>
  <c r="S23" i="30"/>
  <c r="S20" i="30"/>
  <c r="S18" i="30"/>
  <c r="S27" i="30"/>
  <c r="S24" i="30"/>
  <c r="S22" i="30"/>
  <c r="S28" i="30"/>
  <c r="S29" i="30"/>
  <c r="S14" i="30"/>
  <c r="S16" i="30"/>
  <c r="S13" i="30"/>
  <c r="S19" i="30"/>
  <c r="S17" i="30"/>
  <c r="S15" i="30"/>
  <c r="S25" i="30"/>
  <c r="S30" i="30"/>
  <c r="S21" i="30"/>
  <c r="S14" i="50"/>
  <c r="S15" i="50"/>
  <c r="S16" i="50"/>
  <c r="S13" i="50"/>
  <c r="O10" i="30" l="1"/>
  <c r="O10" i="50"/>
  <c r="G20" i="18" l="1" a="1"/>
  <c r="G20" i="18" s="1"/>
  <c r="H20" i="18" s="1"/>
  <c r="E20" i="18" s="1"/>
  <c r="F20" i="18" s="1"/>
  <c r="I20" i="18" a="1"/>
  <c r="I20" i="18" s="1"/>
  <c r="G11" i="18" l="1" a="1"/>
  <c r="G11" i="18" s="1"/>
  <c r="H11" i="18" s="1"/>
  <c r="E11" i="18" s="1"/>
  <c r="F11" i="18" s="1"/>
  <c r="I11" i="18" a="1"/>
  <c r="I11" i="18" s="1"/>
  <c r="I5" i="18" l="1" a="1"/>
  <c r="I5" i="18" s="1"/>
  <c r="G5" i="18" a="1"/>
  <c r="G5" i="18" s="1"/>
  <c r="H5" i="18" s="1"/>
  <c r="E5" i="18" s="1"/>
  <c r="F5" i="18" s="1"/>
  <c r="G25" i="18" l="1" a="1"/>
  <c r="G25" i="18" s="1"/>
  <c r="H25" i="18" s="1"/>
  <c r="E25" i="18" s="1"/>
  <c r="F25" i="18" s="1"/>
  <c r="I25" i="18" a="1"/>
  <c r="I25" i="18" s="1"/>
  <c r="G32" i="18" a="1"/>
  <c r="I32" i="18" a="1"/>
  <c r="G15" i="18" l="1" a="1"/>
  <c r="G15" i="18" s="1"/>
  <c r="H15" i="18" s="1"/>
  <c r="E15" i="18" s="1"/>
  <c r="F15" i="18" s="1"/>
  <c r="I15" i="18" a="1"/>
  <c r="I15" i="18" s="1"/>
  <c r="I32" i="18"/>
  <c r="G32" i="18"/>
  <c r="H32" i="18" s="1"/>
  <c r="E32" i="18" s="1"/>
  <c r="F32" i="18" s="1"/>
  <c r="I31" i="18" l="1" a="1"/>
  <c r="I31" i="18" s="1"/>
  <c r="G31" i="18" a="1"/>
  <c r="G31" i="18" s="1"/>
  <c r="H31" i="18" s="1"/>
  <c r="E31" i="18" s="1"/>
  <c r="F31" i="18" s="1"/>
  <c r="I26" i="18" a="1"/>
  <c r="G26" i="18" a="1"/>
  <c r="G23" i="18" l="1" a="1"/>
  <c r="G23" i="18" s="1"/>
  <c r="H23" i="18" s="1"/>
  <c r="E23" i="18" s="1"/>
  <c r="F23" i="18" s="1"/>
  <c r="I23" i="18" a="1"/>
  <c r="I23" i="18" s="1"/>
  <c r="G28" i="18" a="1"/>
  <c r="G28" i="18" s="1"/>
  <c r="H28" i="18" s="1"/>
  <c r="E28" i="18" s="1"/>
  <c r="F28" i="18" s="1"/>
  <c r="I28" i="18" a="1"/>
  <c r="I28" i="18" s="1"/>
  <c r="G26" i="18"/>
  <c r="H26" i="18" s="1"/>
  <c r="E26" i="18" s="1"/>
  <c r="F26" i="18" s="1"/>
  <c r="I26" i="18"/>
  <c r="I27" i="18" l="1" a="1"/>
  <c r="G27" i="18" a="1"/>
  <c r="G27" i="18" l="1"/>
  <c r="H27" i="18" s="1"/>
  <c r="E27" i="18" s="1"/>
  <c r="F27" i="18" s="1"/>
  <c r="I27" i="18"/>
  <c r="I12" i="18" l="1" a="1"/>
  <c r="I12" i="18" s="1"/>
  <c r="G12" i="18" a="1"/>
  <c r="G12" i="18" s="1"/>
  <c r="H12" i="18" s="1"/>
  <c r="E12" i="18" s="1"/>
  <c r="F12" i="18" s="1"/>
  <c r="I13" i="18" l="1" a="1"/>
  <c r="I13" i="18" s="1"/>
  <c r="G13" i="18" a="1"/>
  <c r="G13" i="18" s="1"/>
  <c r="H13" i="18" s="1"/>
  <c r="E13" i="18" s="1"/>
  <c r="F13" i="18" s="1"/>
  <c r="I7" i="18" l="1" a="1"/>
  <c r="I7" i="18" s="1"/>
  <c r="I35" i="18" s="1"/>
  <c r="G7" i="18" a="1"/>
  <c r="G7" i="18" s="1"/>
  <c r="I24" i="18" a="1"/>
  <c r="I24" i="18" s="1"/>
  <c r="G24" i="18" a="1"/>
  <c r="G24" i="18" s="1"/>
  <c r="H24" i="18" s="1"/>
  <c r="E24" i="18" s="1"/>
  <c r="F24" i="18" s="1"/>
  <c r="I6" i="18" l="1" a="1"/>
  <c r="I6" i="18" s="1"/>
  <c r="I34" i="18" s="1"/>
  <c r="G6" i="18" a="1"/>
  <c r="G6" i="18" s="1"/>
  <c r="G35" i="18"/>
  <c r="H35" i="18" s="1"/>
  <c r="E35" i="18" s="1"/>
  <c r="F35" i="18" s="1"/>
  <c r="H7" i="18"/>
  <c r="E7" i="18" s="1"/>
  <c r="F7" i="18" s="1"/>
  <c r="I14" i="18" a="1"/>
  <c r="I14" i="18" s="1"/>
  <c r="G14" i="18" a="1"/>
  <c r="G14" i="18" s="1"/>
  <c r="H14" i="18" s="1"/>
  <c r="E14" i="18" s="1"/>
  <c r="F14" i="18" s="1"/>
  <c r="G10" i="18" a="1"/>
  <c r="G10" i="18" s="1"/>
  <c r="H10" i="18" s="1"/>
  <c r="E10" i="18" s="1"/>
  <c r="F10" i="18" s="1"/>
  <c r="I10" i="18" a="1"/>
  <c r="I10" i="18" s="1"/>
  <c r="H6" i="18" l="1"/>
  <c r="E6" i="18" s="1"/>
  <c r="F6" i="18" s="1"/>
  <c r="G34" i="18"/>
  <c r="H34" i="18" s="1"/>
  <c r="E34" i="18" s="1"/>
  <c r="F34" i="18" s="1"/>
  <c r="G8" i="18" a="1"/>
  <c r="G8" i="18" s="1"/>
  <c r="I8" i="18" a="1"/>
  <c r="I8" i="18" s="1"/>
  <c r="I36" i="18" s="1"/>
  <c r="I16" i="18" a="1"/>
  <c r="I16" i="18" s="1"/>
  <c r="G16" i="18" a="1"/>
  <c r="G16" i="18" s="1"/>
  <c r="H16" i="18" s="1"/>
  <c r="E16" i="18" s="1"/>
  <c r="F16" i="18" s="1"/>
  <c r="I33" i="18" a="1"/>
  <c r="I33" i="18" s="1"/>
  <c r="G33" i="18" a="1"/>
  <c r="G33" i="18" s="1"/>
  <c r="H33" i="18" s="1"/>
  <c r="G17" i="18" a="1"/>
  <c r="G17" i="18" s="1"/>
  <c r="H17" i="18" s="1"/>
  <c r="E17" i="18" s="1"/>
  <c r="F17" i="18" s="1"/>
  <c r="I17" i="18" a="1"/>
  <c r="I17" i="18" s="1"/>
  <c r="I22" i="18" a="1"/>
  <c r="I22" i="18" s="1"/>
  <c r="G22" i="18" a="1"/>
  <c r="G22" i="18" s="1"/>
  <c r="H22" i="18" s="1"/>
  <c r="E22" i="18" s="1"/>
  <c r="F22" i="18" s="1"/>
  <c r="G36" i="18" l="1"/>
  <c r="H8" i="18"/>
  <c r="E8" i="18" s="1"/>
  <c r="F8" i="18" s="1"/>
  <c r="E33" i="18"/>
  <c r="F33" i="18" s="1"/>
  <c r="H36" i="18" l="1"/>
  <c r="E36" i="18" s="1"/>
  <c r="F36" i="18" s="1"/>
  <c r="G9" i="18" l="1" a="1"/>
  <c r="G9" i="18" s="1"/>
  <c r="H9" i="18" s="1"/>
  <c r="E9" i="18" s="1"/>
  <c r="F9" i="18" s="1"/>
  <c r="F37" i="18" s="1"/>
  <c r="I9" i="18" a="1"/>
  <c r="I9"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tc={F36308ED-1C53-495A-8CB6-3B9370F2E33E}</author>
  </authors>
  <commentList>
    <comment ref="C76" authorId="0" shapeId="0" xr:uid="{F36308ED-1C53-495A-8CB6-3B9370F2E33E}">
      <text>
        <t>[Comentário encadeado]
Sua versão do Excel permite que você leia este comentário encadeado, no entanto, as edições serão removidas se o arquivo for aberto em uma versão mais recente do Excel. Saiba mais: https://go.microsoft.com/fwlink/?linkid=870924
Comentário:
    4.76.3. Para a composição das suas propostas as licitantes deverão utilizar valores iguais ou
superiores aos salários definidos na tabela abaixo considerando exclusivamente no regime CLT
com contrato de trabalho por tempo indeterminado. Caso as licitantes apresentem propostas com
valores inferiores a remuneração prevista para cada perfil, será considerada inexequível.
Portanto, as licitantes, quando da elaboração de suas propostas, deverão observar os seguintes
patamares salariais mínimos para os perfis alocados:
Responder:
    Valores no TR da Portaria 750 de 2024</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<sst xmlns="http://schemas.openxmlformats.org/spreadsheetml/2006/main" count="3675" uniqueCount="1225">
  <si>
    <t>INDICE ICTI</t>
  </si>
  <si>
    <t>(12/24 a 12/25)</t>
  </si>
  <si>
    <t>Quantidade de amostras</t>
  </si>
  <si>
    <t>COD PERFIL</t>
  </si>
  <si>
    <t>PERFIL</t>
  </si>
  <si>
    <t>Índice de Reajuste</t>
  </si>
  <si>
    <t>Mediana Zscore 2026</t>
  </si>
  <si>
    <t>Variação</t>
  </si>
  <si>
    <t>CV Zscore</t>
  </si>
  <si>
    <t>Ref. 2025 ajustado pelo ICTI</t>
  </si>
  <si>
    <t xml:space="preserve">CAGED </t>
  </si>
  <si>
    <t xml:space="preserve">PNAD </t>
  </si>
  <si>
    <t>Contratações do Governo</t>
  </si>
  <si>
    <t xml:space="preserve">Guias Salariais </t>
  </si>
  <si>
    <t>ARQSOF-01</t>
  </si>
  <si>
    <t>Arquiteto de Software - Pleno</t>
  </si>
  <si>
    <t>ARQSOF-02</t>
  </si>
  <si>
    <t>Arquiteto de Software - Sênior</t>
  </si>
  <si>
    <t>ATQ-01</t>
  </si>
  <si>
    <t>Analista de Testes/Qualidade - Júnior</t>
  </si>
  <si>
    <t>ATQ-02</t>
  </si>
  <si>
    <t>Analista de Testes/Qualidade - Pleno</t>
  </si>
  <si>
    <t>ATQ-03</t>
  </si>
  <si>
    <t>Analista de Testes/Qualidade - Sênior</t>
  </si>
  <si>
    <t>DESENV-01</t>
  </si>
  <si>
    <t>Desenvolvedor de Software - Júnior</t>
  </si>
  <si>
    <t>DESENV-02</t>
  </si>
  <si>
    <t>Desenvolvedor de Software - Pleno</t>
  </si>
  <si>
    <t>DESENV-03</t>
  </si>
  <si>
    <t>Desenvolvedor de Software - Sênior</t>
  </si>
  <si>
    <t>ANR-01</t>
  </si>
  <si>
    <t>Analista de Negócios/Requisitos Júnior</t>
  </si>
  <si>
    <t>ANR-02</t>
  </si>
  <si>
    <t>Analista de Negócios/Requisitos Pleno</t>
  </si>
  <si>
    <t>ANR-03</t>
  </si>
  <si>
    <t>Analista de Negócios/Requisitos Sênior</t>
  </si>
  <si>
    <t>ABI-01</t>
  </si>
  <si>
    <t>Analista de BI Júnior</t>
  </si>
  <si>
    <t>ABI-02</t>
  </si>
  <si>
    <t>Analista de BI Pleno</t>
  </si>
  <si>
    <t>ABI-03</t>
  </si>
  <si>
    <t>Analista de BI Sênior</t>
  </si>
  <si>
    <t>ADADOS-02</t>
  </si>
  <si>
    <t>Administrador de Dados Pleno</t>
  </si>
  <si>
    <t>ADADOS-03</t>
  </si>
  <si>
    <t>Administrador de Dados Sênior</t>
  </si>
  <si>
    <t>LDESENV</t>
  </si>
  <si>
    <t>Líder Técnico de Desenvolvimento</t>
  </si>
  <si>
    <t>SCRUM</t>
  </si>
  <si>
    <t>Scrum Master</t>
  </si>
  <si>
    <t>GERPRO</t>
  </si>
  <si>
    <t>Gerente de projetos de tecnologia da informação</t>
  </si>
  <si>
    <t>AUX UI-01</t>
  </si>
  <si>
    <t>Analista de UX/UI Pleno</t>
  </si>
  <si>
    <t>AUX UI-02</t>
  </si>
  <si>
    <t>Analista de UX/UI Sênior</t>
  </si>
  <si>
    <t>CDADOS - 01</t>
  </si>
  <si>
    <t>Cientista de Dados Júnior</t>
  </si>
  <si>
    <t>CDADOS - 02</t>
  </si>
  <si>
    <t>Cientista de Dados Pleno</t>
  </si>
  <si>
    <t>CDADOS - 03</t>
  </si>
  <si>
    <t>Cientista de Dados Sênior</t>
  </si>
  <si>
    <t>ARQDADOS- 01</t>
  </si>
  <si>
    <t>Arquiteto de Dados Júnior</t>
  </si>
  <si>
    <t>ARQDADOS- 02</t>
  </si>
  <si>
    <t>Arquiteto de Dados Pleno</t>
  </si>
  <si>
    <t>ARQDADOS- 03</t>
  </si>
  <si>
    <t>Arquiteto de Dados Sênior</t>
  </si>
  <si>
    <t>IA-ENG-01</t>
  </si>
  <si>
    <t>Engenharia de IA Júnior</t>
  </si>
  <si>
    <t>IA-ENG-02</t>
  </si>
  <si>
    <t>Engenharia de IA Pleno</t>
  </si>
  <si>
    <t>IA-ENG-03</t>
  </si>
  <si>
    <t>Engenharia de IA Sênior</t>
  </si>
  <si>
    <t>METRICA-01</t>
  </si>
  <si>
    <t>Analista de Métricas - Júnior</t>
  </si>
  <si>
    <t>METRICA-02</t>
  </si>
  <si>
    <t>Analista de Métricas - Pleno</t>
  </si>
  <si>
    <t>METRICA-03</t>
  </si>
  <si>
    <t>Analista de Métricas - Sênior</t>
  </si>
  <si>
    <t>Média</t>
  </si>
  <si>
    <t>Perfis Profissionais</t>
  </si>
  <si>
    <t>Guias Salariais 2026</t>
  </si>
  <si>
    <t>Contratações do governo</t>
  </si>
  <si>
    <t>PNAD</t>
  </si>
  <si>
    <t>CAGED</t>
  </si>
  <si>
    <t>Mediana</t>
  </si>
  <si>
    <t>Núm. FONTES:</t>
  </si>
  <si>
    <t>Salários CAGED - agregado dos últimos 6 meses: AGO/2025 A JAN/2026</t>
  </si>
  <si>
    <t>CBO</t>
  </si>
  <si>
    <t>Salário mensal</t>
  </si>
  <si>
    <t>Amostra</t>
  </si>
  <si>
    <t>Percentil 25</t>
  </si>
  <si>
    <t>Percentil 75</t>
  </si>
  <si>
    <t>142505</t>
  </si>
  <si>
    <t>Gerente de Rede</t>
  </si>
  <si>
    <t>142510</t>
  </si>
  <si>
    <t>Gerente de Desenvolvimento de Sistemas</t>
  </si>
  <si>
    <t>142515</t>
  </si>
  <si>
    <t>Gerente de Producao de Tecnologia da Informacao</t>
  </si>
  <si>
    <t>142520</t>
  </si>
  <si>
    <t>Gerente de Projetos de Tecnologia da Informacao</t>
  </si>
  <si>
    <t>142525</t>
  </si>
  <si>
    <t>Gerente de Seguranca de Tecnologia da Informacao</t>
  </si>
  <si>
    <t>142530</t>
  </si>
  <si>
    <t>Gerente de Suporte Tecnico de Tecnologia da Informacao</t>
  </si>
  <si>
    <t>142535</t>
  </si>
  <si>
    <t>Tecnólogo em Gestão da Tecnologia da Informação</t>
  </si>
  <si>
    <t>142605</t>
  </si>
  <si>
    <t>Gerente de Pesquisa e Desenvolvimento (P&amp;D)</t>
  </si>
  <si>
    <t>142705</t>
  </si>
  <si>
    <t>Gerente de Projetos e Servicos de Manutencao</t>
  </si>
  <si>
    <t>212205</t>
  </si>
  <si>
    <t>Engenheiro de Aplicativos em Computacao</t>
  </si>
  <si>
    <t>Desenvolvedor de Software - Junior, Pleno e Sênior</t>
  </si>
  <si>
    <t>212210</t>
  </si>
  <si>
    <t>Engenheiro de Equipamentos em Computacao</t>
  </si>
  <si>
    <t>212215</t>
  </si>
  <si>
    <t>Engenheiros de Sistemas Operacionais em Computacao</t>
  </si>
  <si>
    <t>212305</t>
  </si>
  <si>
    <t>Administrador de Banco de Dados</t>
  </si>
  <si>
    <t>Administrador de Dados - Pleno e Sênior</t>
  </si>
  <si>
    <t>212310</t>
  </si>
  <si>
    <t>Administrador de Redes</t>
  </si>
  <si>
    <t>212315</t>
  </si>
  <si>
    <t>Administrador de Sistemas Operacionais</t>
  </si>
  <si>
    <t>212320</t>
  </si>
  <si>
    <t>Administrador em Segurança da Informação</t>
  </si>
  <si>
    <t>212405</t>
  </si>
  <si>
    <t>Analista de Desenvolvimento de Sistemas</t>
  </si>
  <si>
    <t>212410</t>
  </si>
  <si>
    <t>Analista de Redes e de Comunicacao de Dados</t>
  </si>
  <si>
    <t>212415</t>
  </si>
  <si>
    <t>Analista de Sistemas de Automacao</t>
  </si>
  <si>
    <t>212420</t>
  </si>
  <si>
    <t>Analista de Suporte Computacional</t>
  </si>
  <si>
    <t>313220</t>
  </si>
  <si>
    <t>Tecnico em Manutencao de Equipamentos de Informatica</t>
  </si>
  <si>
    <t>313305</t>
  </si>
  <si>
    <t>Tecnico de Comunicacao de Dados</t>
  </si>
  <si>
    <t>313310</t>
  </si>
  <si>
    <t>Tecnico de Rede (Telecomunicacoes)</t>
  </si>
  <si>
    <t>317105</t>
  </si>
  <si>
    <t>Programador de Internet</t>
  </si>
  <si>
    <t>317110</t>
  </si>
  <si>
    <t>Programador de Sistemas de Informacao</t>
  </si>
  <si>
    <t>317115</t>
  </si>
  <si>
    <t>Programador de Maquinas - Ferramenta com Comando Numer</t>
  </si>
  <si>
    <t>317120</t>
  </si>
  <si>
    <t>Programador de Multimidia</t>
  </si>
  <si>
    <t>317205</t>
  </si>
  <si>
    <t>Operador de Computador (Inclusive Microcomputador)</t>
  </si>
  <si>
    <t>317210</t>
  </si>
  <si>
    <t>Tecnico de Apoio ao Usuario de Informatica (Helpdesk)</t>
  </si>
  <si>
    <t>211220</t>
  </si>
  <si>
    <t>Cientista de Dados (Estatístico)</t>
  </si>
  <si>
    <t>Cientista de Dados - Júnior, Pleno e Sênior</t>
  </si>
  <si>
    <t>212425</t>
  </si>
  <si>
    <t>Arquiteto de Soluções de Tecnologia da Informação</t>
  </si>
  <si>
    <t>Arquiteto de Software - Pleno e Sênior</t>
  </si>
  <si>
    <t xml:space="preserve">Arquiteto de Dados </t>
  </si>
  <si>
    <t>212430</t>
  </si>
  <si>
    <t>Analista de Testes de Tecnologia da Informação (QA)</t>
  </si>
  <si>
    <t>Analista de Testes - Júnior, Pleno e Sênior</t>
  </si>
  <si>
    <t>Salário mensal PNADC - 3o trimestre/2025 a 4o trimestre/2025  (últimos 6 meses agregados) - Empregados privados</t>
  </si>
  <si>
    <t>Cargo</t>
  </si>
  <si>
    <t>Amostra (sem peso de expansão)</t>
  </si>
  <si>
    <t>Administradores de sistemas</t>
  </si>
  <si>
    <t>Analistas de sistemas</t>
  </si>
  <si>
    <t>Analista de Negócios/Requisitos Júnior, Pleno e Sênior</t>
  </si>
  <si>
    <t>Desenhistas e administradores de bases de dados</t>
  </si>
  <si>
    <t>Desenvolvedores web e multimídia</t>
  </si>
  <si>
    <t>Desenvolvedores de software</t>
  </si>
  <si>
    <t>Desenvolvedores e analistas não classificados</t>
  </si>
  <si>
    <t>Especialistas em banco de dados/redes não classificados</t>
  </si>
  <si>
    <t>Profissionais em rede de computadores</t>
  </si>
  <si>
    <t>Programadores de aplicações</t>
  </si>
  <si>
    <t>Técnicos da web</t>
  </si>
  <si>
    <t>Técnicos de redes</t>
  </si>
  <si>
    <t>Técnicos em suporte</t>
  </si>
  <si>
    <t>Técnicos em operações TI</t>
  </si>
  <si>
    <t>ÓRGÃO/UASG/ID PNCP</t>
  </si>
  <si>
    <t>LINK ACESSO</t>
  </si>
  <si>
    <t>Data da Proposta</t>
  </si>
  <si>
    <t>Categorização</t>
  </si>
  <si>
    <t>Perfil</t>
  </si>
  <si>
    <t>Remuneração</t>
  </si>
  <si>
    <t>TRIBUNAL REGIONAL ELEITORAL DO MARANHAO - 
UASG 70005 -
00509018000113-1-000277/2025</t>
  </si>
  <si>
    <t>https://cnetmobile.estaleiro.serpro.gov.br/comprasnet-web/public/landing?destino=acompanhamento-compra&amp;compra=07000505900032025</t>
  </si>
  <si>
    <t>Desenvolvedor de Software – JUNIOR</t>
  </si>
  <si>
    <t>BNDES -
UASG 201014 -
33657248000189-1-000153/2025</t>
  </si>
  <si>
    <t>https://cnetmobile.estaleiro.serpro.gov.br/comprasnet-web/public/compras/acompanhamento-compra/item/1?compra=20101405900192025</t>
  </si>
  <si>
    <t>Analista Programador Java Sênior</t>
  </si>
  <si>
    <t>Líder Técnico</t>
  </si>
  <si>
    <t>TSE - 
UASG 70001 -
00509018000113-1-002865/2025</t>
  </si>
  <si>
    <t>https://cnetmobile.estaleiro.serpro.gov.br/comprasnet-web/public/compras/acompanhamento-compra?compra=07000105900322025</t>
  </si>
  <si>
    <t>-</t>
  </si>
  <si>
    <t>Planejamento estratégico e tático de TI – Nível profissional: Máster (1210-05)</t>
  </si>
  <si>
    <t>Gerenciamento de projetos – Nível profissional: Pleno (1425-20)</t>
  </si>
  <si>
    <t>Gerenciamento de projetos – Nível profissional: Sênior (1425-20)</t>
  </si>
  <si>
    <t>Aferição de qualidade – Nível profissional: Sênior (3912-05)</t>
  </si>
  <si>
    <t>Aferição de qualidade – Nível profissional: Máster (3912-05)</t>
  </si>
  <si>
    <t>Analista de negócio – Nível profissional: Sênior (1423-30)</t>
  </si>
  <si>
    <t>Analista de negócio – Nível profissional: Máster (1423-30)</t>
  </si>
  <si>
    <t>Escritório de projetos – Nível profissional: Pleno (3951-05)</t>
  </si>
  <si>
    <t>Escritório de projetos – Nível profissional: Sênior (3951-05)</t>
  </si>
  <si>
    <t>Apoio ao time de desenvolvimento de software – Nível profissional: Máster (2123-15)</t>
  </si>
  <si>
    <t>Apoio técnico e tático ao gestor – Nível profissional: Sênior (3519-10)</t>
  </si>
  <si>
    <t>Apoio técnico e tático ao gestor – Nível profissional: Máster (3519-10)</t>
  </si>
  <si>
    <t>Comunicação visual – Nível profissional: Sênior (3751-15)</t>
  </si>
  <si>
    <t>Suporte a ferramentas de apoio à gestão – Nível profissional: Sênior (3951-05)</t>
  </si>
  <si>
    <t>Gerenciamento de riscos – Nível profissional: Pleno (1421-10)</t>
  </si>
  <si>
    <t>Gestão de processos de trabalho – Nível profissional: Júnior (3951-05)</t>
  </si>
  <si>
    <t>Gestão de processos de trabalho – Nível profissional: Pleno (3951-05)</t>
  </si>
  <si>
    <t>Gestão de processos de trabalho – Nível profissional: Sênior (3951-05)</t>
  </si>
  <si>
    <t>Mensuração funcional de sistemas – Nível profissional: Sênior (3171)</t>
  </si>
  <si>
    <t>Arquitetura corporativa de software – Nível profissional: Pleno (2122-05)</t>
  </si>
  <si>
    <t>Arquitetura corporativa de software – Nível profissional: Sênior (2122-05)</t>
  </si>
  <si>
    <t>Arquitetura corporativa de software – Nível profissional: Máster (2122-05)</t>
  </si>
  <si>
    <t>Gestão de Dados – Nível profissional: Pleno (2124-20)</t>
  </si>
  <si>
    <t>Gestão de Dados – Nível profissional: Sênior (2124-20)</t>
  </si>
  <si>
    <t>Gestão de Dados – Nível profissional: Máster (2124-20)</t>
  </si>
  <si>
    <t>AGENCIA NACIONAL DE SAUDE SUPLEMENTAR/RJ - 
UASG 253003 -
03589068000146-1-000025/2025</t>
  </si>
  <si>
    <t>https://cnetmobile.estaleiro.serpro.gov.br/comprasnet-web/public/compras/acompanhamento-compra?compra=25300305900102025</t>
  </si>
  <si>
    <t xml:space="preserve">Gerente de Projetos de Tecnologia da Informação </t>
  </si>
  <si>
    <t xml:space="preserve">Analista de Negócios /Requisitos Sênior </t>
  </si>
  <si>
    <t xml:space="preserve">Arquiteto de Dados Pleno </t>
  </si>
  <si>
    <t>FUNDAÇÃO J.D.FIGUEIREDO SEG.MED.TRABALHO - SP - 
UASG 264001 -
62428073000136-1-000005/2025</t>
  </si>
  <si>
    <t>https://cnetmobile.estaleiro.serpro.gov.br/comprasnet-web/public/compras/acompanhamento-compra?compra=26400105900012025</t>
  </si>
  <si>
    <t>Analista de Negócios/Requisitos - Pleno</t>
  </si>
  <si>
    <t>SERPRO - SEDE BRASILIA - 
UASG 806030 - 
33683111000107-1-000038/2025</t>
  </si>
  <si>
    <t>https://cnetmobile.estaleiro.serpro.gov.br/comprasnet-web/public/compras/acompanhamento-compra?compra=80603005905332025</t>
  </si>
  <si>
    <t>Líder técnico de desenvolvimento</t>
  </si>
  <si>
    <t>Analista de Requisitos</t>
  </si>
  <si>
    <t>Desenvolvedor de Software</t>
  </si>
  <si>
    <t>Analista de testes/qualidade </t>
  </si>
  <si>
    <t>UX/UI designer</t>
  </si>
  <si>
    <t>MF-SUSEP-SUPERINT.DE SEGUROS PRIVADOS/RJ - 
UASG 173039 - 
42354068000119-1-000023/2025</t>
  </si>
  <si>
    <t>https://cnetmobile.estaleiro.serpro.gov.br/comprasnet-web/public/compras/acompanhamento-compra?compra=17303905900052025</t>
  </si>
  <si>
    <t>Desenvolvedor Senior</t>
  </si>
  <si>
    <t>Analista de Testes/Qualidade Sênior</t>
  </si>
  <si>
    <t>Desenvolvedor Pleno</t>
  </si>
  <si>
    <t xml:space="preserve">Preposto </t>
  </si>
  <si>
    <t>JUSTICA FEDERAL DE 1A. INSTANCIA - BA - 
UASG 90012 - 
00508903000188-1-001485/2025</t>
  </si>
  <si>
    <t>https://cnetmobile.estaleiro.serpro.gov.br/comprasnet-web/public/compras/acompanhamento-compra?compra=09001205900212025</t>
  </si>
  <si>
    <t>Desenvolvedor Fullstack</t>
  </si>
  <si>
    <t>PAGADORIA DE PESSOAL DA MARINHA - COM MARINHA - 
UASG 773202 - 
00394502000144-1-002579/2025</t>
  </si>
  <si>
    <t>https://cnetmobile.estaleiro.serpro.gov.br/comprasnet-web/public/compras/acompanhamento-compra?compra=77320205900022025</t>
  </si>
  <si>
    <t>Gerente de Projetos de TI</t>
  </si>
  <si>
    <t>Arquiteto de Software – Sênior</t>
  </si>
  <si>
    <t>Desenvolvedor de Software – Sênior</t>
  </si>
  <si>
    <t>Desenvolvedor de Software – Pleno</t>
  </si>
  <si>
    <t>Analista de Testes/Qualidade – Sênior</t>
  </si>
  <si>
    <t>Analista de Testes/Qualidade – Pleno</t>
  </si>
  <si>
    <t>AGENCIA NACIONAL DO PETROLEO - ANP - RJ - 
UASG 323031 - 
02313673000127-1-000083/2024</t>
  </si>
  <si>
    <t>https://cnetmobile.estaleiro.serpro.gov.br/comprasnet-web/public/compras/acompanhamento-compra?compra=32303105900062024</t>
  </si>
  <si>
    <t>Gerente de Qualidade</t>
  </si>
  <si>
    <t>Arquiteto JAVA EE</t>
  </si>
  <si>
    <t>Arquiteto .NET</t>
  </si>
  <si>
    <t>Analista DevOps</t>
  </si>
  <si>
    <t>TRIBUNAL REGIONAL FEDERAL DA 2A. REGIAO - 
UASG 90028 - 
32243347000151-1-000039/2025</t>
  </si>
  <si>
    <t>https://cnetmobile.estaleiro.serpro.gov.br/comprasnet-web/public/compras/acompanhamento-compra?compra=09002805900262025</t>
  </si>
  <si>
    <t xml:space="preserve">Analista-Programador Java nível Sênior </t>
  </si>
  <si>
    <t>Analista-Programador PHP nível Sênior</t>
  </si>
  <si>
    <t>Analista-Programador Python e IA nível Sênior</t>
  </si>
  <si>
    <t>Líder Técnico – Analista-Programador Java nível Sênior</t>
  </si>
  <si>
    <t>Líder Técnico – Analista-Programador PHP nível Sênior</t>
  </si>
  <si>
    <t>FNDE-MEC-FUNDO NAC.DE DESENV.DA EDUACACAO/DF - 
UASG 153173 - 
00378257000181-1-000032/2025</t>
  </si>
  <si>
    <t>https://cnetmobile.estaleiro.serpro.gov.br/comprasnet-web/public/compras/acompanhamento-compra?compra=15317305900112025</t>
  </si>
  <si>
    <t>Administrador de Dados – Nível Sênior</t>
  </si>
  <si>
    <t>Analista de Negócios/Requisitos – Nível Sênior</t>
  </si>
  <si>
    <t>Analista de UX/UI – Nível Sênior</t>
  </si>
  <si>
    <t>Arquiteto de Software – Nível Sênior</t>
  </si>
  <si>
    <t>Desenvolvedor de Software – Nível Junior</t>
  </si>
  <si>
    <t>Desenvolvedor de Software – Nível Pleno</t>
  </si>
  <si>
    <t>Desenvolvedor de Software – Nível Sênior</t>
  </si>
  <si>
    <t>MD - CENTRO DE DESENVOLVIMENTO DE SISTEMAS - 
UASG 160745 - 
00394452000103-1-005428/2025</t>
  </si>
  <si>
    <t>https://cnetmobile.estaleiro.serpro.gov.br/comprasnet-web/public/compras/acompanhamento-compra?compra=16074505900012025</t>
  </si>
  <si>
    <t>Analista de Métricas</t>
  </si>
  <si>
    <t>DEFENSORIA PUBLICA DA UNIAO - 
UASG 290002 - 
00375114000116-1-000127/2025</t>
  </si>
  <si>
    <t>https://cnetmobile.estaleiro.serpro.gov.br/comprasnet-web/public/compras/acompanhamento-compra?compra=29000205900252025</t>
  </si>
  <si>
    <t>DESENVOLVEDOR DE SOFTWARE - SR</t>
  </si>
  <si>
    <t>DESENVOLVEDOR DE SOFTWARE - PL</t>
  </si>
  <si>
    <t>TRIBUNAL REGIONAL ELEITORAL DE SAO PAULO - 
UASG 70018 - 
00509018000113-1-001164/2024</t>
  </si>
  <si>
    <t>https://cnetmobile.estaleiro.serpro.gov.br/comprasnet-web/public/compras/acompanhamento-compra?compra=07001805900252024</t>
  </si>
  <si>
    <t>Scrum Master - Sênior</t>
  </si>
  <si>
    <t>Database Administrator (DBA) - Sênior</t>
  </si>
  <si>
    <t>SERPRO - SEDE BRASILIA - 
UASG 806030 - 
33683111000107-1-000091/2025</t>
  </si>
  <si>
    <t>https://cnetmobile.estaleiro.serpro.gov.br/comprasnet-web/public/compras/acompanhamento-compra?compra=80603005910762025</t>
  </si>
  <si>
    <t>Desenvolvedor de Software  </t>
  </si>
  <si>
    <t>Analista de testes/qualidade  </t>
  </si>
  <si>
    <t>Scrum master  </t>
  </si>
  <si>
    <t>UX/UI designer  </t>
  </si>
  <si>
    <t>Área</t>
  </si>
  <si>
    <t>Guia Salarial - Robert Half 2026 (https://www.roberthalf.com.br)</t>
  </si>
  <si>
    <t>Salário de Referência</t>
  </si>
  <si>
    <t>Quantitativo</t>
  </si>
  <si>
    <t>Percentil</t>
  </si>
  <si>
    <t>25º</t>
  </si>
  <si>
    <t>50º</t>
  </si>
  <si>
    <t>75º</t>
  </si>
  <si>
    <t>Liderança Executiva (Leadership)</t>
  </si>
  <si>
    <t>CIO - Chief Information Officer</t>
  </si>
  <si>
    <t>CTO - Chief Technology Officer</t>
  </si>
  <si>
    <t>CSO - Chief Security Officer</t>
  </si>
  <si>
    <t>Gerente de TI Generalista</t>
  </si>
  <si>
    <t>Gerente de Desenvolvimento</t>
  </si>
  <si>
    <t>Gerente de Sistemas</t>
  </si>
  <si>
    <t>Gerente de Dados</t>
  </si>
  <si>
    <t>Gerente de BI</t>
  </si>
  <si>
    <t>Gerente de Segurança da Informação</t>
  </si>
  <si>
    <t>Gerente de Infraestrutura</t>
  </si>
  <si>
    <t>Desenvolvimento (Development)</t>
  </si>
  <si>
    <t>Desenvolvedor(a) Mobile Senior</t>
  </si>
  <si>
    <t>Desenvolvedor(a) Mobile Pleno</t>
  </si>
  <si>
    <t>Desenvolvedor(a) Mobile Júnior</t>
  </si>
  <si>
    <t>Desenvolvedor(a) Front-End Senior</t>
  </si>
  <si>
    <t>Desenvolvedor(a) Front-End Pleno</t>
  </si>
  <si>
    <t>Desenvolvedor(a) Front-End Júnior</t>
  </si>
  <si>
    <t>Desenvolvedor(a) Full-Stack Senior</t>
  </si>
  <si>
    <t>Desenvolvedor(a) Full-Stack Pleno</t>
  </si>
  <si>
    <t>Desenvolvedor(a) Full-Stack Júnior</t>
  </si>
  <si>
    <t>Desenvolvedor(a) Back-End Senior</t>
  </si>
  <si>
    <t>Desenvolvedor(a) Back-End Pleno</t>
  </si>
  <si>
    <t>Desenvolvedor(a) Back-End Júnior</t>
  </si>
  <si>
    <t>Desenvolvedor(a) RPA Sénior</t>
  </si>
  <si>
    <t>Desenvolvedor(a) RPA Pleno</t>
  </si>
  <si>
    <t>Desenvolvedor(a) RPA Júnior</t>
  </si>
  <si>
    <t>Product Owner - PO</t>
  </si>
  <si>
    <t>Tecnologia - Gerente de Produto</t>
  </si>
  <si>
    <t>Agile Coach</t>
  </si>
  <si>
    <t>Analista de Testes Sénior</t>
  </si>
  <si>
    <t>Analista de Testes Pleno</t>
  </si>
  <si>
    <t>Analista de Testes Júnior</t>
  </si>
  <si>
    <t>Aplicação e Integração de Sistemas_x000D_
(Application and Systems Integration)</t>
  </si>
  <si>
    <t>Coordenador(a) de Sistemas</t>
  </si>
  <si>
    <t>Analista de Negócios</t>
  </si>
  <si>
    <t>Analista de Sistemas Sênior</t>
  </si>
  <si>
    <t>Analista de Sistemas Pleno</t>
  </si>
  <si>
    <t>Analista de Sistemas Júnior</t>
  </si>
  <si>
    <t>Arquiteto de Software</t>
  </si>
  <si>
    <t>Analista de DevSecOps</t>
  </si>
  <si>
    <t>Analista de Devops</t>
  </si>
  <si>
    <t>Big Data</t>
  </si>
  <si>
    <t>Especialista em Inteligência Artificial e Machine Learning</t>
  </si>
  <si>
    <t>Engenheiro(a) de Inteligência Artificial</t>
  </si>
  <si>
    <t>Engenheiro(a) de Prompt</t>
  </si>
  <si>
    <t>Especialista/Cientista de dados</t>
  </si>
  <si>
    <t>Especialista de BI</t>
  </si>
  <si>
    <t>Cibersegurança (Cybersecurity)</t>
  </si>
  <si>
    <t>Coordenador(a) de Segurança da Informação</t>
  </si>
  <si>
    <t>Analista de Segurança Sênior</t>
  </si>
  <si>
    <t>Analista de Segurança Pleno</t>
  </si>
  <si>
    <t>Analista de Segurança Júnior</t>
  </si>
  <si>
    <t>PenTester</t>
  </si>
  <si>
    <t xml:space="preserve">
(Infrastructure/Cloud/Help Desk/Networks)</t>
  </si>
  <si>
    <t>Especialista de Cloud - Cloud Specialist</t>
  </si>
  <si>
    <t>Coordenador de Infraestrutura - Infrastructure Manager</t>
  </si>
  <si>
    <t>Analista de Infraestrutura Sênior - Sr Infrastructure Analyst</t>
  </si>
  <si>
    <t>Analista de Infraestrutura Pleno - Infrastructure Analyst</t>
  </si>
  <si>
    <t>Analista de Infraestrutura Júnior - Jr Infrastructure Analyst</t>
  </si>
  <si>
    <t>Analista de Suporte Sênior - Sr Support Analyst</t>
  </si>
  <si>
    <t>Analista de Suporte Pleno - Support Analyst</t>
  </si>
  <si>
    <t>Analista de Suporte Júnior - Jr Support Analyst</t>
  </si>
  <si>
    <t>ERPsCRMs</t>
  </si>
  <si>
    <t>Gerente de Projetos - Project Manager</t>
  </si>
  <si>
    <t>Consultor ERP - ERP Consultant</t>
  </si>
  <si>
    <t>Guia Salarial - Michael Page 2026 (https://www.michaelpage.com.br/)</t>
  </si>
  <si>
    <t>Média Salarial por Porte</t>
  </si>
  <si>
    <t>Porte da Empresa</t>
  </si>
  <si>
    <t>Posições</t>
  </si>
  <si>
    <t>Pequeno</t>
  </si>
  <si>
    <t>Médio</t>
  </si>
  <si>
    <t>Grande</t>
  </si>
  <si>
    <t>Mínimo</t>
  </si>
  <si>
    <t>Máximo</t>
  </si>
  <si>
    <t>Diretor de Tecnologia (CIO)</t>
  </si>
  <si>
    <t>Diretor de Tecnologia e Operações (COO)</t>
  </si>
  <si>
    <t>Diretor de Operações</t>
  </si>
  <si>
    <t>Diretor de Projetos</t>
  </si>
  <si>
    <t>Diretor de Sistemas</t>
  </si>
  <si>
    <t>Diretor de Engenharia de Software</t>
  </si>
  <si>
    <t>Gerente de Engenharia de Software</t>
  </si>
  <si>
    <t>Gerente de Qualidade de Software</t>
  </si>
  <si>
    <t>Diretor de Infraestrutura</t>
  </si>
  <si>
    <t>Especialista de Infraestrutura/Telecom</t>
  </si>
  <si>
    <t>Diretor de Dados</t>
  </si>
  <si>
    <t>Gerente de Engenharia de Dados</t>
  </si>
  <si>
    <t>Diretor de Segurança da Informação</t>
  </si>
  <si>
    <t>Diretor de Produtos</t>
  </si>
  <si>
    <t>Gerente Executivo de Tecnologia</t>
  </si>
  <si>
    <t>Gerente de Tecnologia</t>
  </si>
  <si>
    <t>Supervisor/Coordenador de Tecnologia</t>
  </si>
  <si>
    <t>Gerente de Business Intelligence/CRM</t>
  </si>
  <si>
    <t>Especialista de Business Intelligence/CRM</t>
  </si>
  <si>
    <t>Gerente de Projetos (PMP)</t>
  </si>
  <si>
    <t>Product Manager</t>
  </si>
  <si>
    <t>Product Owner</t>
  </si>
  <si>
    <t>Gerente de Desenvolvimento Web</t>
  </si>
  <si>
    <t>Arquiteto de Sistemas</t>
  </si>
  <si>
    <t>Gerente de Data Science</t>
  </si>
  <si>
    <t>Gerente de Segurança/Cyber</t>
  </si>
  <si>
    <t>DPO - Data Protection Officer</t>
  </si>
  <si>
    <t>Gerente de Auditoria em TI</t>
  </si>
  <si>
    <t>Gerente de RPA</t>
  </si>
  <si>
    <t>Gerente de Pré-vendas</t>
  </si>
  <si>
    <t>Business Parter de TI</t>
  </si>
  <si>
    <t xml:space="preserve">Especialista em IA </t>
  </si>
  <si>
    <t>Gerente de IA</t>
  </si>
  <si>
    <t>Guia Hays - Análise de Tendências e Salários - 2026 (https://www.hays.com.br)</t>
  </si>
  <si>
    <t>Temporário</t>
  </si>
  <si>
    <t>Terceiro</t>
  </si>
  <si>
    <t>Média Salarial</t>
  </si>
  <si>
    <t>Service Desk</t>
  </si>
  <si>
    <t>Coordenador de Service Desk</t>
  </si>
  <si>
    <t>Gerente de Service Desk</t>
  </si>
  <si>
    <t>Analista de Sistemas</t>
  </si>
  <si>
    <t>Sistemas</t>
  </si>
  <si>
    <t>Especialista em Sistemas</t>
  </si>
  <si>
    <t>Coordenador de Sistemas</t>
  </si>
  <si>
    <t>Analista de Suporte</t>
  </si>
  <si>
    <t>Suporte</t>
  </si>
  <si>
    <t>Coordenador de Suporte</t>
  </si>
  <si>
    <t>Analista de Telecomunicações</t>
  </si>
  <si>
    <t>Telecomunicações</t>
  </si>
  <si>
    <t>Coordenador de Telecomunicações</t>
  </si>
  <si>
    <t>Engenheiro de Telecomunicação</t>
  </si>
  <si>
    <t>Especialista de Telecomunicações</t>
  </si>
  <si>
    <t>Gerente de Telecomunicações</t>
  </si>
  <si>
    <t>Agile</t>
  </si>
  <si>
    <t>Agilista</t>
  </si>
  <si>
    <t>Analytics</t>
  </si>
  <si>
    <t>Cientista de Dados</t>
  </si>
  <si>
    <t>Gerente de Ciência de Dados</t>
  </si>
  <si>
    <t>Especialista em Ciência de Dados</t>
  </si>
  <si>
    <t>Engenheiro de Dados</t>
  </si>
  <si>
    <t>Architecture</t>
  </si>
  <si>
    <t>Gerente de Soluções de Arquitetura</t>
  </si>
  <si>
    <t>Business Inteligence</t>
  </si>
  <si>
    <t>Analista de BI</t>
  </si>
  <si>
    <t>Líder/Especialista de BI</t>
  </si>
  <si>
    <t>Coordenador de BI</t>
  </si>
  <si>
    <t>Cloud Computing</t>
  </si>
  <si>
    <t>Analista de Cloud Computing</t>
  </si>
  <si>
    <t>Arquiteto de Cloud Computing</t>
  </si>
  <si>
    <t>Especialista de Cloud Computing</t>
  </si>
  <si>
    <t>Desenvolvimento</t>
  </si>
  <si>
    <t>Desenvolvedor</t>
  </si>
  <si>
    <t>Desenvolvedor ADVPL</t>
  </si>
  <si>
    <t>Desenvolvedor Android</t>
  </si>
  <si>
    <t>Desenvolvedor Back-End .Net</t>
  </si>
  <si>
    <t>Desenvolvedor Back-End Java</t>
  </si>
  <si>
    <t>Desenvolvedor Back-End PHP</t>
  </si>
  <si>
    <t>Desenvolvedor Back-End Python</t>
  </si>
  <si>
    <t>Desenvolvedor Back-End Ruby</t>
  </si>
  <si>
    <t>Desenvolvedor C</t>
  </si>
  <si>
    <t>Desenvolvedor Front-End Javascript</t>
  </si>
  <si>
    <t>Desenvolvedor Full-Stack</t>
  </si>
  <si>
    <t>Desenvolvedor iOS</t>
  </si>
  <si>
    <t>Engenheiro de Software</t>
  </si>
  <si>
    <t>Analista SAP FI/CO</t>
  </si>
  <si>
    <t>SAP</t>
  </si>
  <si>
    <t>Analista SAP SD/MM</t>
  </si>
  <si>
    <t>Consultor SAP ABAP</t>
  </si>
  <si>
    <t>Consultor SAP FI/CO</t>
  </si>
  <si>
    <t>Consultor SAP SD/MM</t>
  </si>
  <si>
    <t>Gerente de Projetos SAP</t>
  </si>
  <si>
    <t>Gerente SAP</t>
  </si>
  <si>
    <t>Geral</t>
  </si>
  <si>
    <t>Analista de Tecnologia</t>
  </si>
  <si>
    <t>Business Analyst</t>
  </si>
  <si>
    <t>Business Partner de TI</t>
  </si>
  <si>
    <t>Coordenador de Tecnologia</t>
  </si>
  <si>
    <t>Gerente de TI</t>
  </si>
  <si>
    <t>Gerente Sênior de Tecnologia</t>
  </si>
  <si>
    <t>Infraestrutura</t>
  </si>
  <si>
    <t>Analista de Infraestrutura</t>
  </si>
  <si>
    <t>Arquiteto de Infraestrutura</t>
  </si>
  <si>
    <t>Coordenador de Infraestrutura</t>
  </si>
  <si>
    <t>Infraestrutura/Telecom</t>
  </si>
  <si>
    <t>Redes</t>
  </si>
  <si>
    <t>Analista de Redes</t>
  </si>
  <si>
    <t>Arquiteto de Redes</t>
  </si>
  <si>
    <t>Coordenador de Redes</t>
  </si>
  <si>
    <t>Engenheiro de Redes</t>
  </si>
  <si>
    <t>Especialista de Redes</t>
  </si>
  <si>
    <t>Técnico de Redes</t>
  </si>
  <si>
    <t>Segurança da Informação</t>
  </si>
  <si>
    <t>Analista de Segurança da Informação</t>
  </si>
  <si>
    <t>Coordenador de Segurança da Informação</t>
  </si>
  <si>
    <t>Engenheiro de Segurança da Informação</t>
  </si>
  <si>
    <t>Especialista de Segurança da Informação</t>
  </si>
  <si>
    <t xml:space="preserve">Área </t>
  </si>
  <si>
    <t>Guia Salarial Adecco IT 2026 (https://adecco.com/)</t>
  </si>
  <si>
    <t>SÃO PAULO</t>
  </si>
  <si>
    <t>CAMPINAS</t>
  </si>
  <si>
    <t>RIO DE JANEIRO</t>
  </si>
  <si>
    <t>SUDESTE</t>
  </si>
  <si>
    <t>CENTRO-OESTE</t>
  </si>
  <si>
    <t>SUL</t>
  </si>
  <si>
    <t>BELO HORIZONTE</t>
  </si>
  <si>
    <t>NORDESTE</t>
  </si>
  <si>
    <t>NORTE</t>
  </si>
  <si>
    <t>AGILE</t>
  </si>
  <si>
    <t xml:space="preserve">Agile Expert  - Júnior </t>
  </si>
  <si>
    <t xml:space="preserve">Agile Expert  - Pleno </t>
  </si>
  <si>
    <t xml:space="preserve">Agile Expert  - Sênior </t>
  </si>
  <si>
    <t xml:space="preserve">Agile Expert  - Especialista </t>
  </si>
  <si>
    <t xml:space="preserve">Agile Expert  - Gestor </t>
  </si>
  <si>
    <t xml:space="preserve">Analista de Processos e Negócios  - Júnior </t>
  </si>
  <si>
    <t xml:space="preserve">Analista de Processos e Negócios  - Pleno </t>
  </si>
  <si>
    <t xml:space="preserve">Analista de Processos e Negócios  - Sênior </t>
  </si>
  <si>
    <t xml:space="preserve">Analista de Processos e Negócios  - Especialista </t>
  </si>
  <si>
    <t xml:space="preserve">Analista de Processos e Negócios  - Gestor </t>
  </si>
  <si>
    <t xml:space="preserve">Engenheiro de Software Ágil  - Júnior </t>
  </si>
  <si>
    <t xml:space="preserve">Engenheiro de Software Ágil  - Pleno </t>
  </si>
  <si>
    <t xml:space="preserve">Engenheiro de Software Ágil  - Sênior </t>
  </si>
  <si>
    <t xml:space="preserve">Engenheiro de Software Ágil  - Especialista </t>
  </si>
  <si>
    <t xml:space="preserve">Engenheiro de Software Ágil  - Gestor </t>
  </si>
  <si>
    <t xml:space="preserve">Analista de Projetos  - Júnior </t>
  </si>
  <si>
    <t xml:space="preserve">Analista de Projetos  - Pleno </t>
  </si>
  <si>
    <t xml:space="preserve">Analista de Projetos  - Sênior </t>
  </si>
  <si>
    <t xml:space="preserve">Analista de Projetos  - Especialista </t>
  </si>
  <si>
    <t xml:space="preserve">Analista de Projetos  - Gestor </t>
  </si>
  <si>
    <t xml:space="preserve">Gerente de Projetos - PMP  - Júnior </t>
  </si>
  <si>
    <t xml:space="preserve">Gerente de Projetos - PMP  - Pleno </t>
  </si>
  <si>
    <t xml:space="preserve">Gerente de Projetos - PMP  - Sênior </t>
  </si>
  <si>
    <t xml:space="preserve">Agile Coach  - Júnior </t>
  </si>
  <si>
    <t xml:space="preserve">Agile Coach  - Pleno </t>
  </si>
  <si>
    <t xml:space="preserve">Agile Coach  - Sênior </t>
  </si>
  <si>
    <t xml:space="preserve">Agile Coach  - Especialista </t>
  </si>
  <si>
    <t xml:space="preserve">Agile Coach  - Gestor </t>
  </si>
  <si>
    <t xml:space="preserve">Agile Master  - Júnior </t>
  </si>
  <si>
    <t xml:space="preserve">Agile Master  - Pleno </t>
  </si>
  <si>
    <t xml:space="preserve">Agile Master  - Sênior </t>
  </si>
  <si>
    <t xml:space="preserve">Agile Master  - Especialista </t>
  </si>
  <si>
    <t xml:space="preserve">Agile Master  - Gestor </t>
  </si>
  <si>
    <t xml:space="preserve">DevOps  - Júnior </t>
  </si>
  <si>
    <t xml:space="preserve">DevOps  - Pleno </t>
  </si>
  <si>
    <t xml:space="preserve">DevOps  - Sênior </t>
  </si>
  <si>
    <t xml:space="preserve">DevOps  - Especialista </t>
  </si>
  <si>
    <t xml:space="preserve">DevOps  - Gestor </t>
  </si>
  <si>
    <t xml:space="preserve">Product Manager - Gestor de produtos  - Júnior </t>
  </si>
  <si>
    <t xml:space="preserve">Product Manager - Gestor de produtos  - Pleno </t>
  </si>
  <si>
    <t xml:space="preserve">Product Manager - Gestor de produtos  - Sênior </t>
  </si>
  <si>
    <t xml:space="preserve">Product Owner  - Júnior </t>
  </si>
  <si>
    <t xml:space="preserve">Product Owner  - Pleno </t>
  </si>
  <si>
    <t xml:space="preserve">Product Owner  - Sênior </t>
  </si>
  <si>
    <t xml:space="preserve">Analista SRE  - Júnior </t>
  </si>
  <si>
    <t xml:space="preserve">Analista SRE  - Pleno </t>
  </si>
  <si>
    <t xml:space="preserve">Analista SRE  - Sênior </t>
  </si>
  <si>
    <t xml:space="preserve">Analista SRE  - Especialista </t>
  </si>
  <si>
    <t xml:space="preserve">Analista SRE  - Gestor </t>
  </si>
  <si>
    <t xml:space="preserve">Scrum Master  - Júnior </t>
  </si>
  <si>
    <t xml:space="preserve">Scrum Master  - Pleno </t>
  </si>
  <si>
    <t xml:space="preserve">Scrum Master  - Sênior </t>
  </si>
  <si>
    <t xml:space="preserve">Scrum Master  - Especialista </t>
  </si>
  <si>
    <t xml:space="preserve">Scrum Master  - Gestor </t>
  </si>
  <si>
    <t>CLOUD</t>
  </si>
  <si>
    <t xml:space="preserve">Arquiteto de Nuvem - Cloud Computing  - Júnior </t>
  </si>
  <si>
    <t xml:space="preserve">Arquiteto de Nuvem - Cloud Computing  - Pleno </t>
  </si>
  <si>
    <t xml:space="preserve">Arquiteto de Nuvem - Cloud Computing  - Sênior </t>
  </si>
  <si>
    <t xml:space="preserve">Arquiteto de Nuvem - Cloud Computing  - Especialista </t>
  </si>
  <si>
    <t xml:space="preserve">Arquiteto de Nuvem - Cloud Computing  - Gestor </t>
  </si>
  <si>
    <t xml:space="preserve">Analista AWS Cloud  - Júnior </t>
  </si>
  <si>
    <t xml:space="preserve">Analista AWS Cloud  - Pleno </t>
  </si>
  <si>
    <t xml:space="preserve">Analista AWS Cloud  - Sênior </t>
  </si>
  <si>
    <t xml:space="preserve">Analista AWS Cloud  - Especialista </t>
  </si>
  <si>
    <t xml:space="preserve">Analista AWS Cloud  - Gestor </t>
  </si>
  <si>
    <t xml:space="preserve">Analista Azure Cloud  - Júnior </t>
  </si>
  <si>
    <t xml:space="preserve">Analista Azure Cloud  - Pleno </t>
  </si>
  <si>
    <t xml:space="preserve">Analista Azure Cloud  - Sênior </t>
  </si>
  <si>
    <t xml:space="preserve">Analista Azure Cloud  - Especialista </t>
  </si>
  <si>
    <t xml:space="preserve">Analista Azure Cloud  - Gestor </t>
  </si>
  <si>
    <t>DATA SCI, BI &amp; BIG DATA</t>
  </si>
  <si>
    <t xml:space="preserve">Analista de Dados  - Júnior </t>
  </si>
  <si>
    <t xml:space="preserve">Analista de Dados  - Pleno </t>
  </si>
  <si>
    <t xml:space="preserve">Analista de Dados  - Sênior </t>
  </si>
  <si>
    <t xml:space="preserve">Analista de Dados  - Especialista </t>
  </si>
  <si>
    <t xml:space="preserve">Analista de Dados  - Gestor </t>
  </si>
  <si>
    <t xml:space="preserve">Analista de Banco de dados  - Júnior </t>
  </si>
  <si>
    <t xml:space="preserve">Analista de Banco de dados  - Pleno </t>
  </si>
  <si>
    <t xml:space="preserve">Analista de Banco de dados  - Sênior </t>
  </si>
  <si>
    <t xml:space="preserve">Analista de Banco de dados  - Especialista </t>
  </si>
  <si>
    <t xml:space="preserve">Analista de Banco de dados  - Gestor </t>
  </si>
  <si>
    <t xml:space="preserve">Administrador de Banco de Dados  - Júnior </t>
  </si>
  <si>
    <t xml:space="preserve">Administrador de Banco de Dados  - Pleno </t>
  </si>
  <si>
    <t xml:space="preserve">Administrador de Banco de Dados  - Sênior </t>
  </si>
  <si>
    <t xml:space="preserve">Administrador de Banco de Dados  - Especialista </t>
  </si>
  <si>
    <t xml:space="preserve">Administrador de Banco de Dados  - Gestor </t>
  </si>
  <si>
    <t xml:space="preserve">Engenheiro de Big data  - Júnior </t>
  </si>
  <si>
    <t xml:space="preserve">Engenheiro de Big data  - Pleno </t>
  </si>
  <si>
    <t xml:space="preserve">Engenheiro de Big data  - Sênior </t>
  </si>
  <si>
    <t xml:space="preserve">Engenheiro de Big data  - Especialista </t>
  </si>
  <si>
    <t xml:space="preserve">Engenheiro de Big data  - Gestor </t>
  </si>
  <si>
    <t xml:space="preserve">Arquiteto de Big data  - Júnior </t>
  </si>
  <si>
    <t xml:space="preserve">Arquiteto de Big data  - Pleno </t>
  </si>
  <si>
    <t xml:space="preserve">Arquiteto de Big data  - Sênior </t>
  </si>
  <si>
    <t xml:space="preserve">Arquiteto de Big data  - Especialista </t>
  </si>
  <si>
    <t xml:space="preserve">Cientista/Especialista de Dados  - Júnior </t>
  </si>
  <si>
    <t xml:space="preserve">Cientista/Especialista de Dados  - Pleno </t>
  </si>
  <si>
    <t xml:space="preserve">Cientista/Especialista de Dados  - Sênior </t>
  </si>
  <si>
    <t xml:space="preserve">Cientista/Especialista de Dados  - Especialista </t>
  </si>
  <si>
    <t xml:space="preserve">Analista de BI - Business Intelligence  - Júnior </t>
  </si>
  <si>
    <t xml:space="preserve">Analista de BI - Business Intelligence  - Pleno </t>
  </si>
  <si>
    <t xml:space="preserve">Analista de BI - Business Intelligence  - Sênior </t>
  </si>
  <si>
    <t xml:space="preserve">Analista de BI - Business Intelligence  - Especialista </t>
  </si>
  <si>
    <t xml:space="preserve">Analista de BI - Business Intelligence  - Gestor </t>
  </si>
  <si>
    <t xml:space="preserve">Engenheiro de Dados  - Júnior </t>
  </si>
  <si>
    <t xml:space="preserve">Engenheiro de Dados  - Pleno </t>
  </si>
  <si>
    <t xml:space="preserve">Engenheiro de Dados  - Sênior </t>
  </si>
  <si>
    <t xml:space="preserve">Engenheiro de Dados  - Especialista </t>
  </si>
  <si>
    <t xml:space="preserve">Engenheiro de Dados  - Gestor </t>
  </si>
  <si>
    <t xml:space="preserve">Engenheiro de Dados - Cloud  - Júnior </t>
  </si>
  <si>
    <t xml:space="preserve">Engenheiro de Dados - Cloud  - Pleno </t>
  </si>
  <si>
    <t xml:space="preserve">Engenheiro de Dados - Cloud  - Sênior </t>
  </si>
  <si>
    <t xml:space="preserve">Engenheiro de Dados - Cloud  - Especialista </t>
  </si>
  <si>
    <t xml:space="preserve">Engenheiro de Dados - Cloud  - Gestor </t>
  </si>
  <si>
    <t xml:space="preserve">Gestor de Dados - Gerente de Data Science  - Júnior </t>
  </si>
  <si>
    <t xml:space="preserve">Gestor de Dados - Gerente de Data Science  - Pleno </t>
  </si>
  <si>
    <t xml:space="preserve">Gestor de Dados - Gerente de Data Science  - Sênior </t>
  </si>
  <si>
    <t xml:space="preserve">Customer Success  - Júnior </t>
  </si>
  <si>
    <t xml:space="preserve">Customer Success  - Pleno </t>
  </si>
  <si>
    <t xml:space="preserve">Customer Success  - Sênior </t>
  </si>
  <si>
    <t xml:space="preserve">Customer Success  - Especialista </t>
  </si>
  <si>
    <t xml:space="preserve">Customer Success  - Gestor </t>
  </si>
  <si>
    <t>DEVELOP</t>
  </si>
  <si>
    <t xml:space="preserve">Arquiteto de Software  - Júnior </t>
  </si>
  <si>
    <t xml:space="preserve">Arquiteto de Software  - Pleno </t>
  </si>
  <si>
    <t xml:space="preserve">Arquiteto de Software  - Sênior </t>
  </si>
  <si>
    <t xml:space="preserve">Arquiteto de Software  - Especialista </t>
  </si>
  <si>
    <t xml:space="preserve">Arquiteto de Software  - Gestor </t>
  </si>
  <si>
    <t xml:space="preserve">Arquiteto de Soluções  - Júnior </t>
  </si>
  <si>
    <t xml:space="preserve">Arquiteto de Soluções  - Pleno </t>
  </si>
  <si>
    <t xml:space="preserve">Arquiteto de Soluções  - Sênior </t>
  </si>
  <si>
    <t xml:space="preserve">Arquiteto de Soluções  - Especialista </t>
  </si>
  <si>
    <t xml:space="preserve">Arquiteto de Soluções  - Gestor </t>
  </si>
  <si>
    <t xml:space="preserve">Desenvolvedor Back-end  - Júnior </t>
  </si>
  <si>
    <t xml:space="preserve">Desenvolvedor Back-end  - Pleno </t>
  </si>
  <si>
    <t xml:space="preserve">Desenvolvedor Back-end  - Sênior </t>
  </si>
  <si>
    <t xml:space="preserve">Desenvolvedor Back-end  - Especialista </t>
  </si>
  <si>
    <t xml:space="preserve">Desenvolvedor Back-end  - Gestor </t>
  </si>
  <si>
    <t xml:space="preserve">Desenvolvedor Front-end  - Júnior </t>
  </si>
  <si>
    <t xml:space="preserve">Desenvolvedor Front-end  - Pleno </t>
  </si>
  <si>
    <t xml:space="preserve">Desenvolvedor Front-end  - Sênior </t>
  </si>
  <si>
    <t xml:space="preserve">Desenvolvedor Front-end  - Especialista </t>
  </si>
  <si>
    <t xml:space="preserve">Desenvolvedor Front-end  - Gestor </t>
  </si>
  <si>
    <t xml:space="preserve">Desenvolvedor Mobile (Android-IOS)  - Júnior </t>
  </si>
  <si>
    <t xml:space="preserve">Desenvolvedor Mobile (Android-IOS)  - Pleno </t>
  </si>
  <si>
    <t xml:space="preserve">Desenvolvedor Mobile (Android-IOS)  - Sênior </t>
  </si>
  <si>
    <t xml:space="preserve">Desenvolvedor Mobile (Android-IOS)  - Especialista </t>
  </si>
  <si>
    <t xml:space="preserve">Desenvolvedor Mobile (Android-IOS)  - Gestor </t>
  </si>
  <si>
    <t xml:space="preserve">Desenvolvedor React Angular  - Júnior </t>
  </si>
  <si>
    <t xml:space="preserve">Desenvolvedor React Angular  - Pleno </t>
  </si>
  <si>
    <t xml:space="preserve">Desenvolvedor React Angular  - Sênior </t>
  </si>
  <si>
    <t xml:space="preserve">Desenvolvedor React Angular  - Especialista </t>
  </si>
  <si>
    <t xml:space="preserve">Desenvolvedor React Angular  - Gestor </t>
  </si>
  <si>
    <t xml:space="preserve">Desenvolvedor Node  - Júnior </t>
  </si>
  <si>
    <t xml:space="preserve">Desenvolvedor Node  - Pleno </t>
  </si>
  <si>
    <t xml:space="preserve">Desenvolvedor Node  - Sênior </t>
  </si>
  <si>
    <t xml:space="preserve">Desenvolvedor Node  - Especialista </t>
  </si>
  <si>
    <t xml:space="preserve">Desenvolvedor Node  - Gestor </t>
  </si>
  <si>
    <t xml:space="preserve">Desenvolvedor Mobile React Native  - Júnior </t>
  </si>
  <si>
    <t xml:space="preserve">Desenvolvedor Mobile React Native  - Pleno </t>
  </si>
  <si>
    <t xml:space="preserve">Desenvolvedor Mobile React Native  - Sênior </t>
  </si>
  <si>
    <t xml:space="preserve">Desenvolvedor Mobile React Native  - Especialista </t>
  </si>
  <si>
    <t xml:space="preserve">Desenvolvedor Mobile React Native  - Gestor </t>
  </si>
  <si>
    <t xml:space="preserve">Desenvolvedor Python  - Júnior </t>
  </si>
  <si>
    <t xml:space="preserve">Desenvolvedor Python  - Pleno </t>
  </si>
  <si>
    <t xml:space="preserve">Desenvolvedor Python  - Sênior </t>
  </si>
  <si>
    <t xml:space="preserve">Desenvolvedor Python  - Especialista </t>
  </si>
  <si>
    <t xml:space="preserve">Desenvolvedor Python  - Gestor </t>
  </si>
  <si>
    <t xml:space="preserve">Desenvolvedor Java  - Júnior </t>
  </si>
  <si>
    <t xml:space="preserve">Desenvolvedor Java  - Pleno </t>
  </si>
  <si>
    <t xml:space="preserve">Desenvolvedor Java  - Sênior </t>
  </si>
  <si>
    <t xml:space="preserve">Desenvolvedor Java  - Especialista </t>
  </si>
  <si>
    <t xml:space="preserve">Desenvolvedor Java  - Gestor </t>
  </si>
  <si>
    <t xml:space="preserve">Desenvolvedor Ruby  - Júnior </t>
  </si>
  <si>
    <t xml:space="preserve">Desenvolvedor Ruby  - Pleno </t>
  </si>
  <si>
    <t xml:space="preserve">Desenvolvedor Ruby  - Sênior </t>
  </si>
  <si>
    <t xml:space="preserve">Desenvolvedor Ruby  - Especialista </t>
  </si>
  <si>
    <t xml:space="preserve">Desenvolvedor Ruby  - Gestor </t>
  </si>
  <si>
    <t xml:space="preserve">Desenvolvedor .NET  - Júnior </t>
  </si>
  <si>
    <t xml:space="preserve">Desenvolvedor .NET  - Pleno </t>
  </si>
  <si>
    <t xml:space="preserve">Desenvolvedor .NET  - Sênior </t>
  </si>
  <si>
    <t xml:space="preserve">Desenvolvedor .NET  - Especialista </t>
  </si>
  <si>
    <t xml:space="preserve">Desenvolvedor .NET  - Gestor </t>
  </si>
  <si>
    <t xml:space="preserve">Desenvolvedor PHP  - Júnior </t>
  </si>
  <si>
    <t xml:space="preserve">Desenvolvedor PHP  - Pleno </t>
  </si>
  <si>
    <t xml:space="preserve">Desenvolvedor PHP  - Sênior </t>
  </si>
  <si>
    <t xml:space="preserve">Desenvolvedor PHP  - Especialista </t>
  </si>
  <si>
    <t xml:space="preserve">Desenvolvedor PHP  - Gestor </t>
  </si>
  <si>
    <t xml:space="preserve">Desenvolvedor Full-stack  - Júnior </t>
  </si>
  <si>
    <t xml:space="preserve">Desenvolvedor Full-stack  - Pleno </t>
  </si>
  <si>
    <t xml:space="preserve">Desenvolvedor Full-stack  - Sênior </t>
  </si>
  <si>
    <t xml:space="preserve">Desenvolvedor Full-stack  - Especialista </t>
  </si>
  <si>
    <t xml:space="preserve">Desenvolvedor Full-stack  - Gestor </t>
  </si>
  <si>
    <t xml:space="preserve">Quality Assurance  - Júnior </t>
  </si>
  <si>
    <t xml:space="preserve">Quality Assurance  - Pleno </t>
  </si>
  <si>
    <t xml:space="preserve">Quality Assurance  - Sênior </t>
  </si>
  <si>
    <t xml:space="preserve">Quality Assurance  - Especialista </t>
  </si>
  <si>
    <t xml:space="preserve">Quality Assurance  - Gestor </t>
  </si>
  <si>
    <t>IA</t>
  </si>
  <si>
    <t xml:space="preserve">Analista de Machine Learning  - Júnior </t>
  </si>
  <si>
    <t xml:space="preserve">Analista de Machine Learning  - Pleno </t>
  </si>
  <si>
    <t xml:space="preserve">Analista de Machine Learning  - Sênior </t>
  </si>
  <si>
    <t xml:space="preserve">Analista de Machine Learning  - Especialista </t>
  </si>
  <si>
    <t xml:space="preserve">Analista de Machine Learning  - Gestor </t>
  </si>
  <si>
    <t xml:space="preserve">Arquiteto de Machine Learning  - Júnior </t>
  </si>
  <si>
    <t xml:space="preserve">Arquiteto de Machine Learning  - Pleno </t>
  </si>
  <si>
    <t xml:space="preserve">Arquiteto de Machine Learning  - Sênior </t>
  </si>
  <si>
    <t xml:space="preserve">Arquiteto de Machine Learning  - Especialista </t>
  </si>
  <si>
    <t xml:space="preserve">Arquiteto de Machine Learning  - Gestor </t>
  </si>
  <si>
    <t xml:space="preserve">Analista de visão computacional  - Júnior </t>
  </si>
  <si>
    <t xml:space="preserve">Analista de visão computacional  - Pleno </t>
  </si>
  <si>
    <t xml:space="preserve">Analista de visão computacional  - Sênior </t>
  </si>
  <si>
    <t xml:space="preserve">Analista de visão computacional  - Especialista </t>
  </si>
  <si>
    <t xml:space="preserve">Analista de visão computacional  - Gestor </t>
  </si>
  <si>
    <t xml:space="preserve">Engenheiro de Machine Learning  - Júnior </t>
  </si>
  <si>
    <t xml:space="preserve">Engenheiro de Machine Learning  - Pleno </t>
  </si>
  <si>
    <t xml:space="preserve">Engenheiro de Machine Learning  - Sênior </t>
  </si>
  <si>
    <t xml:space="preserve">Engenheiro de Machine Learning  - Especialista </t>
  </si>
  <si>
    <t xml:space="preserve">Engenheiro de Machine Learning  - Gestor </t>
  </si>
  <si>
    <t xml:space="preserve">Engenheiro de Deep Learning  - Júnior </t>
  </si>
  <si>
    <t xml:space="preserve">Engenheiro de Deep Learning  - Pleno </t>
  </si>
  <si>
    <t xml:space="preserve">Engenheiro de Deep Learning  - Sênior </t>
  </si>
  <si>
    <t xml:space="preserve">Engenheiro de Deep Learning  - Especialista </t>
  </si>
  <si>
    <t xml:space="preserve">Engenheiro de Deep Learning  - Gestor </t>
  </si>
  <si>
    <t>TRANSFORMACAO DIGITAL</t>
  </si>
  <si>
    <t xml:space="preserve">Analista de Transformação Digital  - Júnior </t>
  </si>
  <si>
    <t xml:space="preserve">Analista de Transformação Digital  - Pleno </t>
  </si>
  <si>
    <t xml:space="preserve">Analista de Transformação Digital  - Sênior </t>
  </si>
  <si>
    <t xml:space="preserve">Analista de Transformação Digital  - Especialista </t>
  </si>
  <si>
    <t xml:space="preserve">Analista de Transformação Digital  - Gestor </t>
  </si>
  <si>
    <t xml:space="preserve">Analista de Inovação  - Júnior </t>
  </si>
  <si>
    <t xml:space="preserve">Analista de Inovação  - Pleno </t>
  </si>
  <si>
    <t xml:space="preserve">Analista de Inovação  - Sênior </t>
  </si>
  <si>
    <t xml:space="preserve">Analista de Inovação  - Especialista </t>
  </si>
  <si>
    <t xml:space="preserve">Analista de Inovação  - Gestor </t>
  </si>
  <si>
    <t>UX/UI</t>
  </si>
  <si>
    <t xml:space="preserve">Analista/Especialista de Marketing Digital  - Júnior </t>
  </si>
  <si>
    <t xml:space="preserve">Analista/Especialista de Marketing Digital  - Pleno </t>
  </si>
  <si>
    <t xml:space="preserve">Analista/Especialista de Marketing Digital  - Sênior </t>
  </si>
  <si>
    <t xml:space="preserve">Analista/Especialista de Marketing Digital  - Especialista </t>
  </si>
  <si>
    <t xml:space="preserve">Analista/Especialista de Marketing Digital  - Gestor </t>
  </si>
  <si>
    <t xml:space="preserve">Designer de produto  - Júnior </t>
  </si>
  <si>
    <t xml:space="preserve">Designer de produto  - Pleno </t>
  </si>
  <si>
    <t xml:space="preserve">Designer de produto  - Sênior </t>
  </si>
  <si>
    <t xml:space="preserve">Designer de produto  - Especialista </t>
  </si>
  <si>
    <t xml:space="preserve">Designer de produto  - Gestor </t>
  </si>
  <si>
    <t xml:space="preserve">UX Designer  - Júnior </t>
  </si>
  <si>
    <t xml:space="preserve">UX Designer  - Pleno </t>
  </si>
  <si>
    <t xml:space="preserve">UX Designer  - Sênior </t>
  </si>
  <si>
    <t xml:space="preserve">UX Designer  - Especialista </t>
  </si>
  <si>
    <t xml:space="preserve">UX Designer  - Gestor </t>
  </si>
  <si>
    <t xml:space="preserve">UX-UI Designer  - Júnior </t>
  </si>
  <si>
    <t xml:space="preserve">UX-UI Designer  - Pleno </t>
  </si>
  <si>
    <t xml:space="preserve">UX-UI Designer  - Sênior </t>
  </si>
  <si>
    <t xml:space="preserve">UX-UI Designer  - Especialista </t>
  </si>
  <si>
    <t xml:space="preserve">UX-UI Designer  - Gestor </t>
  </si>
  <si>
    <t xml:space="preserve">UI Designer  - Júnior </t>
  </si>
  <si>
    <t xml:space="preserve">UI Designer  - Pleno </t>
  </si>
  <si>
    <t xml:space="preserve">UI Designer  - Sênior </t>
  </si>
  <si>
    <t xml:space="preserve">UI Designer  - Especialista </t>
  </si>
  <si>
    <t xml:space="preserve">UI Designer  - Gestor </t>
  </si>
  <si>
    <t xml:space="preserve">Designer de Interface  - Júnior </t>
  </si>
  <si>
    <t xml:space="preserve">Designer de Interface  - Pleno </t>
  </si>
  <si>
    <t xml:space="preserve">Designer de Interface  - Sênior </t>
  </si>
  <si>
    <t xml:space="preserve">Designer de Interface  - Especialista </t>
  </si>
  <si>
    <t xml:space="preserve">Designer de Interface  - Gestor </t>
  </si>
  <si>
    <t>ERP - SAP</t>
  </si>
  <si>
    <t xml:space="preserve">Consultor SAP Funcional MM  - Júnior </t>
  </si>
  <si>
    <t xml:space="preserve">Consultor SAP Funcional MM  - Pleno </t>
  </si>
  <si>
    <t xml:space="preserve">Consultor SAP Funcional MM  - Sênior </t>
  </si>
  <si>
    <t xml:space="preserve">Consultor SAP Funcional MM  - Especialista </t>
  </si>
  <si>
    <t xml:space="preserve">Consultor SAP Funcional MM  - Gestor </t>
  </si>
  <si>
    <t xml:space="preserve">Consultor SAP Funcional FI  - Júnior </t>
  </si>
  <si>
    <t xml:space="preserve">Consultor SAP Funcional FI  - Pleno </t>
  </si>
  <si>
    <t xml:space="preserve">Consultor SAP Funcional FI  - Sênior </t>
  </si>
  <si>
    <t xml:space="preserve">Consultor SAP Funcional FI  - Especialista </t>
  </si>
  <si>
    <t xml:space="preserve">Consultor SAP Funcional FI  - Gestor </t>
  </si>
  <si>
    <t xml:space="preserve">Consultor SAP Técnico BASIS  - Júnior </t>
  </si>
  <si>
    <t xml:space="preserve">Consultor SAP Técnico BASIS  - Pleno </t>
  </si>
  <si>
    <t xml:space="preserve">Consultor SAP Técnico BASIS  - Sênior </t>
  </si>
  <si>
    <t xml:space="preserve">Consultor SAP Técnico BASIS  - Especialista </t>
  </si>
  <si>
    <t xml:space="preserve">Consultor SAP Técnico BASIS  - Gestor </t>
  </si>
  <si>
    <t xml:space="preserve">Consultor SAP Técnico ABAP  - Júnior </t>
  </si>
  <si>
    <t xml:space="preserve">Consultor SAP Técnico ABAP  - Pleno </t>
  </si>
  <si>
    <t xml:space="preserve">Consultor SAP Técnico ABAP  - Sênior </t>
  </si>
  <si>
    <t xml:space="preserve">Consultor SAP Técnico ABAP  - Especialista </t>
  </si>
  <si>
    <t xml:space="preserve">Consultor SAP Técnico ABAP  - Gestor </t>
  </si>
  <si>
    <t xml:space="preserve">Consultor SAP Funcional CO  - Júnior </t>
  </si>
  <si>
    <t xml:space="preserve">Consultor SAP Funcional CO  - Pleno </t>
  </si>
  <si>
    <t xml:space="preserve">Consultor SAP Funcional CO  - Sênior </t>
  </si>
  <si>
    <t xml:space="preserve">Consultor SAP Funcional CO  - Especialista </t>
  </si>
  <si>
    <t xml:space="preserve">Consultor SAP Funcional CO  - Gestor </t>
  </si>
  <si>
    <t xml:space="preserve">Consultor SAP Funcional SD  - Júnior </t>
  </si>
  <si>
    <t xml:space="preserve">Consultor SAP Funcional SD  - Pleno </t>
  </si>
  <si>
    <t xml:space="preserve">Consultor SAP Funcional SD  - Sênior </t>
  </si>
  <si>
    <t xml:space="preserve">Consultor SAP Funcional SD  - Especialista </t>
  </si>
  <si>
    <t xml:space="preserve">Consultor SAP Funcional SD  - Gestor </t>
  </si>
  <si>
    <t xml:space="preserve">Consultor SAP Funcional HCM  - Júnior </t>
  </si>
  <si>
    <t xml:space="preserve">Consultor SAP Funcional HCM  - Pleno </t>
  </si>
  <si>
    <t xml:space="preserve">Consultor SAP Funcional HCM  - Sênior </t>
  </si>
  <si>
    <t xml:space="preserve">Consultor SAP Funcional HCM  - Especialista </t>
  </si>
  <si>
    <t xml:space="preserve">Consultor SAP Funcional HCM  - Gestor </t>
  </si>
  <si>
    <t xml:space="preserve">Consultor SAP Funcional Success Factors  - Júnior </t>
  </si>
  <si>
    <t xml:space="preserve">Consultor SAP Funcional Success Factors  - Pleno </t>
  </si>
  <si>
    <t xml:space="preserve">Consultor SAP Funcional Success Factors  - Sênior </t>
  </si>
  <si>
    <t xml:space="preserve">Consultor SAP Funcional Success Factors  - Especialista </t>
  </si>
  <si>
    <t xml:space="preserve">Consultor SAP Funcional Success Factors  - Gestor </t>
  </si>
  <si>
    <t xml:space="preserve">Consultor SAP Funcional TM  - Júnior </t>
  </si>
  <si>
    <t xml:space="preserve">Consultor SAP Funcional TM  - Pleno </t>
  </si>
  <si>
    <t xml:space="preserve">Consultor SAP Funcional TM  - Sênior </t>
  </si>
  <si>
    <t xml:space="preserve">Consultor SAP Funcional TM  - Especialista </t>
  </si>
  <si>
    <t xml:space="preserve">Consultor SAP Funcional TM  - Gestor </t>
  </si>
  <si>
    <t>ORACLE</t>
  </si>
  <si>
    <t xml:space="preserve">Consultor Oracle E-business suite  - Júnior </t>
  </si>
  <si>
    <t xml:space="preserve">Consultor Oracle E-business suite  - Pleno </t>
  </si>
  <si>
    <t xml:space="preserve">Consultor Oracle E-business suite  - Sênior </t>
  </si>
  <si>
    <t xml:space="preserve">Consultor Oracle E-business suite  - Especialista </t>
  </si>
  <si>
    <t xml:space="preserve">Consultor Oracle E-business suite  - Gestor </t>
  </si>
  <si>
    <t xml:space="preserve">Consultor Oracle JD Edwards  - Júnior </t>
  </si>
  <si>
    <t xml:space="preserve">Consultor Oracle JD Edwards  - Pleno </t>
  </si>
  <si>
    <t xml:space="preserve">Consultor Oracle JD Edwards  - Sênior </t>
  </si>
  <si>
    <t xml:space="preserve">Consultor Oracle JD Edwards  - Especialista </t>
  </si>
  <si>
    <t xml:space="preserve">Consultor Oracle JD Edwards  - Gestor </t>
  </si>
  <si>
    <t xml:space="preserve">Consultor Oracle Peoplesoft  - Júnior </t>
  </si>
  <si>
    <t xml:space="preserve">Consultor Oracle Peoplesoft  - Pleno </t>
  </si>
  <si>
    <t xml:space="preserve">Consultor Oracle Peoplesoft  - Sênior </t>
  </si>
  <si>
    <t xml:space="preserve">Consultor Oracle Peoplesoft  - Especialista </t>
  </si>
  <si>
    <t xml:space="preserve">Consultor Oracle Peoplesoft  - Gestor </t>
  </si>
  <si>
    <t xml:space="preserve">Consultor Sankhya  - Júnior </t>
  </si>
  <si>
    <t xml:space="preserve">Consultor Sankhya  - Pleno </t>
  </si>
  <si>
    <t xml:space="preserve">Consultor Sankhya  - Sênior </t>
  </si>
  <si>
    <t xml:space="preserve">Consultor Sankhya  - Especialista </t>
  </si>
  <si>
    <t xml:space="preserve">Consultor Sankhya  - Gestor </t>
  </si>
  <si>
    <t>TOTVS</t>
  </si>
  <si>
    <t xml:space="preserve">Consultor Totvs Protheus  - Júnior </t>
  </si>
  <si>
    <t xml:space="preserve">Consultor Totvs Protheus  - Pleno </t>
  </si>
  <si>
    <t xml:space="preserve">Consultor Totvs Protheus  - Sênior </t>
  </si>
  <si>
    <t xml:space="preserve">Consultor Totvs Protheus  - Especialista </t>
  </si>
  <si>
    <t xml:space="preserve">Consultor Totvs Protheus  - Gestor </t>
  </si>
  <si>
    <t xml:space="preserve">Consultor Totvs Datasul  - Júnior </t>
  </si>
  <si>
    <t xml:space="preserve">Consultor Totvs Datasul  - Pleno </t>
  </si>
  <si>
    <t xml:space="preserve">Consultor Totvs Datasul  - Sênior </t>
  </si>
  <si>
    <t xml:space="preserve">Consultor Totvs Datasul  - Especialista </t>
  </si>
  <si>
    <t xml:space="preserve">Consultor Totvs Datasul  - Gestor </t>
  </si>
  <si>
    <t xml:space="preserve">Consultor Totvs RM  - Júnior </t>
  </si>
  <si>
    <t xml:space="preserve">Consultor Totvs RM  - Pleno </t>
  </si>
  <si>
    <t xml:space="preserve">Consultor Totvs RM  - Sênior </t>
  </si>
  <si>
    <t xml:space="preserve">Consultor Totvs RM  - Especialista </t>
  </si>
  <si>
    <t xml:space="preserve">Consultor Totvs RM  - Gestor </t>
  </si>
  <si>
    <t xml:space="preserve">Consultor Totvs LOGIX  - Júnior </t>
  </si>
  <si>
    <t xml:space="preserve">Consultor Totvs LOGIX  - Pleno </t>
  </si>
  <si>
    <t xml:space="preserve">Consultor Totvs LOGIX  - Sênior </t>
  </si>
  <si>
    <t xml:space="preserve">Consultor Totvs LOGIX  - Especialista </t>
  </si>
  <si>
    <t xml:space="preserve">Consultor Totvs LOGIX  - Gestor </t>
  </si>
  <si>
    <t>CRM MS</t>
  </si>
  <si>
    <t xml:space="preserve">Consultor Microsoft Dynamics  - Júnior </t>
  </si>
  <si>
    <t xml:space="preserve">Consultor Microsoft Dynamics  - Pleno </t>
  </si>
  <si>
    <t xml:space="preserve">Consultor Microsoft Dynamics  - Sênior </t>
  </si>
  <si>
    <t xml:space="preserve">Consultor Microsoft Dynamics  - Especialista </t>
  </si>
  <si>
    <t xml:space="preserve">Consultor Microsoft Dynamics  - Gestor </t>
  </si>
  <si>
    <t>CRM</t>
  </si>
  <si>
    <t xml:space="preserve">Consultor Salesforce  - Júnior </t>
  </si>
  <si>
    <t xml:space="preserve">Consultor Salesforce  - Pleno </t>
  </si>
  <si>
    <t xml:space="preserve">Consultor Salesforce  - Sênior </t>
  </si>
  <si>
    <t xml:space="preserve">Consultor Salesforce  - Especialista </t>
  </si>
  <si>
    <t xml:space="preserve">Consultor Salesforce  - Gestor </t>
  </si>
  <si>
    <t xml:space="preserve">Analista Salesforce  - Júnior </t>
  </si>
  <si>
    <t xml:space="preserve">Analista Salesforce  - Pleno </t>
  </si>
  <si>
    <t xml:space="preserve">Analista Salesforce  - Sênior </t>
  </si>
  <si>
    <t xml:space="preserve">Analista Salesforce  - Especialista </t>
  </si>
  <si>
    <t xml:space="preserve">Analista Salesforce  - Gestor </t>
  </si>
  <si>
    <t xml:space="preserve">Desenvolvedor Salesforce  - Júnior </t>
  </si>
  <si>
    <t xml:space="preserve">Desenvolvedor Salesforce  - Pleno </t>
  </si>
  <si>
    <t xml:space="preserve">Desenvolvedor Salesforce  - Sênior </t>
  </si>
  <si>
    <t xml:space="preserve">Desenvolvedor Salesforce  - Especialista </t>
  </si>
  <si>
    <t xml:space="preserve">Desenvolvedor Salesforce  - Gestor </t>
  </si>
  <si>
    <t xml:space="preserve">Arquiteto Salesforce  - Júnior </t>
  </si>
  <si>
    <t xml:space="preserve">Arquiteto Salesforce  - Pleno </t>
  </si>
  <si>
    <t xml:space="preserve">Arquiteto Salesforce  - Sênior </t>
  </si>
  <si>
    <t xml:space="preserve">Arquiteto Salesforce  - Especialista </t>
  </si>
  <si>
    <t xml:space="preserve">Arquiteto Salesforce  - Gestor </t>
  </si>
  <si>
    <t xml:space="preserve">Engenheiro Salesforce  - Júnior </t>
  </si>
  <si>
    <t xml:space="preserve">Engenheiro Salesforce  - Pleno </t>
  </si>
  <si>
    <t xml:space="preserve">Engenheiro Salesforce  - Sênior </t>
  </si>
  <si>
    <t xml:space="preserve">Engenheiro Salesforce  - Especialista </t>
  </si>
  <si>
    <t xml:space="preserve">Engenheiro Salesforce  - Gestor </t>
  </si>
  <si>
    <t>SI</t>
  </si>
  <si>
    <t xml:space="preserve">Analista em Segurança da Informação  - Júnior </t>
  </si>
  <si>
    <t xml:space="preserve">Analista em Segurança da Informação  - Pleno </t>
  </si>
  <si>
    <t xml:space="preserve">Analista em Segurança da Informação  - Sênior </t>
  </si>
  <si>
    <t xml:space="preserve">Analista em Segurança da Informação  - Especialista </t>
  </si>
  <si>
    <t xml:space="preserve">Analista em Segurança da Informação  - Gestor </t>
  </si>
  <si>
    <t xml:space="preserve">Diretor/Gestor em Segurança da Informação  - Júnior </t>
  </si>
  <si>
    <t xml:space="preserve">Diretor/Gestor em Segurança da Informação  - Pleno </t>
  </si>
  <si>
    <t xml:space="preserve">Diretor/Gestor em Segurança da Informação  - Sênior </t>
  </si>
  <si>
    <t xml:space="preserve">Pen Tester  - Júnior </t>
  </si>
  <si>
    <t xml:space="preserve">Pen Tester  - Pleno </t>
  </si>
  <si>
    <t xml:space="preserve">Pen Tester  - Sênior </t>
  </si>
  <si>
    <t xml:space="preserve">Pen Tester  - Especialista </t>
  </si>
  <si>
    <t xml:space="preserve">Pen Tester  - Gestor </t>
  </si>
  <si>
    <t>CYBER</t>
  </si>
  <si>
    <t xml:space="preserve">Analista de Cyber Security  - Júnior </t>
  </si>
  <si>
    <t xml:space="preserve">Analista de Cyber Security  - Pleno </t>
  </si>
  <si>
    <t xml:space="preserve">Analista de Cyber Security  - Sênior </t>
  </si>
  <si>
    <t xml:space="preserve">Analista de Cyber Security  - Especialista </t>
  </si>
  <si>
    <t xml:space="preserve">Analista de Cyber Security  - Gestor </t>
  </si>
  <si>
    <t>AUTOM</t>
  </si>
  <si>
    <t xml:space="preserve">Analista de Automação  - Júnior </t>
  </si>
  <si>
    <t xml:space="preserve">Analista de Automação  - Pleno </t>
  </si>
  <si>
    <t xml:space="preserve">Analista de Automação  - Sênior </t>
  </si>
  <si>
    <t xml:space="preserve">Analista de Automação  - Especialista </t>
  </si>
  <si>
    <t xml:space="preserve">Analista de Automação  - Gestor </t>
  </si>
  <si>
    <t xml:space="preserve">Desenvolvedor RPA  - Júnior </t>
  </si>
  <si>
    <t xml:space="preserve">Desenvolvedor RPA  - Pleno </t>
  </si>
  <si>
    <t xml:space="preserve">Desenvolvedor RPA  - Sênior </t>
  </si>
  <si>
    <t xml:space="preserve">Desenvolvedor RPA  - Especialista </t>
  </si>
  <si>
    <t xml:space="preserve">Desenvolvedor RPA  - Gestor </t>
  </si>
  <si>
    <t>SUPORTE</t>
  </si>
  <si>
    <t xml:space="preserve">Analista de Suporte/Help Desk  - Júnior </t>
  </si>
  <si>
    <t xml:space="preserve">Analista de Suporte/Help Desk  - Pleno </t>
  </si>
  <si>
    <t xml:space="preserve">Analista de Suporte/Help Desk  - Sênior </t>
  </si>
  <si>
    <t xml:space="preserve">Analista de Suporte/Help Desk  - Especialista </t>
  </si>
  <si>
    <t xml:space="preserve">Analista de Suporte/Help Desk  - Gestor </t>
  </si>
  <si>
    <t>LIDERANÇAS E OUTROS</t>
  </si>
  <si>
    <t xml:space="preserve">CIO - Chief Information Officer  - Gestor </t>
  </si>
  <si>
    <t xml:space="preserve">COO - Chief Operations Officer  - Gestor </t>
  </si>
  <si>
    <t xml:space="preserve">CTO - Chief Technology Officer  - Gestor </t>
  </si>
  <si>
    <t xml:space="preserve">CISO - Chief Security Officer  - Gestor </t>
  </si>
  <si>
    <t xml:space="preserve">DPO - Data protection Officer  - Gestor </t>
  </si>
  <si>
    <t xml:space="preserve">Gerente de BI - Business Intelligence  - Gestor </t>
  </si>
  <si>
    <t xml:space="preserve">Gerente de Auditoria em TI  - Gestor </t>
  </si>
  <si>
    <t xml:space="preserve">Gerente de Qualidade de Software  - Gestor </t>
  </si>
  <si>
    <t xml:space="preserve">Gerente de Telecom.  - Gestor </t>
  </si>
  <si>
    <t xml:space="preserve">Gerente de Infraestrutura  - Gestor </t>
  </si>
  <si>
    <t xml:space="preserve">Gerente de Desenvolvimento Web  - Gestor </t>
  </si>
  <si>
    <t xml:space="preserve">Gerente de Cybersecurity  - Gestor </t>
  </si>
  <si>
    <t xml:space="preserve">Gerente de Sistemas  - Gestor </t>
  </si>
  <si>
    <t xml:space="preserve">Gerente de Engenharia de Software  - Gestor </t>
  </si>
  <si>
    <t xml:space="preserve">Gerente de Engenharia de Dados  - Gestor </t>
  </si>
  <si>
    <t xml:space="preserve">Gerente de RPA  - Gestor </t>
  </si>
  <si>
    <t xml:space="preserve">Gerente de Tecnologia  - Gestor </t>
  </si>
  <si>
    <t xml:space="preserve">Executivo de Tecnologia (Manager)  - Gestor </t>
  </si>
  <si>
    <t xml:space="preserve">Gerente de Marketing Digital  - Gestor </t>
  </si>
  <si>
    <t xml:space="preserve">Gerente de Mídia Digital  - Gestor </t>
  </si>
  <si>
    <t xml:space="preserve">Gerente de Arquitetura de Soluções  - Gestor </t>
  </si>
  <si>
    <t xml:space="preserve">Diretor de Produtos  - Gestor </t>
  </si>
  <si>
    <t xml:space="preserve">Diretor de Dados  - Gestor </t>
  </si>
  <si>
    <t xml:space="preserve">Diretor de Engenharia de Software  - Gestor </t>
  </si>
  <si>
    <t xml:space="preserve">Diretor de Projetos  - Gestor </t>
  </si>
  <si>
    <t xml:space="preserve">Diretor de Operações  - Gestor </t>
  </si>
  <si>
    <t xml:space="preserve">Coordenador de Service Desk  - Gestor </t>
  </si>
  <si>
    <t xml:space="preserve">Coordenador de Sistemas  - Gestor </t>
  </si>
  <si>
    <t xml:space="preserve">Coordenador/Supervisor de Tecnologia  - Gestor </t>
  </si>
  <si>
    <t xml:space="preserve">Tech Lead  - Gestor </t>
  </si>
  <si>
    <t xml:space="preserve">Especialista/Coordenador de BI -Business Intelligence  - Gestor </t>
  </si>
  <si>
    <t xml:space="preserve">Especialista/Coordenador de P&amp;D -Pesquisa e Desenvolvimento  - Gestor </t>
  </si>
  <si>
    <t>TI</t>
  </si>
  <si>
    <t xml:space="preserve">Analista de TI - Tecnologia da Informação  - Júnior </t>
  </si>
  <si>
    <t xml:space="preserve">Analista de TI - Tecnologia da Informação  - Pleno </t>
  </si>
  <si>
    <t xml:space="preserve">Analista de TI - Tecnologia da Informação  - Sênior </t>
  </si>
  <si>
    <t xml:space="preserve">Analista de TI - Tecnologia da Informação  - Especialista </t>
  </si>
  <si>
    <t xml:space="preserve">Analista de TI - Tecnologia da Informação  - Gestor </t>
  </si>
  <si>
    <t>SISTEMAS</t>
  </si>
  <si>
    <t xml:space="preserve">Arquiteto de Sistemas  - Júnior </t>
  </si>
  <si>
    <t xml:space="preserve">Arquiteto de Sistemas  - Pleno </t>
  </si>
  <si>
    <t xml:space="preserve">Arquiteto de Sistemas  - Sênior </t>
  </si>
  <si>
    <t xml:space="preserve">Arquiteto de Sistemas  - Especialista </t>
  </si>
  <si>
    <t xml:space="preserve">Arquiteto de Sistemas  - Gestor </t>
  </si>
  <si>
    <t xml:space="preserve">Analista de sistemas  - Júnior </t>
  </si>
  <si>
    <t xml:space="preserve">Analista de sistemas  - Pleno </t>
  </si>
  <si>
    <t xml:space="preserve">Analista de sistemas  - Sênior </t>
  </si>
  <si>
    <t xml:space="preserve">Analista de sistemas  - Especialista </t>
  </si>
  <si>
    <t xml:space="preserve">Analista de sistemas  - Gestor </t>
  </si>
  <si>
    <t>INFRA-ESTRUTURA</t>
  </si>
  <si>
    <t xml:space="preserve">Analista de Informática  - Júnior </t>
  </si>
  <si>
    <t xml:space="preserve">Analista de Informática  - Pleno </t>
  </si>
  <si>
    <t xml:space="preserve">Analista de Informática  - Sênior </t>
  </si>
  <si>
    <t xml:space="preserve">Analista de Informática  - Especialista </t>
  </si>
  <si>
    <t xml:space="preserve">Analista de Informática  - Gestor </t>
  </si>
  <si>
    <t xml:space="preserve">Administrador de Redes  - Júnior </t>
  </si>
  <si>
    <t xml:space="preserve">Administrador de Redes  - Pleno </t>
  </si>
  <si>
    <t xml:space="preserve">Administrador de Redes  - Sênior </t>
  </si>
  <si>
    <t xml:space="preserve">Administrador de Redes  - Especialista </t>
  </si>
  <si>
    <t xml:space="preserve">Administrador de Redes  - Gestor </t>
  </si>
  <si>
    <t xml:space="preserve">Administrador de Redes Linux  - Júnior </t>
  </si>
  <si>
    <t xml:space="preserve">Administrador de Redes Linux  - Pleno </t>
  </si>
  <si>
    <t xml:space="preserve">Administrador de Redes Linux  - Sênior </t>
  </si>
  <si>
    <t xml:space="preserve">Administrador de Redes Linux  - Especialista </t>
  </si>
  <si>
    <t xml:space="preserve">Administrador de Redes Linux  - Gestor </t>
  </si>
  <si>
    <t xml:space="preserve">Administrador de Redes Windows/VMWare  - Júnior </t>
  </si>
  <si>
    <t xml:space="preserve">Administrador de Redes Windows/VMWare  - Pleno </t>
  </si>
  <si>
    <t xml:space="preserve">Administrador de Redes Windows/VMWare  - Sênior </t>
  </si>
  <si>
    <t xml:space="preserve">Administrador de Redes Windows/VMWare  - Especialista </t>
  </si>
  <si>
    <t xml:space="preserve">Administrador de Redes Windows/VMWare  - Gestor </t>
  </si>
  <si>
    <t xml:space="preserve">Administrador de Redes Unix  - Júnior </t>
  </si>
  <si>
    <t xml:space="preserve">Administrador de Redes Unix  - Pleno </t>
  </si>
  <si>
    <t xml:space="preserve">Administrador de Redes Unix  - Sênior </t>
  </si>
  <si>
    <t xml:space="preserve">Administrador de Redes Unix  - Especialista </t>
  </si>
  <si>
    <t xml:space="preserve">Administrador de Redes Unix  - Gestor </t>
  </si>
  <si>
    <t xml:space="preserve">Administrador de Redes MacOS  - Júnior </t>
  </si>
  <si>
    <t xml:space="preserve">Administrador de Redes MacOS  - Pleno </t>
  </si>
  <si>
    <t xml:space="preserve">Administrador de Redes MacOS  - Sênior </t>
  </si>
  <si>
    <t xml:space="preserve">Administrador de Redes MacOS  - Especialista </t>
  </si>
  <si>
    <t xml:space="preserve">Administrador de Redes MacOS  - Gestor </t>
  </si>
  <si>
    <t xml:space="preserve">Arquiteto de Redes  - Júnior </t>
  </si>
  <si>
    <t xml:space="preserve">Arquiteto de Redes  - Pleno </t>
  </si>
  <si>
    <t xml:space="preserve">Arquiteto de Redes  - Sênior </t>
  </si>
  <si>
    <t xml:space="preserve">Arquiteto de Redes  - Especialista </t>
  </si>
  <si>
    <t xml:space="preserve">Arquiteto de Redes  - Gestor </t>
  </si>
  <si>
    <t xml:space="preserve">Analista de Infraestrutura  - Júnior </t>
  </si>
  <si>
    <t xml:space="preserve">Analista de Infraestrutura  - Pleno </t>
  </si>
  <si>
    <t xml:space="preserve">Analista de Infraestrutura  - Sênior </t>
  </si>
  <si>
    <t xml:space="preserve">Analista de Infraestrutura  - Especialista </t>
  </si>
  <si>
    <t xml:space="preserve">Analista de Infraestrutura  - Gestor </t>
  </si>
  <si>
    <t xml:space="preserve">Analista de Infraestrutura - Telecom  - Júnior </t>
  </si>
  <si>
    <t xml:space="preserve">Analista de Infraestrutura - Telecom  - Pleno </t>
  </si>
  <si>
    <t xml:space="preserve">Analista de Infraestrutura - Telecom  - Sênior </t>
  </si>
  <si>
    <t xml:space="preserve">Analista de Infraestrutura - Telecom  - Especialista </t>
  </si>
  <si>
    <t xml:space="preserve">Analista de Infraestrutura - Telecom  - Gestor </t>
  </si>
  <si>
    <t>QUALIDADE</t>
  </si>
  <si>
    <t xml:space="preserve">Analista de testes/QA Automatizado  - Júnior </t>
  </si>
  <si>
    <t xml:space="preserve">Analista de testes/QA Automatizado  - Pleno </t>
  </si>
  <si>
    <t xml:space="preserve">Analista de testes/QA Automatizado  - Sênior </t>
  </si>
  <si>
    <t xml:space="preserve">Analista de testes/QA Automatizado  - Especialista </t>
  </si>
  <si>
    <t xml:space="preserve">Analista de testes/QA Automatizado  - Gestor </t>
  </si>
  <si>
    <t xml:space="preserve">Engenheiro de Teste  - Júnior </t>
  </si>
  <si>
    <t xml:space="preserve">Engenheiro de Teste  - Pleno </t>
  </si>
  <si>
    <t xml:space="preserve">Engenheiro de Teste  - Sênior </t>
  </si>
  <si>
    <t xml:space="preserve">Engenheiro de Teste  - Especialista </t>
  </si>
  <si>
    <t xml:space="preserve">Engenheiro de Teste  - Gestor </t>
  </si>
  <si>
    <t xml:space="preserve">Analista RPA  - Júnior </t>
  </si>
  <si>
    <t xml:space="preserve">Analista RPA  - Pleno </t>
  </si>
  <si>
    <t xml:space="preserve">Analista RPA  - Sênior </t>
  </si>
  <si>
    <t xml:space="preserve">Analista RPA  - Especialista </t>
  </si>
  <si>
    <t xml:space="preserve">Analista RPA  - Gestor </t>
  </si>
  <si>
    <t xml:space="preserve">Analista de testes/QA Funcional/Manual  - Júnior </t>
  </si>
  <si>
    <t xml:space="preserve">Analista de testes/QA Funcional/Manual  - Pleno </t>
  </si>
  <si>
    <t xml:space="preserve">Analista de testes/QA Funcional/Manual  - Sênior </t>
  </si>
  <si>
    <t xml:space="preserve">Analista de testes/QA Funcional/Manual  - Especialista </t>
  </si>
  <si>
    <t xml:space="preserve">Analista de testes/QA Funcional/Manual  - Gestor </t>
  </si>
  <si>
    <t xml:space="preserve">Engenheiro de Software  - Júnior </t>
  </si>
  <si>
    <t xml:space="preserve">Engenheiro de Software  - Pleno </t>
  </si>
  <si>
    <t xml:space="preserve">Engenheiro de Software  - Sênior </t>
  </si>
  <si>
    <t xml:space="preserve">Engenheiro de Software  - Especialista </t>
  </si>
  <si>
    <t xml:space="preserve">Engenheiro de Software  - Gestor </t>
  </si>
  <si>
    <t>E-COMMERCE</t>
  </si>
  <si>
    <t xml:space="preserve">Analista de E-commerce  - Júnior </t>
  </si>
  <si>
    <t xml:space="preserve">Analista de E-commerce  - Pleno </t>
  </si>
  <si>
    <t xml:space="preserve">Analista de E-commerce  - Sênior </t>
  </si>
  <si>
    <t xml:space="preserve">Analista de E-commerce  - Especialista </t>
  </si>
  <si>
    <t xml:space="preserve">Analista de E-commerce  - Gestor </t>
  </si>
  <si>
    <t xml:space="preserve">Gerente de E-commerce  - Júnior </t>
  </si>
  <si>
    <t xml:space="preserve">Gerente de E-commerce  - Pleno </t>
  </si>
  <si>
    <t xml:space="preserve">Gerente de E-commerce  - Sênior </t>
  </si>
  <si>
    <t xml:space="preserve">Analista de Mídia Digital  - Júnior </t>
  </si>
  <si>
    <t xml:space="preserve">Analista de Mídia Digital  - Pleno </t>
  </si>
  <si>
    <t xml:space="preserve">Analista de Mídia Digital  - Sênior </t>
  </si>
  <si>
    <t xml:space="preserve">Analista de Mídia Digital  - Especialista </t>
  </si>
  <si>
    <t xml:space="preserve">Analista de Mídia Digital  - Gestor </t>
  </si>
  <si>
    <t>TELECOM</t>
  </si>
  <si>
    <t xml:space="preserve">Analista de Service Desk  - Júnior </t>
  </si>
  <si>
    <t xml:space="preserve">Analista de Service Desk  - Pleno </t>
  </si>
  <si>
    <t xml:space="preserve">Analista de Service Desk  - Sênior </t>
  </si>
  <si>
    <t xml:space="preserve">Analista de Service Desk  - Especialista </t>
  </si>
  <si>
    <t xml:space="preserve">Analista de Service Desk  - Gestor </t>
  </si>
  <si>
    <t xml:space="preserve">Analista de Telecom.  - Júnior </t>
  </si>
  <si>
    <t xml:space="preserve">Analista de Telecom.  - Pleno </t>
  </si>
  <si>
    <t xml:space="preserve">Analista de Telecom.  - Sênior </t>
  </si>
  <si>
    <t xml:space="preserve">Analista de Telecom.  - Especialista </t>
  </si>
  <si>
    <t xml:space="preserve">Analista de Telecom.  - Gestor </t>
  </si>
  <si>
    <t xml:space="preserve">Engenheiro de Telecom.  - Júnior </t>
  </si>
  <si>
    <t xml:space="preserve">Engenheiro de Telecom.  - Pleno </t>
  </si>
  <si>
    <t xml:space="preserve">Engenheiro de Telecom.  - Sênior </t>
  </si>
  <si>
    <t xml:space="preserve">Engenheiro de Telecom.  - Especialista </t>
  </si>
  <si>
    <t xml:space="preserve">Engenheiro de Telecom.  - Gestor </t>
  </si>
  <si>
    <t>Guia Salarial LHH 2026 (https://www.lhh.com)</t>
  </si>
  <si>
    <t/>
  </si>
  <si>
    <t>P</t>
  </si>
  <si>
    <t>M</t>
  </si>
  <si>
    <t>G</t>
  </si>
  <si>
    <t>Aplicação e Integração de Sistemas</t>
  </si>
  <si>
    <t>Arquiteto de Aplicações</t>
  </si>
  <si>
    <t>Arquiteto de Integração</t>
  </si>
  <si>
    <t>Arquiteto de Soluções</t>
  </si>
  <si>
    <t>Engenheiro de Soluções</t>
  </si>
  <si>
    <t>Arquiteto DevOps</t>
  </si>
  <si>
    <t>Engenheiro DevOps</t>
  </si>
  <si>
    <t>Arquiteto de Dados</t>
  </si>
  <si>
    <t>Especialista BI</t>
  </si>
  <si>
    <t>Desenvolvedor Back-End</t>
  </si>
  <si>
    <t>Desenvolvedor FrontEnd</t>
  </si>
  <si>
    <t>Desenvolvedor Full Stack</t>
  </si>
  <si>
    <t>Desenvolvedor Mobile</t>
  </si>
  <si>
    <t>Tech Lead</t>
  </si>
  <si>
    <t>ERP's</t>
  </si>
  <si>
    <t>Consultor Oracle</t>
  </si>
  <si>
    <t>Consultor SAP</t>
  </si>
  <si>
    <t>Consultor de TI</t>
  </si>
  <si>
    <t>Coordenador de TI</t>
  </si>
  <si>
    <t>Especialista de TI</t>
  </si>
  <si>
    <t>Gerência</t>
  </si>
  <si>
    <t>CDO - Chief Digital Officer</t>
  </si>
  <si>
    <t>Diretor de TI</t>
  </si>
  <si>
    <t>Gerente de Projetos</t>
  </si>
  <si>
    <t>Gerente de Analytics</t>
  </si>
  <si>
    <t>Gerente de Governança</t>
  </si>
  <si>
    <t>Coordenador de Segurança de Informação</t>
  </si>
  <si>
    <t>Suporte Técnico</t>
  </si>
  <si>
    <t>Especialista de Cloud</t>
  </si>
  <si>
    <t>Sequência</t>
  </si>
  <si>
    <t>Código Perfil</t>
  </si>
  <si>
    <t>Perfil Profissional de Referência</t>
  </si>
  <si>
    <t>UX/UI-01</t>
  </si>
  <si>
    <t>UX/UI-02</t>
  </si>
  <si>
    <t>Guia Salarial Adecco IT 2024</t>
  </si>
  <si>
    <t>TOTAL</t>
  </si>
  <si>
    <t>Administrador de Dados (Sênior)</t>
  </si>
  <si>
    <t>Analista de Business Intelligence / ETL (Pleno)</t>
  </si>
  <si>
    <t>Analista de Business Intelligence / ETL (Sênior)</t>
  </si>
  <si>
    <t>Analista de Business Intelligence / ETL (Especialista)</t>
  </si>
  <si>
    <t>Especialista em Ciência de Dados (Especialista)</t>
  </si>
  <si>
    <t>Ciência de Dados - Sênior - 40 h - CBO 2031-05</t>
  </si>
  <si>
    <t>Ciência de Dados - Máster - 40 h - CBO 2031-05</t>
  </si>
  <si>
    <t>Engenharia de Machine Learning e Deep Learning - Pleno - 40 h - CBO 2122-15</t>
  </si>
  <si>
    <t>Engenharia de Machine Learning e Deep Learning - Sênior - 40 h - CBO 2122-15</t>
  </si>
  <si>
    <t>Arquitetura de Dados - Pleno - 40 h - CBO 2124-25 - somente para o 2º ano de contratação</t>
  </si>
  <si>
    <t>Arquitetura de Dados - Sênior - 40 h - CBO 2124-25</t>
  </si>
  <si>
    <t>Arquitetura de Dados - Especialização em Big Data - Pleno - 40 h - CBO 2124-25 - somente para o 2º ano de contratação</t>
  </si>
  <si>
    <t>Arquitetura de Dados - Especialização em Big Data - Sênior - 40 h - CBO 2124-25</t>
  </si>
  <si>
    <t>ENGENHARIA DE SOFTARE Sênior</t>
  </si>
  <si>
    <t>ENGENHARIA DE SOFTARE PLENO</t>
  </si>
  <si>
    <t>Engenheiro de Software Full Stack Sênior</t>
  </si>
  <si>
    <t>DESENV-02 - Desenvolvedor de Software - Pleno</t>
  </si>
  <si>
    <t>DESENV-03 - Desenvolvedor de Software - Sênior</t>
  </si>
  <si>
    <t>SCRUM - Scrum Master</t>
  </si>
  <si>
    <t>Analista de Requisitos/Negócios Pleno</t>
  </si>
  <si>
    <t>Arquiteto de Software Pleno</t>
  </si>
  <si>
    <t>Desenvolvedor (Júnior; Pleno e Sênior)</t>
  </si>
  <si>
    <t>Analista de testes (Júnior e Pleno)</t>
  </si>
  <si>
    <t>Analista de Qualidade</t>
  </si>
  <si>
    <t>Analista Desenvolvedor Sênior</t>
  </si>
  <si>
    <t>Análise de Qualidade/Testes de Software Sênior</t>
  </si>
  <si>
    <t>Analista de Requisitos de Software Sênior</t>
  </si>
  <si>
    <t>Scrum Master Sênior</t>
  </si>
  <si>
    <t>GEPRO - Gerente de projetos de tecnologia da informação</t>
  </si>
  <si>
    <t>LDESENV - Líder Técnico de Desenvolvimento</t>
  </si>
  <si>
    <t>ANR-03 - Analista de Negócios /Requisitos Sênior</t>
  </si>
  <si>
    <t>ARQSOF-02 - Arquiteto de Softwares – Sênior</t>
  </si>
  <si>
    <t>ARQSOF-02 - Arquiteto de Softwares – Sênior2</t>
  </si>
  <si>
    <t>DESENV-01 - Desenvolvedor de Software – Júnior</t>
  </si>
  <si>
    <t>DESENV-02 - Desenvolvedor de Software – Pleno</t>
  </si>
  <si>
    <t>DESENV-03 - Desenvolvedor de Software – Sênior</t>
  </si>
  <si>
    <t>DESENV-03 - Desenvolvedor de Software –Sênior2</t>
  </si>
  <si>
    <t>ADADOS-03 - Administrador de Dados Sênior</t>
  </si>
  <si>
    <t>ABI-02 - Analista de BI Pleno</t>
  </si>
  <si>
    <t>ABI-03 - Analista de BI Sênior</t>
  </si>
  <si>
    <t>INFRAESTRUTURA</t>
  </si>
  <si>
    <t>ITEM:</t>
  </si>
  <si>
    <t>ITERAÇÃO</t>
  </si>
  <si>
    <t>Mediana:</t>
  </si>
  <si>
    <t>Amostras:</t>
  </si>
  <si>
    <t>Média:</t>
  </si>
  <si>
    <t>Menor:</t>
  </si>
  <si>
    <t>Desvio Padrão:</t>
  </si>
  <si>
    <t>Coeficiente de Variação:</t>
  </si>
  <si>
    <t>Outlier EscoreZ</t>
  </si>
  <si>
    <t>ID do Outlier</t>
  </si>
  <si>
    <t>ID AMOSTRA PREÇO</t>
  </si>
  <si>
    <t>ORIGEM DA AMOSTRA</t>
  </si>
  <si>
    <t>VALOR</t>
  </si>
  <si>
    <t>ESCORE Z</t>
  </si>
  <si>
    <t>ABS(ESCOREZ)</t>
  </si>
  <si>
    <t>ID001</t>
  </si>
  <si>
    <t>ID002</t>
  </si>
  <si>
    <t>ID003</t>
  </si>
  <si>
    <t>ID004</t>
  </si>
  <si>
    <t>ID005</t>
  </si>
  <si>
    <t>ID006</t>
  </si>
  <si>
    <t>ID007</t>
  </si>
  <si>
    <t>ID008</t>
  </si>
  <si>
    <t>ID009</t>
  </si>
  <si>
    <t>ID010</t>
  </si>
  <si>
    <t>ID011</t>
  </si>
  <si>
    <t>ID012</t>
  </si>
  <si>
    <t>ID013</t>
  </si>
  <si>
    <t>ID014</t>
  </si>
  <si>
    <t>ID015</t>
  </si>
  <si>
    <t>ID016</t>
  </si>
  <si>
    <t>ID017</t>
  </si>
  <si>
    <t>ID018</t>
  </si>
  <si>
    <t>ID019</t>
  </si>
  <si>
    <t>ID020</t>
  </si>
  <si>
    <t>ID021</t>
  </si>
  <si>
    <t>ID022</t>
  </si>
  <si>
    <t>ID023</t>
  </si>
  <si>
    <t>ID024</t>
  </si>
  <si>
    <t>ID025</t>
  </si>
  <si>
    <t>ID026</t>
  </si>
  <si>
    <t>ID027</t>
  </si>
  <si>
    <t>ID028</t>
  </si>
  <si>
    <t>ID029</t>
  </si>
  <si>
    <t>ID030</t>
  </si>
  <si>
    <t>ID031</t>
  </si>
  <si>
    <t>ID032</t>
  </si>
  <si>
    <t>ID033</t>
  </si>
  <si>
    <t>ID034</t>
  </si>
  <si>
    <t>ID035</t>
  </si>
  <si>
    <t>ID036</t>
  </si>
  <si>
    <t>ID037</t>
  </si>
  <si>
    <t>ID038</t>
  </si>
  <si>
    <t>ID039</t>
  </si>
  <si>
    <t>ID040</t>
  </si>
  <si>
    <t>ID041</t>
  </si>
  <si>
    <t>ID042</t>
  </si>
  <si>
    <t>ID043</t>
  </si>
  <si>
    <t>ID044</t>
  </si>
  <si>
    <t>ID045</t>
  </si>
  <si>
    <t>ID046</t>
  </si>
  <si>
    <t>ID047</t>
  </si>
  <si>
    <t>ID048</t>
  </si>
  <si>
    <t>ID049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</si>
</sst>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quot;R$&quot;#,##0.00_);[Red]\(&quot;R$&quot;#,##0.00\)"/>
    <numFmt numFmtId="165" formatCode="_(&quot;R$&quot;* #,##0.00_);_(&quot;R$&quot;* \(#,##0.00\);_(&quot;R$&quot;* &quot;-&quot;??_);_(@_)"/>
    <numFmt numFmtId="166" formatCode="_(* #,##0.00_);_(* \(#,##0.00\);_(* &quot;-&quot;??_);_(@_)"/>
    <numFmt numFmtId="167" formatCode="[$R$ -416]#,##0.00"/>
    <numFmt numFmtId="168" formatCode="_(&quot;R$ &quot;* #,##0.00_);_(&quot;R$ &quot;* \(#,##0.00\);_(&quot;R$ &quot;* &quot;-&quot;??_);_(@_)"/>
    <numFmt numFmtId="169" formatCode="_(* #,##0.00_);_(* \(#,##0.00\);_(* \-??_);_(@_)"/>
    <numFmt numFmtId="170" formatCode="_-[$R$-416]\ * #,##0.00_-;\-[$R$-416]\ * #,##0.00_-;_-[$R$-416]\ * &quot;-&quot;??_-;_-@_-"/>
    <numFmt numFmtId="171" formatCode="_-* #,##0_-;\-* #,##0_-;_-* &quot;-&quot;??_-;_-@_-"/>
    <numFmt numFmtId="172" formatCode="_(&quot;R$ &quot;* #,##0.00_);_(&quot;R$ &quot;* \(#,##0.00\);_(&quot;R$ &quot;* \-??_);_(@_)"/>
    <numFmt numFmtId="173" formatCode="&quot; &quot;[$R$-416]&quot; &quot;#,##0.00&quot; &quot;;&quot;-&quot;[$R$-416]&quot; &quot;#,##0.00&quot; &quot;;&quot; &quot;[$R$-416]&quot; -&quot;00&quot; &quot;;&quot; &quot;@&quot; &quot;"/>
  </numFmts>
  <fonts count="48" x14ac:knownFonts="1">
    <font>
      <sz val="11"/>
      <color theme="1"/>
      <name val="Calibri"/>
      <family val="2"/>
      <scheme val="minor"/>
    </font>
    <font>
      <sz val="11"/>
      <color theme="1"/>
      <name val="Calibri"/>
      <family val="2"/>
      <scheme val="minor"/>
    </font>
    <font>
      <b/>
      <sz val="11"/>
      <color theme="1"/>
      <name val="Calibri"/>
      <family val="2"/>
      <scheme val="minor"/>
    </font>
    <font>
      <sz val="10"/>
      <color rgb="FF000000"/>
      <name val="Arial"/>
      <family val="2"/>
    </font>
    <font>
      <b/>
      <sz val="10"/>
      <color rgb="FF000000"/>
      <name val="Arial"/>
      <family val="2"/>
    </font>
    <font>
      <b/>
      <sz val="11"/>
      <color rgb="FF000000"/>
      <name val="Calibri"/>
      <family val="2"/>
      <scheme val="minor"/>
    </font>
    <font>
      <b/>
      <sz val="11"/>
      <color rgb="FFFF0000"/>
      <name val="Calibri"/>
      <family val="2"/>
      <scheme val="minor"/>
    </font>
    <font>
      <sz val="11"/>
      <color rgb="FFFF0000"/>
      <name val="Calibri"/>
      <family val="2"/>
      <scheme val="minor"/>
    </font>
    <font>
      <b/>
      <sz val="11"/>
      <name val="Calibri"/>
      <family val="2"/>
      <scheme val="minor"/>
    </font>
    <font>
      <sz val="11"/>
      <color rgb="FF000000"/>
      <name val="Calibri"/>
      <family val="2"/>
      <scheme val="minor"/>
    </font>
    <font>
      <sz val="10"/>
      <name val="Arial"/>
      <family val="2"/>
    </font>
    <font>
      <sz val="11"/>
      <name val="Calibri"/>
      <family val="2"/>
      <scheme val="minor"/>
    </font>
    <font>
      <sz val="10"/>
      <color rgb="FF000000"/>
      <name val="Times New Roman"/>
      <family val="1"/>
    </font>
    <font>
      <b/>
      <sz val="11"/>
      <color theme="4"/>
      <name val="Calibri"/>
      <family val="2"/>
      <scheme val="minor"/>
    </font>
    <font>
      <sz val="11"/>
      <color theme="4"/>
      <name val="Calibri"/>
      <family val="2"/>
      <scheme val="minor"/>
    </font>
    <font>
      <sz val="11"/>
      <color rgb="FF264A60"/>
      <name val="Calibri"/>
      <family val="2"/>
      <scheme val="minor"/>
    </font>
    <font>
      <b/>
      <sz val="11"/>
      <color rgb="FF264A60"/>
      <name val="Calibri"/>
      <family val="2"/>
      <scheme val="minor"/>
    </font>
    <font>
      <sz val="11"/>
      <color rgb="FF010205"/>
      <name val="Calibri"/>
      <family val="2"/>
      <scheme val="minor"/>
    </font>
    <font>
      <b/>
      <sz val="11"/>
      <color rgb="FF010205"/>
      <name val="Calibri"/>
      <family val="2"/>
      <scheme val="minor"/>
    </font>
    <font>
      <b/>
      <sz val="11"/>
      <color rgb="FF000000"/>
      <name val="Calibri"/>
      <family val="2"/>
    </font>
    <font>
      <b/>
      <sz val="15"/>
      <color indexed="56"/>
      <name val="Calibri"/>
      <family val="2"/>
    </font>
    <font>
      <sz val="11"/>
      <color rgb="FF000000"/>
      <name val="Times New Roman"/>
      <family val="1"/>
    </font>
    <font>
      <b/>
      <sz val="10"/>
      <color rgb="FF000000"/>
      <name val="Times New Roman"/>
      <family val="1"/>
    </font>
    <font>
      <sz val="10"/>
      <color rgb="FFFFFFFF"/>
      <name val="Times New Roman"/>
      <family val="1"/>
    </font>
    <font>
      <sz val="10"/>
      <color rgb="FFCC0000"/>
      <name val="Times New Roman"/>
      <family val="1"/>
    </font>
    <font>
      <b/>
      <sz val="10"/>
      <color rgb="FFFFFFFF"/>
      <name val="Times New Roman"/>
      <family val="1"/>
    </font>
    <font>
      <i/>
      <sz val="10"/>
      <color rgb="FF808080"/>
      <name val="Times New Roman"/>
      <family val="1"/>
    </font>
    <font>
      <sz val="10"/>
      <color rgb="FF006600"/>
      <name val="Times New Roman"/>
      <family val="1"/>
    </font>
    <font>
      <b/>
      <sz val="24"/>
      <color rgb="FF000000"/>
      <name val="Times New Roman"/>
      <family val="1"/>
    </font>
    <font>
      <sz val="18"/>
      <color rgb="FF000000"/>
      <name val="Times New Roman"/>
      <family val="1"/>
    </font>
    <font>
      <sz val="12"/>
      <color rgb="FF000000"/>
      <name val="Times New Roman"/>
      <family val="1"/>
    </font>
    <font>
      <u/>
      <sz val="10"/>
      <color rgb="FF0000EE"/>
      <name val="Times New Roman"/>
      <family val="1"/>
    </font>
    <font>
      <sz val="10"/>
      <color rgb="FF996600"/>
      <name val="Times New Roman"/>
      <family val="1"/>
    </font>
    <font>
      <sz val="10"/>
      <color rgb="FF333333"/>
      <name val="Times New Roman"/>
      <family val="1"/>
    </font>
    <font>
      <b/>
      <i/>
      <u/>
      <sz val="10"/>
      <color rgb="FF000000"/>
      <name val="Times New Roman"/>
      <family val="1"/>
    </font>
    <font>
      <u/>
      <sz val="11"/>
      <color theme="10"/>
      <name val="Calibri"/>
      <family val="2"/>
      <scheme val="minor"/>
    </font>
    <font>
      <b/>
      <sz val="11"/>
      <color indexed="8"/>
      <name val="Calibri"/>
      <family val="2"/>
    </font>
    <font>
      <sz val="11"/>
      <color theme="8" tint="-0.249977111117893"/>
      <name val="Calibri"/>
      <family val="2"/>
      <scheme val="minor"/>
    </font>
    <font>
      <sz val="10"/>
      <color theme="1"/>
      <name val="Arial"/>
      <family val="2"/>
    </font>
    <font>
      <b/>
      <sz val="10"/>
      <color rgb="FF000000"/>
      <name val="Calibri"/>
      <family val="2"/>
      <scheme val="minor"/>
    </font>
    <font>
      <b/>
      <sz val="14"/>
      <color rgb="FF264A60"/>
      <name val="Calibri"/>
      <family val="2"/>
      <scheme val="minor"/>
    </font>
    <font>
      <b/>
      <sz val="10"/>
      <color theme="1"/>
      <name val="Arial"/>
      <family val="2"/>
    </font>
    <font>
      <b/>
      <sz val="10"/>
      <name val="Arial"/>
      <family val="2"/>
    </font>
    <font>
      <b/>
      <sz val="13"/>
      <color rgb="FF000000"/>
      <name val="Calibri"/>
      <family val="2"/>
      <scheme val="minor"/>
    </font>
    <font>
      <b/>
      <sz val="11"/>
      <color theme="1"/>
      <name val="Calibri"/>
      <family val="2"/>
    </font>
    <font>
      <sz val="11"/>
      <name val="Calibri"/>
      <family val="2"/>
    </font>
    <font>
      <u/>
      <sz val="11"/>
      <color rgb="FF2F75B5"/>
      <name val="Calibri"/>
      <family val="2"/>
      <scheme val="minor"/>
    </font>
    <font>
      <sz val="11"/>
      <color theme="1"/>
      <name val="Calibri"/>
      <family val="2"/>
    </font>
  </fonts>
  <fills count="28">
    <fill>
      <patternFill patternType="none"/>
    </fill>
    <fill>
      <patternFill patternType="gray125"/>
    </fill>
    <fill>
      <patternFill patternType="solid">
        <fgColor theme="6"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theme="7" tint="0.79998168889431442"/>
        <bgColor indexed="64"/>
      </patternFill>
    </fill>
    <fill>
      <patternFill patternType="solid">
        <fgColor rgb="FF00FF0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9" tint="0.79998168889431442"/>
        <bgColor rgb="FFE0E0E0"/>
      </patternFill>
    </fill>
    <fill>
      <patternFill patternType="solid">
        <fgColor theme="8" tint="0.79998168889431442"/>
        <bgColor rgb="FFE0E0E0"/>
      </patternFill>
    </fill>
    <fill>
      <patternFill patternType="solid">
        <fgColor theme="7" tint="0.79998168889431442"/>
        <bgColor rgb="FFE0E0E0"/>
      </patternFill>
    </fill>
    <fill>
      <patternFill patternType="solid">
        <fgColor theme="5" tint="0.39997558519241921"/>
        <bgColor indexed="64"/>
      </patternFill>
    </fill>
    <fill>
      <patternFill patternType="solid">
        <fgColor theme="0"/>
        <bgColor rgb="FFE0E0E0"/>
      </patternFill>
    </fill>
    <fill>
      <patternFill patternType="solid">
        <fgColor rgb="FFE7FD7B"/>
        <bgColor indexed="64"/>
      </patternFill>
    </fill>
    <fill>
      <patternFill patternType="solid">
        <fgColor theme="3" tint="0.89999084444715716"/>
        <bgColor indexed="64"/>
      </patternFill>
    </fill>
  </fills>
  <borders count="7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rgb="FF000000"/>
      </right>
      <top/>
      <bottom/>
      <diagonal/>
    </border>
    <border>
      <left style="thin">
        <color rgb="FF000000"/>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top/>
      <bottom style="thick">
        <color indexed="62"/>
      </bottom>
      <diagonal/>
    </border>
    <border>
      <left style="thin">
        <color rgb="FF808080"/>
      </left>
      <right style="thin">
        <color rgb="FF808080"/>
      </right>
      <top style="thin">
        <color rgb="FF808080"/>
      </top>
      <bottom style="thin">
        <color rgb="FF808080"/>
      </bottom>
      <diagonal/>
    </border>
    <border>
      <left style="thin">
        <color indexed="64"/>
      </left>
      <right/>
      <top style="medium">
        <color indexed="64"/>
      </top>
      <bottom/>
      <diagonal/>
    </border>
    <border>
      <left style="medium">
        <color rgb="FF000000"/>
      </left>
      <right/>
      <top/>
      <bottom/>
      <diagonal/>
    </border>
    <border>
      <left style="medium">
        <color rgb="FF000000"/>
      </left>
      <right/>
      <top style="medium">
        <color rgb="FF000000"/>
      </top>
      <bottom/>
      <diagonal/>
    </border>
    <border>
      <left style="medium">
        <color rgb="FF000000"/>
      </left>
      <right/>
      <top/>
      <bottom style="medium">
        <color rgb="FF000000"/>
      </bottom>
      <diagonal/>
    </border>
    <border>
      <left/>
      <right style="medium">
        <color rgb="FF000000"/>
      </right>
      <top style="medium">
        <color rgb="FF000000"/>
      </top>
      <bottom/>
      <diagonal/>
    </border>
    <border>
      <left style="thin">
        <color indexed="64"/>
      </left>
      <right style="thin">
        <color rgb="FF000000"/>
      </right>
      <top style="thin">
        <color rgb="FF000000"/>
      </top>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diagonal/>
    </border>
    <border>
      <left/>
      <right style="thin">
        <color rgb="FF000000"/>
      </right>
      <top style="thin">
        <color indexed="64"/>
      </top>
      <bottom/>
      <diagonal/>
    </border>
    <border>
      <left/>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medium">
        <color rgb="FF000000"/>
      </right>
      <top/>
      <bottom/>
      <diagonal/>
    </border>
    <border>
      <left/>
      <right style="medium">
        <color rgb="FF000000"/>
      </right>
      <top/>
      <bottom style="medium">
        <color rgb="FF000000"/>
      </bottom>
      <diagonal/>
    </border>
    <border>
      <left style="thin">
        <color indexed="64"/>
      </left>
      <right style="thin">
        <color indexed="64"/>
      </right>
      <top/>
      <bottom style="thin">
        <color indexed="64"/>
      </bottom>
      <diagonal/>
    </border>
  </borders>
  <cellStyleXfs count="53">
    <xf numFmtId="0" fontId="0" fillId="0" borderId="0"/>
    <xf numFmtId="165" fontId="1" fillId="0" borderId="0" applyFont="0" applyFill="0" applyBorder="0" applyAlignment="0" applyProtection="0"/>
    <xf numFmtId="0" fontId="3" fillId="0" borderId="0"/>
    <xf numFmtId="165"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9" fontId="10" fillId="0" borderId="0" applyFill="0" applyBorder="0" applyAlignment="0" applyProtection="0"/>
    <xf numFmtId="0" fontId="10" fillId="0" borderId="0"/>
    <xf numFmtId="166" fontId="10" fillId="0" borderId="0" applyFont="0" applyFill="0" applyBorder="0" applyAlignment="0" applyProtection="0"/>
    <xf numFmtId="165" fontId="10" fillId="0" borderId="0" applyFont="0" applyFill="0" applyBorder="0" applyAlignment="0" applyProtection="0"/>
    <xf numFmtId="9" fontId="10" fillId="0" borderId="0" applyFont="0" applyFill="0" applyBorder="0" applyAlignment="0" applyProtection="0"/>
    <xf numFmtId="0" fontId="12"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72" fontId="10" fillId="0" borderId="0" applyFill="0" applyBorder="0" applyAlignment="0" applyProtection="0"/>
    <xf numFmtId="9" fontId="10" fillId="0" borderId="0" applyFill="0" applyBorder="0" applyAlignment="0" applyProtection="0"/>
    <xf numFmtId="0" fontId="20" fillId="0" borderId="50" applyNumberFormat="0" applyFill="0" applyAlignment="0" applyProtection="0"/>
    <xf numFmtId="0" fontId="21" fillId="0" borderId="0"/>
    <xf numFmtId="173" fontId="21" fillId="0" borderId="0" applyFont="0" applyFill="0" applyBorder="0" applyAlignment="0" applyProtection="0"/>
    <xf numFmtId="0" fontId="22" fillId="0" borderId="0" applyNumberFormat="0" applyBorder="0" applyProtection="0"/>
    <xf numFmtId="0" fontId="23" fillId="10" borderId="0" applyNumberFormat="0" applyBorder="0" applyProtection="0"/>
    <xf numFmtId="0" fontId="23" fillId="11" borderId="0" applyNumberFormat="0" applyBorder="0" applyProtection="0"/>
    <xf numFmtId="0" fontId="22" fillId="12" borderId="0" applyNumberFormat="0" applyBorder="0" applyProtection="0"/>
    <xf numFmtId="0" fontId="24" fillId="13" borderId="0" applyNumberFormat="0" applyBorder="0" applyProtection="0"/>
    <xf numFmtId="0" fontId="25" fillId="14" borderId="0" applyNumberFormat="0" applyBorder="0" applyProtection="0"/>
    <xf numFmtId="9" fontId="12" fillId="0" borderId="0" applyBorder="0" applyProtection="0"/>
    <xf numFmtId="0" fontId="26" fillId="0" borderId="0" applyNumberFormat="0" applyBorder="0" applyProtection="0"/>
    <xf numFmtId="0" fontId="27" fillId="15" borderId="0" applyNumberFormat="0" applyBorder="0" applyProtection="0"/>
    <xf numFmtId="0" fontId="28" fillId="0" borderId="0" applyNumberFormat="0" applyBorder="0" applyProtection="0"/>
    <xf numFmtId="0" fontId="29" fillId="0" borderId="0" applyNumberFormat="0" applyBorder="0" applyProtection="0"/>
    <xf numFmtId="0" fontId="30" fillId="0" borderId="0" applyNumberFormat="0" applyBorder="0" applyProtection="0"/>
    <xf numFmtId="0" fontId="31" fillId="0" borderId="0" applyNumberFormat="0" applyBorder="0" applyProtection="0"/>
    <xf numFmtId="0" fontId="32" fillId="16" borderId="0" applyNumberFormat="0" applyBorder="0" applyProtection="0"/>
    <xf numFmtId="0" fontId="3" fillId="0" borderId="0" applyNumberFormat="0" applyBorder="0" applyProtection="0"/>
    <xf numFmtId="0" fontId="3" fillId="0" borderId="0" applyNumberFormat="0" applyBorder="0" applyProtection="0"/>
    <xf numFmtId="0" fontId="33" fillId="16" borderId="51" applyNumberFormat="0" applyProtection="0"/>
    <xf numFmtId="0" fontId="34" fillId="0" borderId="0" applyNumberFormat="0" applyBorder="0" applyProtection="0"/>
    <xf numFmtId="0" fontId="21" fillId="0" borderId="0" applyNumberFormat="0" applyFont="0" applyBorder="0" applyProtection="0"/>
    <xf numFmtId="0" fontId="21" fillId="0" borderId="0" applyNumberFormat="0" applyFont="0" applyBorder="0" applyProtection="0"/>
    <xf numFmtId="0" fontId="24" fillId="0" borderId="0" applyNumberFormat="0" applyBorder="0" applyProtection="0"/>
    <xf numFmtId="0" fontId="35" fillId="0" borderId="0" applyNumberFormat="0" applyFill="0" applyBorder="0" applyAlignment="0" applyProtection="0"/>
    <xf numFmtId="165" fontId="1" fillId="0" borderId="0" applyFont="0" applyFill="0" applyBorder="0" applyAlignment="0" applyProtection="0"/>
    <xf numFmtId="166" fontId="1" fillId="0" borderId="0" applyFont="0" applyFill="0" applyBorder="0" applyAlignment="0" applyProtection="0"/>
    <xf numFmtId="0" fontId="1" fillId="0" borderId="0"/>
    <xf numFmtId="166" fontId="12" fillId="0" borderId="0" applyFont="0" applyFill="0" applyBorder="0" applyAlignment="0" applyProtection="0"/>
  </cellStyleXfs>
  <cellXfs count="696">
    <xf numFmtId="0" fontId="0" fillId="0" borderId="0" xfId="0"/>
    <xf numFmtId="165" fontId="0" fillId="0" borderId="2" xfId="1" applyFont="1" applyBorder="1" applyAlignment="1">
      <alignment horizontal="center" vertical="center"/>
    </xf>
    <xf numFmtId="165" fontId="0" fillId="0" borderId="5" xfId="1" applyFont="1" applyBorder="1" applyAlignment="1">
      <alignment horizontal="center" vertical="center"/>
    </xf>
    <xf numFmtId="165" fontId="0" fillId="0" borderId="3" xfId="1" applyFont="1" applyBorder="1" applyAlignment="1">
      <alignment horizontal="center" vertical="center"/>
    </xf>
    <xf numFmtId="165" fontId="0" fillId="0" borderId="4" xfId="1" applyFont="1" applyBorder="1" applyAlignment="1">
      <alignment horizontal="center" vertical="center"/>
    </xf>
    <xf numFmtId="165" fontId="0" fillId="0" borderId="0" xfId="1" applyFont="1" applyBorder="1" applyAlignment="1">
      <alignment horizontal="center" vertical="center"/>
    </xf>
    <xf numFmtId="165" fontId="0" fillId="0" borderId="6" xfId="1" applyFont="1" applyBorder="1" applyAlignment="1">
      <alignment horizontal="center" vertical="center"/>
    </xf>
    <xf numFmtId="165" fontId="0" fillId="7" borderId="3" xfId="1" applyFont="1" applyFill="1" applyBorder="1" applyAlignment="1">
      <alignment horizontal="center" vertical="center"/>
    </xf>
    <xf numFmtId="165" fontId="0" fillId="7" borderId="0" xfId="1" applyFont="1" applyFill="1" applyBorder="1" applyAlignment="1">
      <alignment horizontal="center" vertical="center"/>
    </xf>
    <xf numFmtId="165" fontId="0" fillId="7" borderId="8" xfId="1" applyFont="1" applyFill="1" applyBorder="1" applyAlignment="1">
      <alignment horizontal="center" vertical="center"/>
    </xf>
    <xf numFmtId="0" fontId="2" fillId="7" borderId="0" xfId="0" applyFont="1" applyFill="1" applyAlignment="1">
      <alignment horizontal="center" vertical="center" wrapText="1"/>
    </xf>
    <xf numFmtId="0" fontId="0" fillId="7" borderId="0" xfId="0" applyFill="1"/>
    <xf numFmtId="0" fontId="0" fillId="0" borderId="0" xfId="0" applyAlignment="1">
      <alignment horizontal="center" vertical="center"/>
    </xf>
    <xf numFmtId="0" fontId="0" fillId="0" borderId="20" xfId="0" applyBorder="1" applyAlignment="1">
      <alignment horizontal="center" vertical="center"/>
    </xf>
    <xf numFmtId="0" fontId="0" fillId="6" borderId="21" xfId="0" applyFill="1"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0" xfId="0" applyAlignment="1">
      <alignment horizontal="center" vertical="center" wrapText="1"/>
    </xf>
    <xf numFmtId="0" fontId="0" fillId="7" borderId="0" xfId="0" applyFill="1" applyAlignment="1">
      <alignment horizontal="center" vertical="center"/>
    </xf>
    <xf numFmtId="0" fontId="0" fillId="7" borderId="0" xfId="0" applyFill="1" applyAlignment="1">
      <alignment horizontal="center" vertical="center" wrapText="1"/>
    </xf>
    <xf numFmtId="0" fontId="2" fillId="7" borderId="0" xfId="0" applyFont="1" applyFill="1"/>
    <xf numFmtId="0" fontId="0" fillId="8" borderId="5" xfId="0" applyFill="1" applyBorder="1" applyAlignment="1">
      <alignment horizontal="center" vertical="center"/>
    </xf>
    <xf numFmtId="0" fontId="0" fillId="8" borderId="21" xfId="0" applyFill="1" applyBorder="1" applyAlignment="1">
      <alignment horizontal="center" vertical="center"/>
    </xf>
    <xf numFmtId="165" fontId="0" fillId="8" borderId="5" xfId="1" applyFont="1" applyFill="1" applyBorder="1" applyAlignment="1">
      <alignment horizontal="center" vertical="center"/>
    </xf>
    <xf numFmtId="165" fontId="0" fillId="8" borderId="0" xfId="1" applyFont="1" applyFill="1" applyBorder="1" applyAlignment="1">
      <alignment horizontal="center" vertical="center"/>
    </xf>
    <xf numFmtId="165" fontId="0" fillId="8" borderId="6" xfId="1" applyFont="1" applyFill="1" applyBorder="1" applyAlignment="1">
      <alignment horizontal="center" vertical="center"/>
    </xf>
    <xf numFmtId="0" fontId="0" fillId="8" borderId="22" xfId="0" applyFill="1" applyBorder="1" applyAlignment="1">
      <alignment horizontal="center" vertical="center"/>
    </xf>
    <xf numFmtId="165" fontId="0" fillId="8" borderId="8" xfId="1" applyFont="1" applyFill="1" applyBorder="1" applyAlignment="1">
      <alignment horizontal="center" vertical="center"/>
    </xf>
    <xf numFmtId="165" fontId="13" fillId="0" borderId="20" xfId="1" applyFont="1" applyBorder="1"/>
    <xf numFmtId="165" fontId="13" fillId="6" borderId="21" xfId="1" applyFont="1" applyFill="1" applyBorder="1"/>
    <xf numFmtId="165" fontId="13" fillId="0" borderId="21" xfId="1" applyFont="1" applyBorder="1"/>
    <xf numFmtId="165" fontId="14" fillId="0" borderId="3" xfId="1" applyFont="1" applyBorder="1" applyAlignment="1">
      <alignment horizontal="center" vertical="center"/>
    </xf>
    <xf numFmtId="165" fontId="14" fillId="0" borderId="0" xfId="1" applyFont="1" applyBorder="1" applyAlignment="1">
      <alignment horizontal="center" vertical="center"/>
    </xf>
    <xf numFmtId="165" fontId="14" fillId="8" borderId="0" xfId="1" applyFont="1" applyFill="1" applyBorder="1" applyAlignment="1">
      <alignment horizontal="center" vertical="center"/>
    </xf>
    <xf numFmtId="165" fontId="13" fillId="0" borderId="20" xfId="0" applyNumberFormat="1" applyFont="1" applyBorder="1"/>
    <xf numFmtId="165" fontId="13" fillId="8" borderId="21" xfId="0" applyNumberFormat="1" applyFont="1" applyFill="1" applyBorder="1"/>
    <xf numFmtId="165" fontId="13" fillId="0" borderId="21" xfId="0" applyNumberFormat="1" applyFont="1" applyBorder="1"/>
    <xf numFmtId="0" fontId="11" fillId="0" borderId="5" xfId="0" applyFont="1" applyBorder="1"/>
    <xf numFmtId="0" fontId="11" fillId="8" borderId="5" xfId="0" applyFont="1" applyFill="1" applyBorder="1"/>
    <xf numFmtId="0" fontId="8" fillId="3" borderId="16" xfId="0" applyFont="1" applyFill="1" applyBorder="1" applyAlignment="1">
      <alignment horizontal="center" vertical="center"/>
    </xf>
    <xf numFmtId="0" fontId="0" fillId="8" borderId="20" xfId="0" applyFill="1" applyBorder="1" applyAlignment="1">
      <alignment horizontal="center" vertical="center"/>
    </xf>
    <xf numFmtId="0" fontId="9" fillId="0" borderId="0" xfId="2" applyFont="1"/>
    <xf numFmtId="0" fontId="15" fillId="0" borderId="24" xfId="2" applyFont="1" applyBorder="1" applyAlignment="1">
      <alignment horizontal="center" vertical="center"/>
    </xf>
    <xf numFmtId="0" fontId="11" fillId="0" borderId="21" xfId="0" applyFont="1" applyBorder="1"/>
    <xf numFmtId="0" fontId="11" fillId="8" borderId="21" xfId="0" applyFont="1" applyFill="1" applyBorder="1"/>
    <xf numFmtId="170" fontId="11" fillId="7" borderId="3" xfId="0" applyNumberFormat="1" applyFont="1" applyFill="1" applyBorder="1" applyAlignment="1">
      <alignment vertical="center"/>
    </xf>
    <xf numFmtId="170" fontId="11" fillId="8" borderId="3" xfId="0" applyNumberFormat="1" applyFont="1" applyFill="1" applyBorder="1" applyAlignment="1">
      <alignment vertical="center"/>
    </xf>
    <xf numFmtId="170" fontId="11" fillId="7" borderId="2" xfId="0" applyNumberFormat="1" applyFont="1" applyFill="1" applyBorder="1" applyAlignment="1">
      <alignment vertical="center"/>
    </xf>
    <xf numFmtId="170" fontId="11" fillId="7" borderId="5" xfId="0" applyNumberFormat="1" applyFont="1" applyFill="1" applyBorder="1" applyAlignment="1">
      <alignment vertical="center"/>
    </xf>
    <xf numFmtId="170" fontId="11" fillId="7" borderId="7" xfId="0" applyNumberFormat="1" applyFont="1" applyFill="1" applyBorder="1" applyAlignment="1">
      <alignment vertical="center"/>
    </xf>
    <xf numFmtId="170" fontId="11" fillId="8" borderId="8" xfId="0" applyNumberFormat="1" applyFont="1" applyFill="1" applyBorder="1" applyAlignment="1">
      <alignment vertical="center"/>
    </xf>
    <xf numFmtId="170" fontId="11" fillId="7" borderId="8" xfId="0" applyNumberFormat="1" applyFont="1" applyFill="1" applyBorder="1" applyAlignment="1">
      <alignment vertical="center"/>
    </xf>
    <xf numFmtId="0" fontId="5" fillId="0" borderId="0" xfId="2" applyFont="1" applyAlignment="1">
      <alignment horizontal="center" vertical="center" wrapText="1"/>
    </xf>
    <xf numFmtId="0" fontId="5" fillId="0" borderId="40" xfId="2" applyFont="1" applyBorder="1" applyAlignment="1">
      <alignment horizontal="center" vertical="center" wrapText="1"/>
    </xf>
    <xf numFmtId="0" fontId="15" fillId="0" borderId="43" xfId="2" applyFont="1" applyBorder="1" applyAlignment="1">
      <alignment horizontal="left" vertical="top"/>
    </xf>
    <xf numFmtId="0" fontId="15" fillId="0" borderId="44" xfId="2" applyFont="1" applyBorder="1" applyAlignment="1">
      <alignment horizontal="left" vertical="top"/>
    </xf>
    <xf numFmtId="0" fontId="5" fillId="0" borderId="0" xfId="2" applyFont="1" applyAlignment="1">
      <alignment horizontal="center"/>
    </xf>
    <xf numFmtId="0" fontId="11" fillId="0" borderId="0" xfId="0" applyFont="1"/>
    <xf numFmtId="0" fontId="11" fillId="0" borderId="21" xfId="0" applyFont="1" applyBorder="1" applyAlignment="1">
      <alignment horizontal="center" vertical="center"/>
    </xf>
    <xf numFmtId="0" fontId="3" fillId="0" borderId="0" xfId="2"/>
    <xf numFmtId="0" fontId="11" fillId="6" borderId="21" xfId="0" applyFont="1" applyFill="1" applyBorder="1" applyAlignment="1">
      <alignment horizontal="center" vertical="center"/>
    </xf>
    <xf numFmtId="0" fontId="11" fillId="8" borderId="7" xfId="0" applyFont="1" applyFill="1" applyBorder="1" applyAlignment="1">
      <alignment horizontal="center" vertical="center"/>
    </xf>
    <xf numFmtId="170" fontId="11" fillId="8" borderId="2" xfId="0" applyNumberFormat="1" applyFont="1" applyFill="1" applyBorder="1" applyAlignment="1">
      <alignment vertical="center"/>
    </xf>
    <xf numFmtId="170" fontId="11" fillId="8" borderId="5" xfId="0" applyNumberFormat="1" applyFont="1" applyFill="1" applyBorder="1" applyAlignment="1">
      <alignment vertical="center"/>
    </xf>
    <xf numFmtId="170" fontId="11" fillId="8" borderId="7" xfId="0" applyNumberFormat="1" applyFont="1" applyFill="1" applyBorder="1" applyAlignment="1">
      <alignment vertical="center"/>
    </xf>
    <xf numFmtId="170" fontId="11" fillId="8" borderId="0" xfId="0" applyNumberFormat="1" applyFont="1" applyFill="1" applyAlignment="1">
      <alignment vertical="center"/>
    </xf>
    <xf numFmtId="170" fontId="11" fillId="7" borderId="0" xfId="0" applyNumberFormat="1" applyFont="1" applyFill="1" applyAlignment="1">
      <alignment vertical="center"/>
    </xf>
    <xf numFmtId="0" fontId="3" fillId="7" borderId="0" xfId="2" applyFill="1"/>
    <xf numFmtId="0" fontId="3" fillId="9" borderId="37" xfId="2" applyFill="1" applyBorder="1"/>
    <xf numFmtId="0" fontId="16" fillId="18" borderId="43" xfId="2" applyFont="1" applyFill="1" applyBorder="1" applyAlignment="1">
      <alignment horizontal="left" vertical="top"/>
    </xf>
    <xf numFmtId="0" fontId="11" fillId="7" borderId="0" xfId="0" applyFont="1" applyFill="1" applyAlignment="1">
      <alignment horizontal="center" vertical="center"/>
    </xf>
    <xf numFmtId="0" fontId="11" fillId="8" borderId="22" xfId="0" applyFont="1" applyFill="1" applyBorder="1"/>
    <xf numFmtId="0" fontId="11" fillId="7" borderId="0" xfId="0" applyFont="1" applyFill="1"/>
    <xf numFmtId="170" fontId="8" fillId="8" borderId="2" xfId="0" applyNumberFormat="1" applyFont="1" applyFill="1" applyBorder="1" applyAlignment="1">
      <alignment vertical="center"/>
    </xf>
    <xf numFmtId="170" fontId="8" fillId="8" borderId="3" xfId="0" applyNumberFormat="1" applyFont="1" applyFill="1" applyBorder="1" applyAlignment="1">
      <alignment vertical="center"/>
    </xf>
    <xf numFmtId="170" fontId="8" fillId="7" borderId="2" xfId="0" applyNumberFormat="1" applyFont="1" applyFill="1" applyBorder="1" applyAlignment="1">
      <alignment vertical="center"/>
    </xf>
    <xf numFmtId="170" fontId="8" fillId="7" borderId="3" xfId="0" applyNumberFormat="1" applyFont="1" applyFill="1" applyBorder="1" applyAlignment="1">
      <alignment vertical="center"/>
    </xf>
    <xf numFmtId="0" fontId="11" fillId="8" borderId="8" xfId="0" applyFont="1" applyFill="1" applyBorder="1" applyAlignment="1">
      <alignment horizontal="center" vertical="center"/>
    </xf>
    <xf numFmtId="0" fontId="11" fillId="7" borderId="7" xfId="0" applyFont="1" applyFill="1" applyBorder="1" applyAlignment="1">
      <alignment horizontal="center" vertical="center"/>
    </xf>
    <xf numFmtId="0" fontId="11" fillId="7" borderId="8" xfId="0" applyFont="1" applyFill="1" applyBorder="1" applyAlignment="1">
      <alignment horizontal="center" vertical="center"/>
    </xf>
    <xf numFmtId="170" fontId="11" fillId="7" borderId="6" xfId="0" applyNumberFormat="1" applyFont="1" applyFill="1" applyBorder="1" applyAlignment="1">
      <alignment vertical="center"/>
    </xf>
    <xf numFmtId="170" fontId="11" fillId="7" borderId="9" xfId="0" applyNumberFormat="1" applyFont="1" applyFill="1" applyBorder="1" applyAlignment="1">
      <alignment vertical="center"/>
    </xf>
    <xf numFmtId="0" fontId="9" fillId="0" borderId="0" xfId="2" applyFont="1" applyAlignment="1">
      <alignment horizontal="center"/>
    </xf>
    <xf numFmtId="0" fontId="15" fillId="0" borderId="0" xfId="19" applyFont="1" applyAlignment="1">
      <alignment horizontal="center" wrapText="1"/>
    </xf>
    <xf numFmtId="171" fontId="17" fillId="0" borderId="0" xfId="15" applyNumberFormat="1" applyFont="1" applyFill="1" applyBorder="1" applyAlignment="1">
      <alignment horizontal="center"/>
    </xf>
    <xf numFmtId="0" fontId="10" fillId="8" borderId="16" xfId="0" applyFont="1" applyFill="1" applyBorder="1" applyAlignment="1">
      <alignment horizontal="center" vertical="center" wrapText="1"/>
    </xf>
    <xf numFmtId="0" fontId="10" fillId="8" borderId="17" xfId="0" applyFont="1" applyFill="1" applyBorder="1" applyAlignment="1">
      <alignment horizontal="center" vertical="center" wrapText="1"/>
    </xf>
    <xf numFmtId="0" fontId="10" fillId="7" borderId="16" xfId="0" applyFont="1" applyFill="1" applyBorder="1" applyAlignment="1">
      <alignment horizontal="center" vertical="center" wrapText="1"/>
    </xf>
    <xf numFmtId="0" fontId="10" fillId="7" borderId="17" xfId="0" applyFont="1" applyFill="1" applyBorder="1" applyAlignment="1">
      <alignment horizontal="center" vertical="center" wrapText="1"/>
    </xf>
    <xf numFmtId="1" fontId="11" fillId="7" borderId="0" xfId="0" applyNumberFormat="1" applyFont="1" applyFill="1" applyAlignment="1">
      <alignment horizontal="center" vertical="center"/>
    </xf>
    <xf numFmtId="165" fontId="0" fillId="7" borderId="0" xfId="0" applyNumberFormat="1" applyFill="1" applyAlignment="1">
      <alignment horizontal="center" vertical="center"/>
    </xf>
    <xf numFmtId="0" fontId="11" fillId="6" borderId="22" xfId="0" applyFont="1" applyFill="1" applyBorder="1" applyAlignment="1">
      <alignment horizontal="center" vertical="center"/>
    </xf>
    <xf numFmtId="165" fontId="13" fillId="6" borderId="22" xfId="1" applyFont="1" applyFill="1" applyBorder="1"/>
    <xf numFmtId="165" fontId="13" fillId="0" borderId="22" xfId="1" applyFont="1" applyBorder="1"/>
    <xf numFmtId="165" fontId="13" fillId="6" borderId="20" xfId="1" applyFont="1" applyFill="1" applyBorder="1"/>
    <xf numFmtId="0" fontId="2" fillId="3" borderId="26" xfId="0" applyFont="1" applyFill="1" applyBorder="1" applyAlignment="1">
      <alignment horizontal="center" vertical="center"/>
    </xf>
    <xf numFmtId="0" fontId="2" fillId="3" borderId="27" xfId="0" applyFont="1" applyFill="1" applyBorder="1" applyAlignment="1">
      <alignment horizontal="center" vertical="center"/>
    </xf>
    <xf numFmtId="0" fontId="2" fillId="3" borderId="28" xfId="0" applyFont="1" applyFill="1" applyBorder="1" applyAlignment="1">
      <alignment horizontal="center" vertical="center"/>
    </xf>
    <xf numFmtId="165" fontId="13" fillId="7" borderId="0" xfId="1" applyFont="1" applyFill="1" applyBorder="1"/>
    <xf numFmtId="165" fontId="14" fillId="7" borderId="0" xfId="1" applyFont="1" applyFill="1" applyBorder="1" applyAlignment="1">
      <alignment horizontal="center" vertical="center"/>
    </xf>
    <xf numFmtId="164" fontId="0" fillId="0" borderId="3" xfId="1" applyNumberFormat="1" applyFont="1" applyBorder="1" applyAlignment="1">
      <alignment horizontal="center" vertical="center"/>
    </xf>
    <xf numFmtId="165" fontId="13" fillId="7" borderId="0" xfId="1" applyFont="1" applyFill="1" applyBorder="1" applyAlignment="1">
      <alignment horizontal="center" vertical="center"/>
    </xf>
    <xf numFmtId="165" fontId="11" fillId="7" borderId="0" xfId="1" applyFont="1" applyFill="1" applyBorder="1" applyAlignment="1">
      <alignment horizontal="center" vertical="center"/>
    </xf>
    <xf numFmtId="0" fontId="11" fillId="8" borderId="20" xfId="0" applyFont="1" applyFill="1" applyBorder="1"/>
    <xf numFmtId="0" fontId="2" fillId="3" borderId="18" xfId="0" applyFont="1" applyFill="1" applyBorder="1" applyAlignment="1">
      <alignment horizontal="center" vertical="center"/>
    </xf>
    <xf numFmtId="0" fontId="0" fillId="7" borderId="21" xfId="0" applyFill="1" applyBorder="1" applyAlignment="1">
      <alignment horizontal="center" vertical="center" wrapText="1"/>
    </xf>
    <xf numFmtId="165" fontId="0" fillId="8" borderId="3" xfId="1" applyFont="1" applyFill="1" applyBorder="1" applyAlignment="1">
      <alignment horizontal="center" vertical="center"/>
    </xf>
    <xf numFmtId="0" fontId="3" fillId="0" borderId="5" xfId="2" applyBorder="1"/>
    <xf numFmtId="0" fontId="3" fillId="0" borderId="7" xfId="2" applyBorder="1"/>
    <xf numFmtId="0" fontId="3" fillId="0" borderId="8" xfId="2" applyBorder="1"/>
    <xf numFmtId="0" fontId="3" fillId="3" borderId="0" xfId="2" applyFill="1"/>
    <xf numFmtId="1"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1" fontId="2" fillId="4"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0" fontId="3" fillId="0" borderId="0" xfId="2" applyAlignment="1">
      <alignment horizontal="center" vertical="center"/>
    </xf>
    <xf numFmtId="0" fontId="3" fillId="0" borderId="2" xfId="2" applyBorder="1" applyAlignment="1">
      <alignment horizontal="center" vertical="center"/>
    </xf>
    <xf numFmtId="0" fontId="3" fillId="0" borderId="3" xfId="2" applyBorder="1" applyAlignment="1">
      <alignment horizontal="center" vertical="center"/>
    </xf>
    <xf numFmtId="0" fontId="3" fillId="0" borderId="4" xfId="2" applyBorder="1" applyAlignment="1">
      <alignment horizontal="center" vertical="center"/>
    </xf>
    <xf numFmtId="0" fontId="3" fillId="0" borderId="5" xfId="2" applyBorder="1" applyAlignment="1">
      <alignment horizontal="center" vertical="center"/>
    </xf>
    <xf numFmtId="0" fontId="3" fillId="0" borderId="6" xfId="2" applyBorder="1" applyAlignment="1">
      <alignment horizontal="center" vertical="center"/>
    </xf>
    <xf numFmtId="0" fontId="3" fillId="0" borderId="7" xfId="2" applyBorder="1" applyAlignment="1">
      <alignment horizontal="center" vertical="center"/>
    </xf>
    <xf numFmtId="0" fontId="3" fillId="0" borderId="8" xfId="2" applyBorder="1" applyAlignment="1">
      <alignment horizontal="center" vertical="center"/>
    </xf>
    <xf numFmtId="0" fontId="3" fillId="0" borderId="9" xfId="2" applyBorder="1" applyAlignment="1">
      <alignment horizontal="center" vertical="center"/>
    </xf>
    <xf numFmtId="0" fontId="2" fillId="7" borderId="21" xfId="0" applyFont="1" applyFill="1" applyBorder="1" applyAlignment="1">
      <alignment horizontal="center" vertical="center" wrapText="1"/>
    </xf>
    <xf numFmtId="0" fontId="36" fillId="7" borderId="21" xfId="0" applyFont="1" applyFill="1" applyBorder="1" applyAlignment="1">
      <alignment horizontal="center" vertical="center" wrapText="1"/>
    </xf>
    <xf numFmtId="165" fontId="13" fillId="0" borderId="0" xfId="0" applyNumberFormat="1" applyFont="1"/>
    <xf numFmtId="165" fontId="18" fillId="18" borderId="0" xfId="15" applyNumberFormat="1" applyFont="1" applyFill="1" applyBorder="1" applyAlignment="1">
      <alignment horizontal="right" vertical="top"/>
    </xf>
    <xf numFmtId="165" fontId="17" fillId="0" borderId="0" xfId="15" applyNumberFormat="1" applyFont="1" applyFill="1" applyBorder="1" applyAlignment="1">
      <alignment horizontal="right" vertical="top"/>
    </xf>
    <xf numFmtId="0" fontId="40" fillId="0" borderId="0" xfId="2" applyFont="1" applyAlignment="1">
      <alignment horizontal="left" vertical="top"/>
    </xf>
    <xf numFmtId="0" fontId="39" fillId="0" borderId="42" xfId="2" applyFont="1" applyBorder="1" applyAlignment="1">
      <alignment horizontal="center" vertical="top" wrapText="1"/>
    </xf>
    <xf numFmtId="0" fontId="5" fillId="0" borderId="0" xfId="2" applyFont="1" applyAlignment="1">
      <alignment horizontal="center" vertical="top" wrapText="1"/>
    </xf>
    <xf numFmtId="0" fontId="15" fillId="0" borderId="32" xfId="2" applyFont="1" applyBorder="1" applyAlignment="1">
      <alignment horizontal="left" vertical="top"/>
    </xf>
    <xf numFmtId="171" fontId="17" fillId="0" borderId="47" xfId="15" applyNumberFormat="1" applyFont="1" applyFill="1" applyBorder="1" applyAlignment="1">
      <alignment horizontal="right" vertical="top"/>
    </xf>
    <xf numFmtId="171" fontId="17" fillId="0" borderId="0" xfId="15" applyNumberFormat="1" applyFont="1" applyFill="1" applyAlignment="1">
      <alignment horizontal="center"/>
    </xf>
    <xf numFmtId="165" fontId="17" fillId="0" borderId="33" xfId="2" applyNumberFormat="1" applyFont="1" applyBorder="1" applyAlignment="1">
      <alignment horizontal="right" vertical="top"/>
    </xf>
    <xf numFmtId="165" fontId="17" fillId="0" borderId="0" xfId="2" applyNumberFormat="1" applyFont="1" applyAlignment="1">
      <alignment horizontal="right" vertical="top"/>
    </xf>
    <xf numFmtId="165" fontId="17" fillId="0" borderId="32" xfId="2" applyNumberFormat="1" applyFont="1" applyBorder="1" applyAlignment="1">
      <alignment horizontal="right" vertical="top"/>
    </xf>
    <xf numFmtId="165" fontId="17" fillId="0" borderId="45" xfId="2" applyNumberFormat="1" applyFont="1" applyBorder="1" applyAlignment="1">
      <alignment horizontal="right" vertical="top"/>
    </xf>
    <xf numFmtId="165" fontId="17" fillId="0" borderId="34" xfId="2" applyNumberFormat="1" applyFont="1" applyBorder="1" applyAlignment="1">
      <alignment horizontal="right" vertical="top"/>
    </xf>
    <xf numFmtId="165" fontId="17" fillId="0" borderId="46" xfId="2" applyNumberFormat="1" applyFont="1" applyBorder="1" applyAlignment="1">
      <alignment horizontal="right" vertical="top"/>
    </xf>
    <xf numFmtId="0" fontId="16" fillId="18" borderId="32" xfId="2" applyFont="1" applyFill="1" applyBorder="1" applyAlignment="1">
      <alignment horizontal="left" vertical="top"/>
    </xf>
    <xf numFmtId="165" fontId="18" fillId="18" borderId="33" xfId="2" applyNumberFormat="1" applyFont="1" applyFill="1" applyBorder="1" applyAlignment="1">
      <alignment horizontal="right" vertical="top"/>
    </xf>
    <xf numFmtId="165" fontId="18" fillId="18" borderId="0" xfId="2" applyNumberFormat="1" applyFont="1" applyFill="1" applyAlignment="1">
      <alignment horizontal="right" vertical="top"/>
    </xf>
    <xf numFmtId="165" fontId="18" fillId="18" borderId="32" xfId="2" applyNumberFormat="1" applyFont="1" applyFill="1" applyBorder="1" applyAlignment="1">
      <alignment horizontal="right" vertical="top"/>
    </xf>
    <xf numFmtId="0" fontId="9" fillId="0" borderId="35" xfId="2" applyFont="1" applyBorder="1" applyAlignment="1">
      <alignment horizontal="center" vertical="center" wrapText="1"/>
    </xf>
    <xf numFmtId="0" fontId="9" fillId="0" borderId="36" xfId="2" applyFont="1" applyBorder="1" applyAlignment="1">
      <alignment horizontal="center" vertical="center" wrapText="1"/>
    </xf>
    <xf numFmtId="171" fontId="18" fillId="0" borderId="0" xfId="15" applyNumberFormat="1" applyFont="1" applyAlignment="1">
      <alignment horizontal="center"/>
    </xf>
    <xf numFmtId="171" fontId="18" fillId="0" borderId="0" xfId="15" applyNumberFormat="1" applyFont="1" applyFill="1" applyBorder="1" applyAlignment="1">
      <alignment horizontal="center"/>
    </xf>
    <xf numFmtId="0" fontId="0" fillId="7" borderId="20" xfId="0" applyFill="1" applyBorder="1" applyAlignment="1">
      <alignment horizontal="center" vertical="center"/>
    </xf>
    <xf numFmtId="0" fontId="0" fillId="7" borderId="21" xfId="0" applyFill="1" applyBorder="1" applyAlignment="1">
      <alignment horizontal="center" vertical="center"/>
    </xf>
    <xf numFmtId="0" fontId="0" fillId="7" borderId="22" xfId="0" applyFill="1" applyBorder="1" applyAlignment="1">
      <alignment horizontal="center" vertical="center"/>
    </xf>
    <xf numFmtId="0" fontId="11" fillId="7" borderId="5" xfId="0" applyFont="1" applyFill="1" applyBorder="1"/>
    <xf numFmtId="0" fontId="11" fillId="7" borderId="7" xfId="0" applyFont="1" applyFill="1" applyBorder="1"/>
    <xf numFmtId="165" fontId="13" fillId="7" borderId="21" xfId="0" applyNumberFormat="1" applyFont="1" applyFill="1" applyBorder="1"/>
    <xf numFmtId="165" fontId="13" fillId="7" borderId="22" xfId="0" applyNumberFormat="1" applyFont="1" applyFill="1" applyBorder="1"/>
    <xf numFmtId="4" fontId="3" fillId="0" borderId="0" xfId="2" applyNumberFormat="1" applyAlignment="1">
      <alignment horizontal="center" vertical="center"/>
    </xf>
    <xf numFmtId="0" fontId="3" fillId="0" borderId="17" xfId="2" applyBorder="1" applyAlignment="1">
      <alignment horizontal="center" vertical="center"/>
    </xf>
    <xf numFmtId="4" fontId="3" fillId="0" borderId="17" xfId="2" applyNumberFormat="1" applyBorder="1" applyAlignment="1">
      <alignment horizontal="center" vertical="center"/>
    </xf>
    <xf numFmtId="165" fontId="3" fillId="0" borderId="3" xfId="1" applyFont="1" applyBorder="1" applyAlignment="1">
      <alignment horizontal="center" vertical="center"/>
    </xf>
    <xf numFmtId="165" fontId="3" fillId="0" borderId="0" xfId="1" applyFont="1" applyBorder="1" applyAlignment="1">
      <alignment horizontal="center" vertical="center"/>
    </xf>
    <xf numFmtId="165" fontId="3" fillId="0" borderId="8" xfId="1" applyFont="1" applyBorder="1" applyAlignment="1">
      <alignment horizontal="center" vertical="center"/>
    </xf>
    <xf numFmtId="4" fontId="3" fillId="0" borderId="3" xfId="2" applyNumberFormat="1" applyBorder="1" applyAlignment="1">
      <alignment horizontal="center" vertical="center"/>
    </xf>
    <xf numFmtId="0" fontId="3" fillId="0" borderId="20" xfId="2" applyBorder="1" applyAlignment="1">
      <alignment horizontal="center" vertical="center"/>
    </xf>
    <xf numFmtId="0" fontId="3" fillId="0" borderId="21" xfId="2" applyBorder="1" applyAlignment="1">
      <alignment horizontal="center" vertical="center"/>
    </xf>
    <xf numFmtId="4" fontId="3" fillId="0" borderId="8" xfId="2" applyNumberFormat="1" applyBorder="1" applyAlignment="1">
      <alignment horizontal="center" vertical="center"/>
    </xf>
    <xf numFmtId="165" fontId="13" fillId="7" borderId="20" xfId="0" applyNumberFormat="1" applyFont="1" applyFill="1" applyBorder="1"/>
    <xf numFmtId="0" fontId="9" fillId="9" borderId="5" xfId="2" applyFont="1" applyFill="1" applyBorder="1" applyAlignment="1">
      <alignment horizontal="center"/>
    </xf>
    <xf numFmtId="0" fontId="9" fillId="0" borderId="5" xfId="2" applyFont="1" applyBorder="1" applyAlignment="1">
      <alignment horizontal="center"/>
    </xf>
    <xf numFmtId="0" fontId="4" fillId="0" borderId="16" xfId="2" applyFont="1" applyBorder="1" applyAlignment="1">
      <alignment horizontal="center"/>
    </xf>
    <xf numFmtId="0" fontId="9" fillId="0" borderId="2" xfId="2" applyFont="1" applyBorder="1" applyAlignment="1">
      <alignment horizontal="center"/>
    </xf>
    <xf numFmtId="0" fontId="4" fillId="0" borderId="1" xfId="2" applyFont="1" applyBorder="1" applyAlignment="1">
      <alignment horizontal="center"/>
    </xf>
    <xf numFmtId="0" fontId="9" fillId="0" borderId="20" xfId="2" applyFont="1" applyBorder="1" applyAlignment="1">
      <alignment horizontal="center"/>
    </xf>
    <xf numFmtId="0" fontId="9" fillId="9" borderId="21" xfId="2" applyFont="1" applyFill="1" applyBorder="1" applyAlignment="1">
      <alignment horizontal="center"/>
    </xf>
    <xf numFmtId="0" fontId="9" fillId="0" borderId="21" xfId="2" applyFont="1" applyBorder="1" applyAlignment="1">
      <alignment horizontal="center"/>
    </xf>
    <xf numFmtId="170" fontId="8" fillId="8" borderId="4" xfId="0" applyNumberFormat="1" applyFont="1" applyFill="1" applyBorder="1" applyAlignment="1">
      <alignment vertical="center"/>
    </xf>
    <xf numFmtId="0" fontId="11" fillId="8" borderId="9" xfId="0" applyFont="1" applyFill="1" applyBorder="1" applyAlignment="1">
      <alignment horizontal="center" vertical="center"/>
    </xf>
    <xf numFmtId="170" fontId="11" fillId="8" borderId="6" xfId="0" applyNumberFormat="1" applyFont="1" applyFill="1" applyBorder="1" applyAlignment="1">
      <alignment vertical="center"/>
    </xf>
    <xf numFmtId="0" fontId="3" fillId="9" borderId="37" xfId="1" applyNumberFormat="1" applyFont="1" applyFill="1" applyBorder="1" applyAlignment="1">
      <alignment horizontal="center" vertical="center"/>
    </xf>
    <xf numFmtId="0" fontId="3" fillId="9" borderId="37" xfId="2" applyFill="1" applyBorder="1" applyAlignment="1">
      <alignment horizontal="center" vertical="center"/>
    </xf>
    <xf numFmtId="0" fontId="3" fillId="7" borderId="37" xfId="2" applyFill="1" applyBorder="1"/>
    <xf numFmtId="10" fontId="7" fillId="7" borderId="0" xfId="16" applyNumberFormat="1" applyFont="1" applyFill="1" applyAlignment="1">
      <alignment horizontal="left" vertical="center"/>
    </xf>
    <xf numFmtId="0" fontId="3" fillId="7" borderId="37" xfId="1" applyNumberFormat="1" applyFont="1" applyFill="1" applyBorder="1" applyAlignment="1">
      <alignment horizontal="center" vertical="center"/>
    </xf>
    <xf numFmtId="10" fontId="0" fillId="7" borderId="0" xfId="16" applyNumberFormat="1" applyFont="1" applyFill="1" applyAlignment="1">
      <alignment horizontal="center" vertical="center"/>
    </xf>
    <xf numFmtId="10" fontId="3" fillId="7" borderId="37" xfId="2" applyNumberFormat="1" applyFill="1" applyBorder="1" applyAlignment="1">
      <alignment horizontal="center" vertical="center"/>
    </xf>
    <xf numFmtId="0" fontId="3" fillId="7" borderId="37" xfId="2" applyFill="1" applyBorder="1" applyAlignment="1">
      <alignment horizontal="center" vertical="center"/>
    </xf>
    <xf numFmtId="10" fontId="3" fillId="9" borderId="37" xfId="2" applyNumberFormat="1" applyFill="1" applyBorder="1" applyAlignment="1">
      <alignment horizontal="center" vertical="center"/>
    </xf>
    <xf numFmtId="165" fontId="3" fillId="7" borderId="30" xfId="2" applyNumberFormat="1" applyFill="1" applyBorder="1" applyAlignment="1">
      <alignment horizontal="center" vertical="center"/>
    </xf>
    <xf numFmtId="0" fontId="6" fillId="7" borderId="0" xfId="0" applyFont="1" applyFill="1" applyAlignment="1">
      <alignment horizontal="center" vertical="center" wrapText="1"/>
    </xf>
    <xf numFmtId="0" fontId="38" fillId="7" borderId="0" xfId="0" applyFont="1" applyFill="1"/>
    <xf numFmtId="10" fontId="42" fillId="7" borderId="0" xfId="16" applyNumberFormat="1" applyFont="1" applyFill="1" applyBorder="1" applyAlignment="1">
      <alignment horizontal="center" vertical="center"/>
    </xf>
    <xf numFmtId="0" fontId="3" fillId="9" borderId="26" xfId="2" applyFill="1" applyBorder="1" applyAlignment="1">
      <alignment horizontal="center"/>
    </xf>
    <xf numFmtId="0" fontId="3" fillId="9" borderId="27" xfId="2" applyFill="1" applyBorder="1"/>
    <xf numFmtId="165" fontId="3" fillId="17" borderId="27" xfId="1" applyFont="1" applyFill="1" applyBorder="1" applyAlignment="1">
      <alignment horizontal="center" vertical="center"/>
    </xf>
    <xf numFmtId="10" fontId="3" fillId="9" borderId="27" xfId="2" applyNumberFormat="1" applyFill="1" applyBorder="1" applyAlignment="1">
      <alignment horizontal="center" vertical="center"/>
    </xf>
    <xf numFmtId="10" fontId="3" fillId="9" borderId="28" xfId="1" applyNumberFormat="1" applyFont="1" applyFill="1" applyBorder="1" applyAlignment="1">
      <alignment horizontal="center" vertical="center"/>
    </xf>
    <xf numFmtId="0" fontId="3" fillId="9" borderId="48" xfId="2" applyFill="1" applyBorder="1" applyAlignment="1">
      <alignment horizontal="center"/>
    </xf>
    <xf numFmtId="0" fontId="3" fillId="7" borderId="48" xfId="2" applyFill="1" applyBorder="1" applyAlignment="1">
      <alignment horizontal="center"/>
    </xf>
    <xf numFmtId="0" fontId="3" fillId="7" borderId="19" xfId="2" applyFill="1" applyBorder="1" applyAlignment="1">
      <alignment horizontal="center"/>
    </xf>
    <xf numFmtId="0" fontId="3" fillId="7" borderId="14" xfId="2" applyFill="1" applyBorder="1"/>
    <xf numFmtId="10" fontId="3" fillId="7" borderId="14" xfId="2" applyNumberFormat="1" applyFill="1" applyBorder="1" applyAlignment="1">
      <alignment horizontal="center" vertical="center"/>
    </xf>
    <xf numFmtId="165" fontId="3" fillId="9" borderId="4" xfId="1" applyFont="1" applyFill="1" applyBorder="1" applyAlignment="1">
      <alignment horizontal="center" vertical="center"/>
    </xf>
    <xf numFmtId="165" fontId="3" fillId="9" borderId="6" xfId="1" applyFont="1" applyFill="1" applyBorder="1" applyAlignment="1">
      <alignment horizontal="center" vertical="center"/>
    </xf>
    <xf numFmtId="165" fontId="3" fillId="7" borderId="6" xfId="1" applyFont="1" applyFill="1" applyBorder="1" applyAlignment="1">
      <alignment horizontal="center" vertical="center"/>
    </xf>
    <xf numFmtId="165" fontId="3" fillId="7" borderId="6" xfId="2" applyNumberFormat="1" applyFill="1" applyBorder="1" applyAlignment="1">
      <alignment horizontal="center" vertical="center"/>
    </xf>
    <xf numFmtId="165" fontId="3" fillId="7" borderId="9" xfId="1" applyFont="1" applyFill="1" applyBorder="1" applyAlignment="1">
      <alignment horizontal="center" vertical="center"/>
    </xf>
    <xf numFmtId="0" fontId="3" fillId="9" borderId="48" xfId="2" applyFill="1" applyBorder="1" applyAlignment="1">
      <alignment horizontal="center" vertical="center"/>
    </xf>
    <xf numFmtId="0" fontId="3" fillId="9" borderId="49" xfId="1" applyNumberFormat="1" applyFont="1" applyFill="1" applyBorder="1" applyAlignment="1">
      <alignment horizontal="center" vertical="center"/>
    </xf>
    <xf numFmtId="0" fontId="3" fillId="7" borderId="48" xfId="2" applyFill="1" applyBorder="1" applyAlignment="1">
      <alignment horizontal="center" vertical="center"/>
    </xf>
    <xf numFmtId="0" fontId="3" fillId="7" borderId="49" xfId="1" applyNumberFormat="1" applyFont="1" applyFill="1" applyBorder="1" applyAlignment="1">
      <alignment horizontal="center" vertical="center"/>
    </xf>
    <xf numFmtId="0" fontId="3" fillId="7" borderId="14" xfId="2" applyFill="1" applyBorder="1" applyAlignment="1">
      <alignment horizontal="center" vertical="center"/>
    </xf>
    <xf numFmtId="0" fontId="3" fillId="7" borderId="14" xfId="1" applyNumberFormat="1" applyFont="1" applyFill="1" applyBorder="1" applyAlignment="1">
      <alignment horizontal="center" vertical="center"/>
    </xf>
    <xf numFmtId="0" fontId="3" fillId="7" borderId="15" xfId="1" applyNumberFormat="1" applyFont="1" applyFill="1" applyBorder="1" applyAlignment="1">
      <alignment horizontal="center" vertical="center"/>
    </xf>
    <xf numFmtId="0" fontId="4" fillId="0" borderId="10" xfId="2" applyFont="1" applyBorder="1" applyAlignment="1">
      <alignment horizontal="center" vertical="center" wrapText="1"/>
    </xf>
    <xf numFmtId="0" fontId="4" fillId="0" borderId="11" xfId="2" applyFont="1" applyBorder="1" applyAlignment="1">
      <alignment horizontal="center" vertical="center" wrapText="1"/>
    </xf>
    <xf numFmtId="0" fontId="41" fillId="0" borderId="11" xfId="0" applyFont="1" applyBorder="1" applyAlignment="1">
      <alignment horizontal="center" vertical="center" wrapText="1"/>
    </xf>
    <xf numFmtId="0" fontId="41" fillId="0" borderId="12" xfId="0" applyFont="1" applyBorder="1" applyAlignment="1">
      <alignment horizontal="center" vertical="center" wrapText="1"/>
    </xf>
    <xf numFmtId="165" fontId="3" fillId="9" borderId="21" xfId="1" applyFont="1" applyFill="1" applyBorder="1" applyAlignment="1">
      <alignment horizontal="center" vertical="center"/>
    </xf>
    <xf numFmtId="0" fontId="2" fillId="0" borderId="19" xfId="0" applyFont="1" applyBorder="1" applyAlignment="1">
      <alignment horizontal="center" vertical="center" wrapText="1"/>
    </xf>
    <xf numFmtId="0" fontId="2" fillId="0" borderId="14" xfId="0" applyFont="1" applyBorder="1" applyAlignment="1">
      <alignment horizontal="center" vertical="center" wrapText="1"/>
    </xf>
    <xf numFmtId="0" fontId="19" fillId="0" borderId="15" xfId="0" applyFont="1" applyBorder="1" applyAlignment="1">
      <alignment horizontal="center" vertical="center" wrapText="1"/>
    </xf>
    <xf numFmtId="0" fontId="8" fillId="3" borderId="21" xfId="0" applyFont="1" applyFill="1" applyBorder="1" applyAlignment="1">
      <alignment horizontal="center" vertical="center" wrapText="1"/>
    </xf>
    <xf numFmtId="0" fontId="2" fillId="3" borderId="16" xfId="0" applyFont="1" applyFill="1" applyBorder="1" applyAlignment="1">
      <alignment horizontal="center" vertical="center"/>
    </xf>
    <xf numFmtId="0" fontId="2" fillId="7" borderId="0" xfId="0" applyFont="1" applyFill="1" applyAlignment="1">
      <alignment vertical="center"/>
    </xf>
    <xf numFmtId="0" fontId="11" fillId="7" borderId="21" xfId="0" applyFont="1" applyFill="1" applyBorder="1"/>
    <xf numFmtId="0" fontId="8" fillId="7" borderId="21" xfId="0" applyFont="1" applyFill="1" applyBorder="1" applyAlignment="1">
      <alignment horizontal="center" vertical="center" wrapText="1"/>
    </xf>
    <xf numFmtId="0" fontId="8" fillId="3" borderId="21" xfId="0" applyFont="1" applyFill="1" applyBorder="1" applyAlignment="1">
      <alignment horizontal="center" vertical="center"/>
    </xf>
    <xf numFmtId="0" fontId="11" fillId="6" borderId="5" xfId="0" applyFont="1" applyFill="1" applyBorder="1" applyAlignment="1">
      <alignment horizontal="center" vertical="center"/>
    </xf>
    <xf numFmtId="0" fontId="11" fillId="7" borderId="5" xfId="0" applyFont="1" applyFill="1" applyBorder="1" applyAlignment="1">
      <alignment horizontal="center" vertical="center"/>
    </xf>
    <xf numFmtId="0" fontId="0" fillId="6" borderId="20" xfId="0" applyFill="1" applyBorder="1" applyAlignment="1">
      <alignment horizontal="center" vertical="center"/>
    </xf>
    <xf numFmtId="0" fontId="11" fillId="7" borderId="21" xfId="0" applyFont="1" applyFill="1" applyBorder="1" applyAlignment="1">
      <alignment horizontal="center" vertical="center"/>
    </xf>
    <xf numFmtId="0" fontId="11" fillId="7" borderId="22" xfId="0" applyFont="1" applyFill="1" applyBorder="1" applyAlignment="1">
      <alignment horizontal="center" vertical="center"/>
    </xf>
    <xf numFmtId="0" fontId="0" fillId="6" borderId="22" xfId="0" applyFill="1" applyBorder="1" applyAlignment="1">
      <alignment horizontal="center" vertical="center"/>
    </xf>
    <xf numFmtId="0" fontId="11" fillId="8" borderId="7" xfId="0" applyFont="1" applyFill="1" applyBorder="1"/>
    <xf numFmtId="0" fontId="0" fillId="8" borderId="7" xfId="0" applyFill="1" applyBorder="1" applyAlignment="1">
      <alignment horizontal="center" vertical="center"/>
    </xf>
    <xf numFmtId="165" fontId="13" fillId="8" borderId="22" xfId="0" applyNumberFormat="1" applyFont="1" applyFill="1" applyBorder="1"/>
    <xf numFmtId="0" fontId="2" fillId="7" borderId="5" xfId="0" applyFont="1" applyFill="1" applyBorder="1" applyAlignment="1">
      <alignment horizontal="center" vertical="center" wrapText="1"/>
    </xf>
    <xf numFmtId="0" fontId="11" fillId="7" borderId="20" xfId="0" applyFont="1" applyFill="1" applyBorder="1"/>
    <xf numFmtId="0" fontId="11" fillId="7" borderId="22" xfId="0" applyFont="1" applyFill="1" applyBorder="1"/>
    <xf numFmtId="165" fontId="13" fillId="8" borderId="20" xfId="0" applyNumberFormat="1" applyFont="1" applyFill="1" applyBorder="1"/>
    <xf numFmtId="165" fontId="0" fillId="8" borderId="2" xfId="1" applyFont="1" applyFill="1" applyBorder="1" applyAlignment="1">
      <alignment horizontal="center"/>
    </xf>
    <xf numFmtId="165" fontId="0" fillId="8" borderId="3" xfId="1" applyFont="1" applyFill="1" applyBorder="1" applyAlignment="1">
      <alignment horizontal="center"/>
    </xf>
    <xf numFmtId="165" fontId="0" fillId="8" borderId="4" xfId="1" applyFont="1" applyFill="1" applyBorder="1" applyAlignment="1">
      <alignment horizontal="center"/>
    </xf>
    <xf numFmtId="165" fontId="0" fillId="7" borderId="5" xfId="1" applyFont="1" applyFill="1" applyBorder="1" applyAlignment="1">
      <alignment horizontal="center"/>
    </xf>
    <xf numFmtId="165" fontId="0" fillId="7" borderId="0" xfId="1" applyFont="1" applyFill="1" applyBorder="1" applyAlignment="1">
      <alignment horizontal="center"/>
    </xf>
    <xf numFmtId="165" fontId="0" fillId="7" borderId="6" xfId="1" applyFont="1" applyFill="1" applyBorder="1" applyAlignment="1">
      <alignment horizontal="center"/>
    </xf>
    <xf numFmtId="165" fontId="0" fillId="8" borderId="7" xfId="1" applyFont="1" applyFill="1" applyBorder="1" applyAlignment="1">
      <alignment horizontal="center"/>
    </xf>
    <xf numFmtId="165" fontId="0" fillId="8" borderId="8" xfId="1" applyFont="1" applyFill="1" applyBorder="1" applyAlignment="1">
      <alignment horizontal="center"/>
    </xf>
    <xf numFmtId="165" fontId="0" fillId="8" borderId="9" xfId="1" applyFont="1" applyFill="1" applyBorder="1" applyAlignment="1">
      <alignment horizontal="center"/>
    </xf>
    <xf numFmtId="165" fontId="0" fillId="8" borderId="5" xfId="1" applyFont="1" applyFill="1" applyBorder="1" applyAlignment="1">
      <alignment horizontal="center"/>
    </xf>
    <xf numFmtId="165" fontId="0" fillId="8" borderId="0" xfId="1" applyFont="1" applyFill="1" applyBorder="1" applyAlignment="1">
      <alignment horizontal="center"/>
    </xf>
    <xf numFmtId="165" fontId="0" fillId="8" borderId="6" xfId="1" applyFont="1" applyFill="1" applyBorder="1" applyAlignment="1">
      <alignment horizontal="center"/>
    </xf>
    <xf numFmtId="165" fontId="0" fillId="7" borderId="2" xfId="1" applyFont="1" applyFill="1" applyBorder="1" applyAlignment="1">
      <alignment horizontal="center"/>
    </xf>
    <xf numFmtId="165" fontId="0" fillId="7" borderId="3" xfId="1" applyFont="1" applyFill="1" applyBorder="1" applyAlignment="1">
      <alignment horizontal="center"/>
    </xf>
    <xf numFmtId="165" fontId="0" fillId="7" borderId="4" xfId="1" applyFont="1" applyFill="1" applyBorder="1" applyAlignment="1">
      <alignment horizontal="center"/>
    </xf>
    <xf numFmtId="165" fontId="0" fillId="7" borderId="7" xfId="1" applyFont="1" applyFill="1" applyBorder="1" applyAlignment="1">
      <alignment horizontal="center"/>
    </xf>
    <xf numFmtId="165" fontId="0" fillId="7" borderId="8" xfId="1" applyFont="1" applyFill="1" applyBorder="1" applyAlignment="1">
      <alignment horizontal="center"/>
    </xf>
    <xf numFmtId="165" fontId="0" fillId="7" borderId="9" xfId="1" applyFont="1" applyFill="1" applyBorder="1" applyAlignment="1">
      <alignment horizontal="center"/>
    </xf>
    <xf numFmtId="165" fontId="37" fillId="8" borderId="4" xfId="1" applyFont="1" applyFill="1" applyBorder="1" applyAlignment="1">
      <alignment horizontal="center" vertical="center"/>
    </xf>
    <xf numFmtId="165" fontId="37" fillId="7" borderId="6" xfId="1" applyFont="1" applyFill="1" applyBorder="1" applyAlignment="1">
      <alignment horizontal="center" vertical="center"/>
    </xf>
    <xf numFmtId="165" fontId="37" fillId="8" borderId="9" xfId="1" applyFont="1" applyFill="1" applyBorder="1" applyAlignment="1">
      <alignment horizontal="center" vertical="center"/>
    </xf>
    <xf numFmtId="165" fontId="37" fillId="8" borderId="6" xfId="1" applyFont="1" applyFill="1" applyBorder="1" applyAlignment="1">
      <alignment horizontal="center" vertical="center"/>
    </xf>
    <xf numFmtId="165" fontId="37" fillId="7" borderId="4" xfId="1" applyFont="1" applyFill="1" applyBorder="1" applyAlignment="1">
      <alignment horizontal="center" vertical="center"/>
    </xf>
    <xf numFmtId="165" fontId="37" fillId="7" borderId="9" xfId="1" applyFont="1" applyFill="1" applyBorder="1" applyAlignment="1">
      <alignment horizontal="center" vertical="center"/>
    </xf>
    <xf numFmtId="0" fontId="11" fillId="7" borderId="2" xfId="0" applyFont="1" applyFill="1" applyBorder="1"/>
    <xf numFmtId="0" fontId="11" fillId="8" borderId="2" xfId="0" applyFont="1" applyFill="1" applyBorder="1"/>
    <xf numFmtId="0" fontId="0" fillId="7" borderId="2" xfId="0" applyFill="1" applyBorder="1" applyAlignment="1">
      <alignment horizontal="center" vertical="center"/>
    </xf>
    <xf numFmtId="0" fontId="0" fillId="7" borderId="5" xfId="0" applyFill="1" applyBorder="1" applyAlignment="1">
      <alignment horizontal="center" vertical="center"/>
    </xf>
    <xf numFmtId="0" fontId="0" fillId="7" borderId="7" xfId="0" applyFill="1" applyBorder="1" applyAlignment="1">
      <alignment horizontal="center" vertical="center"/>
    </xf>
    <xf numFmtId="0" fontId="0" fillId="8" borderId="2" xfId="0" applyFill="1" applyBorder="1" applyAlignment="1">
      <alignment horizontal="center" vertical="center"/>
    </xf>
    <xf numFmtId="170" fontId="0" fillId="7" borderId="3" xfId="0" applyNumberFormat="1" applyFill="1" applyBorder="1" applyAlignment="1">
      <alignment horizontal="center" vertical="center"/>
    </xf>
    <xf numFmtId="170" fontId="0" fillId="7" borderId="4" xfId="0" applyNumberFormat="1" applyFill="1" applyBorder="1" applyAlignment="1">
      <alignment horizontal="center" vertical="center"/>
    </xf>
    <xf numFmtId="170" fontId="0" fillId="7" borderId="2" xfId="0" applyNumberFormat="1" applyFill="1" applyBorder="1" applyAlignment="1">
      <alignment horizontal="center" vertical="center"/>
    </xf>
    <xf numFmtId="170" fontId="0" fillId="8" borderId="5" xfId="1" applyNumberFormat="1" applyFont="1" applyFill="1" applyBorder="1" applyAlignment="1">
      <alignment horizontal="center" vertical="center"/>
    </xf>
    <xf numFmtId="170" fontId="0" fillId="8" borderId="6" xfId="1" applyNumberFormat="1" applyFont="1" applyFill="1" applyBorder="1" applyAlignment="1">
      <alignment horizontal="center" vertical="center"/>
    </xf>
    <xf numFmtId="170" fontId="0" fillId="8" borderId="0" xfId="1" applyNumberFormat="1" applyFont="1" applyFill="1" applyBorder="1" applyAlignment="1">
      <alignment horizontal="center" vertical="center"/>
    </xf>
    <xf numFmtId="170" fontId="0" fillId="7" borderId="5" xfId="0" applyNumberFormat="1" applyFill="1" applyBorder="1" applyAlignment="1">
      <alignment horizontal="center" vertical="center"/>
    </xf>
    <xf numFmtId="170" fontId="0" fillId="7" borderId="6" xfId="0" applyNumberFormat="1" applyFill="1" applyBorder="1" applyAlignment="1">
      <alignment horizontal="center" vertical="center"/>
    </xf>
    <xf numFmtId="170" fontId="0" fillId="7" borderId="0" xfId="0" applyNumberFormat="1" applyFill="1" applyAlignment="1">
      <alignment horizontal="center" vertical="center"/>
    </xf>
    <xf numFmtId="170" fontId="0" fillId="7" borderId="7" xfId="0" applyNumberFormat="1" applyFill="1" applyBorder="1" applyAlignment="1">
      <alignment horizontal="center" vertical="center"/>
    </xf>
    <xf numFmtId="170" fontId="0" fillId="7" borderId="9" xfId="0" applyNumberFormat="1" applyFill="1" applyBorder="1" applyAlignment="1">
      <alignment horizontal="center" vertical="center"/>
    </xf>
    <xf numFmtId="170" fontId="0" fillId="7" borderId="8" xfId="0" applyNumberFormat="1" applyFill="1" applyBorder="1" applyAlignment="1">
      <alignment horizontal="center" vertical="center"/>
    </xf>
    <xf numFmtId="170" fontId="0" fillId="8" borderId="7" xfId="1" applyNumberFormat="1" applyFont="1" applyFill="1" applyBorder="1" applyAlignment="1">
      <alignment horizontal="center" vertical="center"/>
    </xf>
    <xf numFmtId="170" fontId="0" fillId="8" borderId="9" xfId="1" applyNumberFormat="1" applyFont="1" applyFill="1" applyBorder="1" applyAlignment="1">
      <alignment horizontal="center" vertical="center"/>
    </xf>
    <xf numFmtId="170" fontId="0" fillId="8" borderId="8" xfId="1" applyNumberFormat="1" applyFont="1" applyFill="1" applyBorder="1" applyAlignment="1">
      <alignment horizontal="center" vertical="center"/>
    </xf>
    <xf numFmtId="170" fontId="0" fillId="8" borderId="2" xfId="1" applyNumberFormat="1" applyFont="1" applyFill="1" applyBorder="1" applyAlignment="1">
      <alignment horizontal="center" vertical="center"/>
    </xf>
    <xf numFmtId="170" fontId="0" fillId="8" borderId="4" xfId="1" applyNumberFormat="1" applyFont="1" applyFill="1" applyBorder="1" applyAlignment="1">
      <alignment horizontal="center" vertical="center"/>
    </xf>
    <xf numFmtId="170" fontId="0" fillId="8" borderId="3" xfId="1" applyNumberFormat="1" applyFont="1" applyFill="1" applyBorder="1" applyAlignment="1">
      <alignment horizontal="center" vertical="center"/>
    </xf>
    <xf numFmtId="170" fontId="0" fillId="7" borderId="7" xfId="1" applyNumberFormat="1" applyFont="1" applyFill="1" applyBorder="1" applyAlignment="1">
      <alignment horizontal="center" vertical="center"/>
    </xf>
    <xf numFmtId="170" fontId="0" fillId="7" borderId="9" xfId="1" applyNumberFormat="1" applyFont="1" applyFill="1" applyBorder="1" applyAlignment="1">
      <alignment horizontal="center" vertical="center"/>
    </xf>
    <xf numFmtId="170" fontId="0" fillId="7" borderId="8" xfId="1" applyNumberFormat="1" applyFont="1" applyFill="1" applyBorder="1" applyAlignment="1">
      <alignment horizontal="center" vertical="center"/>
    </xf>
    <xf numFmtId="1" fontId="2" fillId="5" borderId="1" xfId="0" applyNumberFormat="1" applyFont="1" applyFill="1" applyBorder="1" applyAlignment="1">
      <alignment horizontal="center" vertical="center" wrapText="1"/>
    </xf>
    <xf numFmtId="0" fontId="2" fillId="5" borderId="1" xfId="0"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 fontId="2" fillId="17" borderId="1" xfId="0" applyNumberFormat="1" applyFont="1" applyFill="1" applyBorder="1" applyAlignment="1">
      <alignment horizontal="center" vertical="center" wrapText="1"/>
    </xf>
    <xf numFmtId="0" fontId="2" fillId="17" borderId="1" xfId="0" applyFont="1" applyFill="1" applyBorder="1" applyAlignment="1">
      <alignment horizontal="center" vertical="center" wrapText="1"/>
    </xf>
    <xf numFmtId="1" fontId="2" fillId="19" borderId="1" xfId="0" applyNumberFormat="1" applyFont="1" applyFill="1" applyBorder="1" applyAlignment="1">
      <alignment horizontal="center" vertical="center" wrapText="1"/>
    </xf>
    <xf numFmtId="0" fontId="2" fillId="19" borderId="1" xfId="0" applyFont="1" applyFill="1" applyBorder="1" applyAlignment="1">
      <alignment horizontal="center" vertical="center" wrapText="1"/>
    </xf>
    <xf numFmtId="1" fontId="2" fillId="8" borderId="1" xfId="0" applyNumberFormat="1" applyFont="1" applyFill="1" applyBorder="1" applyAlignment="1">
      <alignment horizontal="center" vertical="center" wrapText="1"/>
    </xf>
    <xf numFmtId="0" fontId="2" fillId="8" borderId="1" xfId="0" applyFont="1" applyFill="1" applyBorder="1" applyAlignment="1">
      <alignment horizontal="center" vertical="center" wrapText="1"/>
    </xf>
    <xf numFmtId="1" fontId="2" fillId="20" borderId="1" xfId="0" applyNumberFormat="1" applyFont="1" applyFill="1" applyBorder="1" applyAlignment="1">
      <alignment horizontal="center" vertical="center" wrapText="1"/>
    </xf>
    <xf numFmtId="0" fontId="2" fillId="20" borderId="1" xfId="0" applyFont="1" applyFill="1" applyBorder="1" applyAlignment="1">
      <alignment horizontal="center" vertical="center" wrapText="1"/>
    </xf>
    <xf numFmtId="1" fontId="2" fillId="0" borderId="18" xfId="0" applyNumberFormat="1" applyFont="1" applyBorder="1" applyAlignment="1">
      <alignment horizontal="center" vertical="center" wrapText="1"/>
    </xf>
    <xf numFmtId="0" fontId="2" fillId="0" borderId="1" xfId="0" applyFont="1" applyBorder="1" applyAlignment="1">
      <alignment horizontal="center" vertical="center" wrapText="1"/>
    </xf>
    <xf numFmtId="1" fontId="2" fillId="24" borderId="18" xfId="0" applyNumberFormat="1" applyFont="1" applyFill="1" applyBorder="1" applyAlignment="1">
      <alignment horizontal="center" vertical="center" wrapText="1"/>
    </xf>
    <xf numFmtId="0" fontId="2" fillId="24" borderId="1" xfId="0" applyFont="1" applyFill="1" applyBorder="1" applyAlignment="1">
      <alignment horizontal="center" vertical="center" wrapText="1"/>
    </xf>
    <xf numFmtId="165" fontId="11" fillId="7" borderId="0" xfId="1" applyFont="1" applyFill="1" applyBorder="1" applyAlignment="1">
      <alignment horizontal="center"/>
    </xf>
    <xf numFmtId="167" fontId="8" fillId="25" borderId="0" xfId="0" applyNumberFormat="1" applyFont="1" applyFill="1" applyAlignment="1">
      <alignment horizontal="center" vertical="center"/>
    </xf>
    <xf numFmtId="165" fontId="11" fillId="7" borderId="0" xfId="0" applyNumberFormat="1" applyFont="1" applyFill="1"/>
    <xf numFmtId="165" fontId="11" fillId="8" borderId="0" xfId="0" applyNumberFormat="1" applyFont="1" applyFill="1"/>
    <xf numFmtId="165" fontId="11" fillId="7" borderId="3" xfId="0" applyNumberFormat="1" applyFont="1" applyFill="1" applyBorder="1"/>
    <xf numFmtId="165" fontId="11" fillId="7" borderId="8" xfId="0" applyNumberFormat="1" applyFont="1" applyFill="1" applyBorder="1"/>
    <xf numFmtId="165" fontId="11" fillId="8" borderId="8" xfId="0" applyNumberFormat="1" applyFont="1" applyFill="1" applyBorder="1"/>
    <xf numFmtId="165" fontId="11" fillId="8" borderId="3" xfId="0" applyNumberFormat="1" applyFont="1" applyFill="1" applyBorder="1"/>
    <xf numFmtId="170" fontId="14" fillId="7" borderId="4" xfId="0" applyNumberFormat="1" applyFont="1" applyFill="1" applyBorder="1" applyAlignment="1">
      <alignment horizontal="center" vertical="center"/>
    </xf>
    <xf numFmtId="170" fontId="14" fillId="8" borderId="6" xfId="1" applyNumberFormat="1" applyFont="1" applyFill="1" applyBorder="1" applyAlignment="1">
      <alignment horizontal="center" vertical="center"/>
    </xf>
    <xf numFmtId="170" fontId="14" fillId="7" borderId="6" xfId="0" applyNumberFormat="1" applyFont="1" applyFill="1" applyBorder="1" applyAlignment="1">
      <alignment horizontal="center" vertical="center"/>
    </xf>
    <xf numFmtId="170" fontId="14" fillId="7" borderId="9" xfId="0" applyNumberFormat="1" applyFont="1" applyFill="1" applyBorder="1" applyAlignment="1">
      <alignment horizontal="center" vertical="center"/>
    </xf>
    <xf numFmtId="170" fontId="14" fillId="8" borderId="9" xfId="1" applyNumberFormat="1" applyFont="1" applyFill="1" applyBorder="1" applyAlignment="1">
      <alignment horizontal="center" vertical="center"/>
    </xf>
    <xf numFmtId="170" fontId="14" fillId="8" borderId="4" xfId="1" applyNumberFormat="1" applyFont="1" applyFill="1" applyBorder="1" applyAlignment="1">
      <alignment horizontal="center" vertical="center"/>
    </xf>
    <xf numFmtId="170" fontId="14" fillId="7" borderId="9" xfId="1" applyNumberFormat="1" applyFont="1" applyFill="1" applyBorder="1" applyAlignment="1">
      <alignment horizontal="center" vertical="center"/>
    </xf>
    <xf numFmtId="0" fontId="11" fillId="7" borderId="20" xfId="0" applyFont="1" applyFill="1" applyBorder="1" applyAlignment="1">
      <alignment horizontal="center" vertical="center"/>
    </xf>
    <xf numFmtId="0" fontId="8" fillId="7" borderId="0" xfId="0" applyFont="1" applyFill="1" applyAlignment="1">
      <alignment vertical="center"/>
    </xf>
    <xf numFmtId="167" fontId="8" fillId="25" borderId="0" xfId="0" applyNumberFormat="1" applyFont="1" applyFill="1" applyAlignment="1">
      <alignment vertical="center" wrapText="1"/>
    </xf>
    <xf numFmtId="167" fontId="8" fillId="25" borderId="0" xfId="0" applyNumberFormat="1" applyFont="1" applyFill="1" applyAlignment="1">
      <alignment vertical="center"/>
    </xf>
    <xf numFmtId="165" fontId="11" fillId="0" borderId="0" xfId="1" applyFont="1" applyFill="1" applyBorder="1" applyAlignment="1">
      <alignment horizontal="center"/>
    </xf>
    <xf numFmtId="165" fontId="11" fillId="0" borderId="0" xfId="1" applyFont="1" applyFill="1" applyBorder="1" applyAlignment="1">
      <alignment horizontal="center" vertical="center"/>
    </xf>
    <xf numFmtId="0" fontId="9" fillId="0" borderId="7" xfId="2" applyFont="1" applyBorder="1" applyAlignment="1">
      <alignment horizontal="center"/>
    </xf>
    <xf numFmtId="0" fontId="9" fillId="0" borderId="22" xfId="2" applyFont="1" applyBorder="1" applyAlignment="1">
      <alignment horizontal="center"/>
    </xf>
    <xf numFmtId="0" fontId="0" fillId="7" borderId="20" xfId="0" applyFill="1" applyBorder="1" applyAlignment="1">
      <alignment horizontal="center" vertical="center" wrapText="1"/>
    </xf>
    <xf numFmtId="0" fontId="0" fillId="7" borderId="22" xfId="0"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8" fillId="3" borderId="20" xfId="0" applyFont="1" applyFill="1" applyBorder="1" applyAlignment="1">
      <alignment horizontal="center" vertical="center" wrapText="1"/>
    </xf>
    <xf numFmtId="0" fontId="8" fillId="3" borderId="22" xfId="0" applyFont="1" applyFill="1" applyBorder="1" applyAlignment="1">
      <alignment horizontal="center" vertical="center" wrapText="1"/>
    </xf>
    <xf numFmtId="167" fontId="5" fillId="21" borderId="16" xfId="0" applyNumberFormat="1" applyFont="1" applyFill="1" applyBorder="1" applyAlignment="1">
      <alignment horizontal="center" vertical="center" wrapText="1"/>
    </xf>
    <xf numFmtId="167" fontId="5" fillId="21" borderId="17" xfId="0" applyNumberFormat="1" applyFont="1" applyFill="1" applyBorder="1" applyAlignment="1">
      <alignment horizontal="center" vertical="center" wrapText="1"/>
    </xf>
    <xf numFmtId="0" fontId="8" fillId="3" borderId="18" xfId="0" applyFont="1" applyFill="1" applyBorder="1" applyAlignment="1">
      <alignment horizontal="center" vertical="center"/>
    </xf>
    <xf numFmtId="167" fontId="5" fillId="23" borderId="16" xfId="0" applyNumberFormat="1" applyFont="1" applyFill="1" applyBorder="1" applyAlignment="1">
      <alignment horizontal="center" vertical="center" wrapText="1"/>
    </xf>
    <xf numFmtId="167" fontId="5" fillId="23" borderId="17" xfId="0" applyNumberFormat="1" applyFont="1" applyFill="1" applyBorder="1" applyAlignment="1">
      <alignment horizontal="center" vertical="center" wrapText="1"/>
    </xf>
    <xf numFmtId="167" fontId="5" fillId="22" borderId="16" xfId="0" applyNumberFormat="1" applyFont="1" applyFill="1" applyBorder="1" applyAlignment="1">
      <alignment horizontal="center" vertical="center" wrapText="1"/>
    </xf>
    <xf numFmtId="167" fontId="5" fillId="22" borderId="17" xfId="0" applyNumberFormat="1" applyFont="1" applyFill="1" applyBorder="1" applyAlignment="1">
      <alignment horizontal="center" vertical="center" wrapText="1"/>
    </xf>
    <xf numFmtId="0" fontId="2" fillId="3" borderId="17" xfId="0" applyFont="1" applyFill="1" applyBorder="1" applyAlignment="1">
      <alignment horizontal="center" vertical="center"/>
    </xf>
    <xf numFmtId="165" fontId="14" fillId="0" borderId="20" xfId="1" applyFont="1" applyBorder="1" applyAlignment="1">
      <alignment horizontal="center" vertical="center"/>
    </xf>
    <xf numFmtId="165" fontId="14" fillId="6" borderId="21" xfId="1" applyFont="1" applyFill="1" applyBorder="1" applyAlignment="1">
      <alignment horizontal="center" vertical="center"/>
    </xf>
    <xf numFmtId="165" fontId="14" fillId="0" borderId="21" xfId="1" applyFont="1" applyBorder="1" applyAlignment="1">
      <alignment horizontal="center" vertical="center"/>
    </xf>
    <xf numFmtId="165" fontId="14" fillId="0" borderId="22" xfId="1" applyFont="1" applyBorder="1" applyAlignment="1">
      <alignment horizontal="center" vertical="center"/>
    </xf>
    <xf numFmtId="165" fontId="0" fillId="0" borderId="20" xfId="1" applyFont="1" applyBorder="1" applyAlignment="1">
      <alignment horizontal="center" vertical="center"/>
    </xf>
    <xf numFmtId="165" fontId="0" fillId="6" borderId="21" xfId="1" applyFont="1" applyFill="1" applyBorder="1" applyAlignment="1">
      <alignment horizontal="center" vertical="center"/>
    </xf>
    <xf numFmtId="165" fontId="0" fillId="0" borderId="21" xfId="1" applyFont="1" applyBorder="1" applyAlignment="1">
      <alignment horizontal="center" vertical="center"/>
    </xf>
    <xf numFmtId="165" fontId="0" fillId="0" borderId="22" xfId="1" applyFont="1" applyBorder="1" applyAlignment="1">
      <alignment horizontal="center" vertical="center"/>
    </xf>
    <xf numFmtId="165" fontId="0" fillId="6" borderId="22" xfId="1" applyFont="1" applyFill="1" applyBorder="1" applyAlignment="1">
      <alignment horizontal="center" vertical="center"/>
    </xf>
    <xf numFmtId="165" fontId="14" fillId="6" borderId="22" xfId="1" applyFont="1" applyFill="1" applyBorder="1" applyAlignment="1">
      <alignment horizontal="center" vertical="center"/>
    </xf>
    <xf numFmtId="165" fontId="0" fillId="6" borderId="20" xfId="1" applyFont="1" applyFill="1" applyBorder="1" applyAlignment="1">
      <alignment horizontal="center" vertical="center"/>
    </xf>
    <xf numFmtId="165" fontId="14" fillId="6" borderId="20" xfId="1" applyFont="1" applyFill="1" applyBorder="1" applyAlignment="1">
      <alignment horizontal="center" vertical="center"/>
    </xf>
    <xf numFmtId="0" fontId="0" fillId="7" borderId="3" xfId="0" applyFill="1" applyBorder="1"/>
    <xf numFmtId="0" fontId="11" fillId="0" borderId="7" xfId="0" applyFont="1" applyBorder="1"/>
    <xf numFmtId="165" fontId="13" fillId="0" borderId="22" xfId="0" applyNumberFormat="1" applyFont="1" applyBorder="1"/>
    <xf numFmtId="0" fontId="0" fillId="7" borderId="8" xfId="0" applyFill="1" applyBorder="1"/>
    <xf numFmtId="165" fontId="0" fillId="0" borderId="7" xfId="1" applyFont="1" applyBorder="1" applyAlignment="1">
      <alignment horizontal="center" vertical="center"/>
    </xf>
    <xf numFmtId="165" fontId="0" fillId="0" borderId="8" xfId="1" applyFont="1" applyBorder="1" applyAlignment="1">
      <alignment horizontal="center" vertical="center"/>
    </xf>
    <xf numFmtId="165" fontId="14" fillId="0" borderId="8" xfId="1" applyFont="1" applyBorder="1" applyAlignment="1">
      <alignment horizontal="center" vertical="center"/>
    </xf>
    <xf numFmtId="165" fontId="0" fillId="0" borderId="9" xfId="1" applyFont="1" applyBorder="1" applyAlignment="1">
      <alignment horizontal="center" vertical="center"/>
    </xf>
    <xf numFmtId="167" fontId="5" fillId="25" borderId="0" xfId="0" applyNumberFormat="1" applyFont="1" applyFill="1" applyAlignment="1">
      <alignment vertical="center" wrapText="1"/>
    </xf>
    <xf numFmtId="167" fontId="5" fillId="25" borderId="0" xfId="0" applyNumberFormat="1" applyFont="1" applyFill="1" applyAlignment="1">
      <alignment vertical="center"/>
    </xf>
    <xf numFmtId="167" fontId="5" fillId="25" borderId="0" xfId="0" applyNumberFormat="1" applyFont="1" applyFill="1" applyAlignment="1">
      <alignment horizontal="center" vertical="center"/>
    </xf>
    <xf numFmtId="0" fontId="11" fillId="0" borderId="0" xfId="0" applyFont="1" applyAlignment="1">
      <alignment horizontal="center" vertical="center"/>
    </xf>
    <xf numFmtId="0" fontId="9" fillId="0" borderId="20" xfId="2" applyFont="1" applyBorder="1" applyAlignment="1">
      <alignment horizontal="center" vertical="center"/>
    </xf>
    <xf numFmtId="0" fontId="9" fillId="0" borderId="21" xfId="2" applyFont="1" applyBorder="1"/>
    <xf numFmtId="0" fontId="9" fillId="9" borderId="21" xfId="2" applyFont="1" applyFill="1" applyBorder="1"/>
    <xf numFmtId="0" fontId="9" fillId="0" borderId="22" xfId="2" applyFont="1" applyBorder="1"/>
    <xf numFmtId="165" fontId="0" fillId="8" borderId="2" xfId="1" applyFont="1" applyFill="1" applyBorder="1" applyAlignment="1">
      <alignment horizontal="center" vertical="center"/>
    </xf>
    <xf numFmtId="165" fontId="0" fillId="7" borderId="7" xfId="1" applyFont="1" applyFill="1" applyBorder="1" applyAlignment="1">
      <alignment horizontal="center" vertical="center"/>
    </xf>
    <xf numFmtId="165" fontId="0" fillId="7" borderId="2" xfId="1" applyFont="1" applyFill="1" applyBorder="1" applyAlignment="1">
      <alignment horizontal="center" vertical="center"/>
    </xf>
    <xf numFmtId="0" fontId="0" fillId="7" borderId="6" xfId="0" applyFill="1" applyBorder="1"/>
    <xf numFmtId="0" fontId="11" fillId="8" borderId="53" xfId="0" applyFont="1" applyFill="1" applyBorder="1"/>
    <xf numFmtId="0" fontId="11" fillId="8" borderId="21" xfId="0" applyFont="1" applyFill="1" applyBorder="1" applyAlignment="1">
      <alignment horizontal="center" vertical="center"/>
    </xf>
    <xf numFmtId="0" fontId="11" fillId="8" borderId="55" xfId="0" applyFont="1" applyFill="1" applyBorder="1"/>
    <xf numFmtId="0" fontId="0" fillId="7" borderId="0" xfId="0" applyFill="1" applyAlignment="1">
      <alignment horizontal="center"/>
    </xf>
    <xf numFmtId="0" fontId="11" fillId="7" borderId="5" xfId="0" applyFont="1" applyFill="1" applyBorder="1" applyAlignment="1">
      <alignment horizontal="center"/>
    </xf>
    <xf numFmtId="0" fontId="11" fillId="8" borderId="5" xfId="0" applyFont="1" applyFill="1" applyBorder="1" applyAlignment="1">
      <alignment horizontal="center"/>
    </xf>
    <xf numFmtId="0" fontId="11" fillId="7" borderId="53" xfId="0" applyFont="1" applyFill="1" applyBorder="1"/>
    <xf numFmtId="0" fontId="2" fillId="7" borderId="20"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8" xfId="0" applyFont="1" applyFill="1" applyBorder="1" applyAlignment="1">
      <alignment horizontal="center" vertical="center" wrapText="1"/>
    </xf>
    <xf numFmtId="170" fontId="11" fillId="8" borderId="9" xfId="0" applyNumberFormat="1" applyFont="1" applyFill="1" applyBorder="1" applyAlignment="1">
      <alignment vertical="center"/>
    </xf>
    <xf numFmtId="0" fontId="8" fillId="0" borderId="0" xfId="0" applyFont="1"/>
    <xf numFmtId="0" fontId="11" fillId="0" borderId="0" xfId="0" applyFont="1" applyAlignment="1">
      <alignment vertical="center"/>
    </xf>
    <xf numFmtId="0" fontId="10" fillId="7" borderId="37" xfId="2" applyFont="1" applyFill="1" applyBorder="1" applyAlignment="1">
      <alignment horizontal="center" vertical="center"/>
    </xf>
    <xf numFmtId="0" fontId="10" fillId="9" borderId="37" xfId="1" applyNumberFormat="1" applyFont="1" applyFill="1" applyBorder="1" applyAlignment="1">
      <alignment horizontal="center" vertical="center"/>
    </xf>
    <xf numFmtId="0" fontId="10" fillId="9" borderId="37" xfId="2" applyFont="1" applyFill="1" applyBorder="1" applyAlignment="1">
      <alignment horizontal="center" vertical="center"/>
    </xf>
    <xf numFmtId="0" fontId="11" fillId="0" borderId="0" xfId="2" applyFont="1"/>
    <xf numFmtId="0" fontId="11" fillId="0" borderId="0" xfId="2" applyFont="1" applyAlignment="1">
      <alignment horizontal="center"/>
    </xf>
    <xf numFmtId="0" fontId="15" fillId="0" borderId="31" xfId="20" applyFont="1" applyBorder="1" applyAlignment="1">
      <alignment horizontal="center" wrapText="1"/>
    </xf>
    <xf numFmtId="0" fontId="15" fillId="0" borderId="31" xfId="21" applyFont="1" applyBorder="1" applyAlignment="1">
      <alignment horizontal="center" wrapText="1"/>
    </xf>
    <xf numFmtId="0" fontId="15" fillId="0" borderId="59" xfId="2" applyFont="1" applyBorder="1" applyAlignment="1">
      <alignment horizontal="left" vertical="top"/>
    </xf>
    <xf numFmtId="0" fontId="15" fillId="0" borderId="60" xfId="2" applyFont="1" applyBorder="1" applyAlignment="1">
      <alignment horizontal="left" vertical="top"/>
    </xf>
    <xf numFmtId="165" fontId="17" fillId="0" borderId="61" xfId="15" applyNumberFormat="1" applyFont="1" applyFill="1" applyBorder="1" applyAlignment="1">
      <alignment horizontal="right" vertical="top"/>
    </xf>
    <xf numFmtId="171" fontId="17" fillId="0" borderId="62" xfId="15" applyNumberFormat="1" applyFont="1" applyFill="1" applyBorder="1" applyAlignment="1">
      <alignment horizontal="right" vertical="top"/>
    </xf>
    <xf numFmtId="0" fontId="16" fillId="18" borderId="44" xfId="2" applyFont="1" applyFill="1" applyBorder="1" applyAlignment="1">
      <alignment horizontal="left" vertical="top"/>
    </xf>
    <xf numFmtId="0" fontId="16" fillId="18" borderId="46" xfId="2" applyFont="1" applyFill="1" applyBorder="1" applyAlignment="1">
      <alignment horizontal="left" vertical="top"/>
    </xf>
    <xf numFmtId="165" fontId="18" fillId="18" borderId="34" xfId="15" applyNumberFormat="1" applyFont="1" applyFill="1" applyBorder="1" applyAlignment="1">
      <alignment horizontal="right" vertical="top"/>
    </xf>
    <xf numFmtId="171" fontId="17" fillId="0" borderId="63" xfId="15" applyNumberFormat="1" applyFont="1" applyFill="1" applyBorder="1" applyAlignment="1">
      <alignment horizontal="right" vertical="top"/>
    </xf>
    <xf numFmtId="0" fontId="8" fillId="3" borderId="16" xfId="0" applyFont="1" applyFill="1" applyBorder="1" applyAlignment="1">
      <alignment vertical="center" wrapText="1"/>
    </xf>
    <xf numFmtId="0" fontId="8" fillId="3" borderId="18" xfId="0" applyFont="1" applyFill="1" applyBorder="1" applyAlignment="1">
      <alignment vertical="center" wrapText="1"/>
    </xf>
    <xf numFmtId="0" fontId="36" fillId="7" borderId="20" xfId="0" applyFont="1" applyFill="1" applyBorder="1" applyAlignment="1">
      <alignment horizontal="center" vertical="center" wrapText="1"/>
    </xf>
    <xf numFmtId="0" fontId="36" fillId="7" borderId="2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167" fontId="5" fillId="21" borderId="18" xfId="0" applyNumberFormat="1" applyFont="1" applyFill="1" applyBorder="1" applyAlignment="1">
      <alignment horizontal="center" vertical="center" wrapText="1"/>
    </xf>
    <xf numFmtId="167" fontId="5" fillId="21" borderId="25" xfId="0" applyNumberFormat="1" applyFont="1" applyFill="1" applyBorder="1" applyAlignment="1">
      <alignment horizontal="center" vertical="center" wrapText="1"/>
    </xf>
    <xf numFmtId="167" fontId="5" fillId="21" borderId="12" xfId="0" applyNumberFormat="1" applyFont="1" applyFill="1" applyBorder="1" applyAlignment="1">
      <alignment horizontal="center" vertical="center" wrapText="1"/>
    </xf>
    <xf numFmtId="0" fontId="2" fillId="3" borderId="48" xfId="0" applyFont="1" applyFill="1" applyBorder="1" applyAlignment="1">
      <alignment horizontal="center" vertical="center" wrapText="1"/>
    </xf>
    <xf numFmtId="0" fontId="2" fillId="3" borderId="37" xfId="0" applyFont="1" applyFill="1" applyBorder="1" applyAlignment="1">
      <alignment horizontal="center" vertical="center" wrapText="1"/>
    </xf>
    <xf numFmtId="0" fontId="2" fillId="3" borderId="30" xfId="0" applyFont="1" applyFill="1" applyBorder="1" applyAlignment="1">
      <alignment horizontal="center" vertical="center" wrapText="1"/>
    </xf>
    <xf numFmtId="167" fontId="5" fillId="21" borderId="48" xfId="0" applyNumberFormat="1" applyFont="1" applyFill="1" applyBorder="1" applyAlignment="1">
      <alignment horizontal="center" vertical="center" wrapText="1"/>
    </xf>
    <xf numFmtId="167" fontId="5" fillId="21" borderId="30" xfId="0" applyNumberFormat="1" applyFont="1" applyFill="1" applyBorder="1" applyAlignment="1">
      <alignment horizontal="center" vertical="center" wrapText="1"/>
    </xf>
    <xf numFmtId="167" fontId="5" fillId="21" borderId="49" xfId="0" applyNumberFormat="1" applyFont="1" applyFill="1" applyBorder="1" applyAlignment="1">
      <alignment horizontal="center" vertical="center" wrapText="1"/>
    </xf>
    <xf numFmtId="167" fontId="5" fillId="21" borderId="35" xfId="0" applyNumberFormat="1" applyFont="1" applyFill="1" applyBorder="1" applyAlignment="1">
      <alignment horizontal="center" vertical="center" wrapText="1"/>
    </xf>
    <xf numFmtId="0" fontId="0" fillId="7" borderId="0" xfId="0" applyFill="1" applyAlignment="1">
      <alignment wrapText="1"/>
    </xf>
    <xf numFmtId="0" fontId="2" fillId="4" borderId="16"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17" xfId="0" applyFont="1" applyFill="1" applyBorder="1" applyAlignment="1">
      <alignment horizontal="center" vertical="center" wrapText="1"/>
    </xf>
    <xf numFmtId="0" fontId="2" fillId="17" borderId="18" xfId="0" applyFont="1" applyFill="1" applyBorder="1" applyAlignment="1">
      <alignment horizontal="center" vertical="center" wrapText="1"/>
    </xf>
    <xf numFmtId="167" fontId="5" fillId="22" borderId="18" xfId="0" applyNumberFormat="1" applyFont="1" applyFill="1" applyBorder="1" applyAlignment="1">
      <alignment horizontal="center" vertical="center" wrapText="1"/>
    </xf>
    <xf numFmtId="167" fontId="5" fillId="22" borderId="25" xfId="0" applyNumberFormat="1" applyFont="1" applyFill="1" applyBorder="1" applyAlignment="1">
      <alignment horizontal="center" vertical="center" wrapText="1"/>
    </xf>
    <xf numFmtId="167" fontId="5" fillId="22" borderId="12" xfId="0" applyNumberFormat="1" applyFont="1" applyFill="1" applyBorder="1" applyAlignment="1">
      <alignment horizontal="center" vertical="center" wrapText="1"/>
    </xf>
    <xf numFmtId="167" fontId="5" fillId="23" borderId="18" xfId="0" applyNumberFormat="1" applyFont="1" applyFill="1" applyBorder="1" applyAlignment="1">
      <alignment horizontal="center" vertical="center" wrapText="1"/>
    </xf>
    <xf numFmtId="167" fontId="5" fillId="23" borderId="25" xfId="0" applyNumberFormat="1" applyFont="1" applyFill="1" applyBorder="1" applyAlignment="1">
      <alignment horizontal="center" vertical="center" wrapText="1"/>
    </xf>
    <xf numFmtId="167" fontId="5" fillId="23" borderId="12" xfId="0" applyNumberFormat="1" applyFont="1" applyFill="1" applyBorder="1" applyAlignment="1">
      <alignment horizontal="center" vertical="center" wrapText="1"/>
    </xf>
    <xf numFmtId="167" fontId="5" fillId="21" borderId="19" xfId="0" applyNumberFormat="1" applyFont="1" applyFill="1" applyBorder="1" applyAlignment="1">
      <alignment horizontal="center" vertical="center" wrapText="1"/>
    </xf>
    <xf numFmtId="167" fontId="5" fillId="21" borderId="23" xfId="0" applyNumberFormat="1" applyFont="1" applyFill="1" applyBorder="1" applyAlignment="1">
      <alignment horizontal="center" vertical="center" wrapText="1"/>
    </xf>
    <xf numFmtId="167" fontId="5" fillId="21" borderId="15" xfId="0" applyNumberFormat="1" applyFont="1" applyFill="1" applyBorder="1" applyAlignment="1">
      <alignment horizontal="center" vertical="center" wrapText="1"/>
    </xf>
    <xf numFmtId="167" fontId="5" fillId="21" borderId="13" xfId="0" applyNumberFormat="1" applyFont="1" applyFill="1" applyBorder="1" applyAlignment="1">
      <alignment horizontal="center" vertical="center" wrapText="1"/>
    </xf>
    <xf numFmtId="167" fontId="5" fillId="22" borderId="19" xfId="0" applyNumberFormat="1" applyFont="1" applyFill="1" applyBorder="1" applyAlignment="1">
      <alignment horizontal="center" vertical="center" wrapText="1"/>
    </xf>
    <xf numFmtId="167" fontId="5" fillId="22" borderId="23" xfId="0" applyNumberFormat="1" applyFont="1" applyFill="1" applyBorder="1" applyAlignment="1">
      <alignment horizontal="center" vertical="center" wrapText="1"/>
    </xf>
    <xf numFmtId="167" fontId="5" fillId="22" borderId="15" xfId="0" applyNumberFormat="1" applyFont="1" applyFill="1" applyBorder="1" applyAlignment="1">
      <alignment horizontal="center" vertical="center" wrapText="1"/>
    </xf>
    <xf numFmtId="167" fontId="5" fillId="22" borderId="13" xfId="0" applyNumberFormat="1" applyFont="1" applyFill="1" applyBorder="1" applyAlignment="1">
      <alignment horizontal="center" vertical="center" wrapText="1"/>
    </xf>
    <xf numFmtId="167" fontId="5" fillId="23" borderId="19" xfId="0" applyNumberFormat="1" applyFont="1" applyFill="1" applyBorder="1" applyAlignment="1">
      <alignment horizontal="center" vertical="center" wrapText="1"/>
    </xf>
    <xf numFmtId="167" fontId="5" fillId="23" borderId="23" xfId="0" applyNumberFormat="1" applyFont="1" applyFill="1" applyBorder="1" applyAlignment="1">
      <alignment horizontal="center" vertical="center" wrapText="1"/>
    </xf>
    <xf numFmtId="167" fontId="5" fillId="23" borderId="15" xfId="0" applyNumberFormat="1" applyFont="1" applyFill="1" applyBorder="1" applyAlignment="1">
      <alignment horizontal="center" vertical="center" wrapText="1"/>
    </xf>
    <xf numFmtId="167" fontId="5" fillId="23" borderId="13" xfId="0" applyNumberFormat="1" applyFont="1" applyFill="1" applyBorder="1" applyAlignment="1">
      <alignment horizontal="center" vertical="center" wrapText="1"/>
    </xf>
    <xf numFmtId="0" fontId="2" fillId="3" borderId="18" xfId="0" applyFont="1" applyFill="1" applyBorder="1" applyAlignment="1">
      <alignment horizontal="center" vertical="center" wrapText="1"/>
    </xf>
    <xf numFmtId="1" fontId="2" fillId="3" borderId="16" xfId="0" applyNumberFormat="1" applyFont="1" applyFill="1" applyBorder="1" applyAlignment="1">
      <alignment horizontal="center" vertical="center" wrapText="1"/>
    </xf>
    <xf numFmtId="1" fontId="2" fillId="3" borderId="17" xfId="0" applyNumberFormat="1" applyFont="1" applyFill="1" applyBorder="1" applyAlignment="1">
      <alignment horizontal="center" vertical="center" wrapText="1"/>
    </xf>
    <xf numFmtId="1" fontId="2" fillId="3" borderId="18" xfId="0" applyNumberFormat="1" applyFont="1" applyFill="1" applyBorder="1" applyAlignment="1">
      <alignment horizontal="center" vertical="center" wrapText="1"/>
    </xf>
    <xf numFmtId="1" fontId="2" fillId="5" borderId="16" xfId="0" applyNumberFormat="1" applyFont="1" applyFill="1" applyBorder="1" applyAlignment="1">
      <alignment horizontal="center" vertical="center" wrapText="1"/>
    </xf>
    <xf numFmtId="1" fontId="2" fillId="5" borderId="17" xfId="0" applyNumberFormat="1" applyFont="1" applyFill="1" applyBorder="1" applyAlignment="1">
      <alignment horizontal="center" vertical="center" wrapText="1"/>
    </xf>
    <xf numFmtId="1" fontId="2" fillId="5" borderId="18" xfId="0" applyNumberFormat="1" applyFont="1" applyFill="1" applyBorder="1" applyAlignment="1">
      <alignment horizontal="center" vertical="center" wrapText="1"/>
    </xf>
    <xf numFmtId="1" fontId="2" fillId="4" borderId="16" xfId="0" applyNumberFormat="1" applyFont="1" applyFill="1" applyBorder="1" applyAlignment="1">
      <alignment horizontal="center" vertical="center" wrapText="1"/>
    </xf>
    <xf numFmtId="1" fontId="2" fillId="4" borderId="17" xfId="0" applyNumberFormat="1" applyFont="1" applyFill="1" applyBorder="1" applyAlignment="1">
      <alignment horizontal="center" vertical="center" wrapText="1"/>
    </xf>
    <xf numFmtId="1" fontId="2" fillId="4" borderId="18" xfId="0" applyNumberFormat="1" applyFont="1" applyFill="1" applyBorder="1" applyAlignment="1">
      <alignment horizontal="center" vertical="center" wrapText="1"/>
    </xf>
    <xf numFmtId="1" fontId="2" fillId="2" borderId="16" xfId="0" applyNumberFormat="1" applyFont="1" applyFill="1" applyBorder="1" applyAlignment="1">
      <alignment horizontal="center" vertical="center" wrapText="1"/>
    </xf>
    <xf numFmtId="1" fontId="2" fillId="2" borderId="17" xfId="0" applyNumberFormat="1" applyFont="1" applyFill="1" applyBorder="1" applyAlignment="1">
      <alignment horizontal="center" vertical="center" wrapText="1"/>
    </xf>
    <xf numFmtId="1" fontId="2" fillId="2" borderId="18" xfId="0" applyNumberFormat="1" applyFont="1" applyFill="1" applyBorder="1" applyAlignment="1">
      <alignment horizontal="center" vertical="center" wrapText="1"/>
    </xf>
    <xf numFmtId="1" fontId="2" fillId="17" borderId="16" xfId="0" applyNumberFormat="1" applyFont="1" applyFill="1" applyBorder="1" applyAlignment="1">
      <alignment horizontal="center" vertical="center" wrapText="1"/>
    </xf>
    <xf numFmtId="1" fontId="2" fillId="17" borderId="17" xfId="0" applyNumberFormat="1" applyFont="1" applyFill="1" applyBorder="1" applyAlignment="1">
      <alignment horizontal="center" vertical="center" wrapText="1"/>
    </xf>
    <xf numFmtId="1" fontId="2" fillId="17" borderId="18" xfId="0" applyNumberFormat="1" applyFont="1" applyFill="1" applyBorder="1" applyAlignment="1">
      <alignment horizontal="center" vertical="center" wrapText="1"/>
    </xf>
    <xf numFmtId="1" fontId="2" fillId="19" borderId="16" xfId="0" applyNumberFormat="1" applyFont="1" applyFill="1" applyBorder="1" applyAlignment="1">
      <alignment horizontal="center" vertical="center" wrapText="1"/>
    </xf>
    <xf numFmtId="1" fontId="2" fillId="19" borderId="17" xfId="0" applyNumberFormat="1" applyFont="1" applyFill="1" applyBorder="1" applyAlignment="1">
      <alignment horizontal="center" vertical="center" wrapText="1"/>
    </xf>
    <xf numFmtId="1" fontId="2" fillId="19" borderId="18" xfId="0" applyNumberFormat="1" applyFont="1" applyFill="1" applyBorder="1" applyAlignment="1">
      <alignment horizontal="center" vertical="center" wrapText="1"/>
    </xf>
    <xf numFmtId="1" fontId="2" fillId="8" borderId="16" xfId="0" applyNumberFormat="1" applyFont="1" applyFill="1" applyBorder="1" applyAlignment="1">
      <alignment horizontal="center" vertical="center" wrapText="1"/>
    </xf>
    <xf numFmtId="1" fontId="2" fillId="8" borderId="17" xfId="0" applyNumberFormat="1" applyFont="1" applyFill="1" applyBorder="1" applyAlignment="1">
      <alignment horizontal="center" vertical="center" wrapText="1"/>
    </xf>
    <xf numFmtId="1" fontId="2" fillId="8" borderId="18" xfId="0" applyNumberFormat="1" applyFont="1" applyFill="1" applyBorder="1" applyAlignment="1">
      <alignment horizontal="center" vertical="center" wrapText="1"/>
    </xf>
    <xf numFmtId="1" fontId="2" fillId="20" borderId="16" xfId="0" applyNumberFormat="1" applyFont="1" applyFill="1" applyBorder="1" applyAlignment="1">
      <alignment horizontal="center" vertical="center" wrapText="1"/>
    </xf>
    <xf numFmtId="1" fontId="2" fillId="20" borderId="17" xfId="0" applyNumberFormat="1" applyFont="1" applyFill="1" applyBorder="1" applyAlignment="1">
      <alignment horizontal="center" vertical="center" wrapText="1"/>
    </xf>
    <xf numFmtId="1" fontId="2" fillId="20" borderId="18" xfId="0" applyNumberFormat="1" applyFont="1" applyFill="1" applyBorder="1" applyAlignment="1">
      <alignment horizontal="center" vertical="center" wrapText="1"/>
    </xf>
    <xf numFmtId="1" fontId="2" fillId="0" borderId="17" xfId="0" applyNumberFormat="1" applyFont="1" applyBorder="1" applyAlignment="1">
      <alignment horizontal="center" vertical="center" wrapText="1"/>
    </xf>
    <xf numFmtId="1" fontId="2" fillId="24" borderId="17" xfId="0" applyNumberFormat="1" applyFont="1" applyFill="1" applyBorder="1" applyAlignment="1">
      <alignment vertical="center" wrapText="1"/>
    </xf>
    <xf numFmtId="1" fontId="2" fillId="24" borderId="18" xfId="0" applyNumberFormat="1" applyFont="1" applyFill="1" applyBorder="1" applyAlignment="1">
      <alignment vertical="center" wrapText="1"/>
    </xf>
    <xf numFmtId="0" fontId="11" fillId="0" borderId="0" xfId="0" applyFont="1" applyAlignment="1">
      <alignment horizontal="center" vertical="center" wrapText="1"/>
    </xf>
    <xf numFmtId="0" fontId="8" fillId="0" borderId="0" xfId="0" applyFont="1" applyAlignment="1">
      <alignment vertical="center"/>
    </xf>
    <xf numFmtId="167" fontId="8" fillId="0" borderId="0" xfId="0" applyNumberFormat="1" applyFont="1" applyAlignment="1">
      <alignment vertical="center"/>
    </xf>
    <xf numFmtId="167" fontId="8" fillId="0" borderId="0" xfId="0" applyNumberFormat="1" applyFont="1" applyAlignment="1">
      <alignment horizontal="center" vertical="center"/>
    </xf>
    <xf numFmtId="0" fontId="8" fillId="0" borderId="0" xfId="0" applyFont="1" applyAlignment="1">
      <alignment vertical="center" wrapText="1"/>
    </xf>
    <xf numFmtId="165" fontId="11" fillId="0" borderId="0" xfId="0" applyNumberFormat="1" applyFont="1"/>
    <xf numFmtId="167" fontId="8" fillId="7" borderId="0" xfId="0" applyNumberFormat="1" applyFont="1" applyFill="1" applyAlignment="1">
      <alignment vertical="center"/>
    </xf>
    <xf numFmtId="167" fontId="8" fillId="7" borderId="0" xfId="0" applyNumberFormat="1" applyFont="1" applyFill="1" applyAlignment="1">
      <alignment horizontal="center" vertical="center"/>
    </xf>
    <xf numFmtId="165" fontId="37" fillId="7" borderId="0" xfId="1" applyFont="1" applyFill="1" applyBorder="1" applyAlignment="1">
      <alignment horizontal="center" vertical="center"/>
    </xf>
    <xf numFmtId="171" fontId="8" fillId="0" borderId="0" xfId="15" applyNumberFormat="1" applyFont="1" applyFill="1" applyBorder="1" applyAlignment="1">
      <alignment horizontal="center"/>
    </xf>
    <xf numFmtId="0" fontId="8" fillId="0" borderId="0" xfId="2" applyFont="1" applyAlignment="1">
      <alignment horizontal="center"/>
    </xf>
    <xf numFmtId="0" fontId="5" fillId="0" borderId="0" xfId="2" applyFont="1"/>
    <xf numFmtId="0" fontId="2" fillId="7" borderId="0" xfId="0" applyFont="1" applyFill="1" applyAlignment="1">
      <alignment horizontal="right"/>
    </xf>
    <xf numFmtId="0" fontId="7" fillId="26" borderId="0" xfId="0" applyFont="1" applyFill="1"/>
    <xf numFmtId="0" fontId="2" fillId="27" borderId="65" xfId="0" applyFont="1" applyFill="1" applyBorder="1" applyAlignment="1">
      <alignment horizontal="center"/>
    </xf>
    <xf numFmtId="0" fontId="0" fillId="7" borderId="30" xfId="0" applyFill="1" applyBorder="1" applyAlignment="1">
      <alignment horizontal="left"/>
    </xf>
    <xf numFmtId="165" fontId="0" fillId="7" borderId="0" xfId="1" applyFont="1" applyFill="1" applyBorder="1" applyAlignment="1">
      <alignment horizontal="right"/>
    </xf>
    <xf numFmtId="0" fontId="0" fillId="7" borderId="35" xfId="0" applyFill="1" applyBorder="1" applyAlignment="1">
      <alignment horizontal="center"/>
    </xf>
    <xf numFmtId="0" fontId="0" fillId="7" borderId="35" xfId="0" applyFill="1" applyBorder="1" applyAlignment="1">
      <alignment horizontal="left"/>
    </xf>
    <xf numFmtId="0" fontId="0" fillId="7" borderId="30" xfId="0" applyFill="1" applyBorder="1"/>
    <xf numFmtId="165" fontId="0" fillId="7" borderId="0" xfId="1" applyFont="1" applyFill="1" applyBorder="1"/>
    <xf numFmtId="0" fontId="0" fillId="7" borderId="35" xfId="0" applyFill="1" applyBorder="1"/>
    <xf numFmtId="0" fontId="0" fillId="7" borderId="66" xfId="0" applyFill="1" applyBorder="1"/>
    <xf numFmtId="10" fontId="0" fillId="7" borderId="34" xfId="16" applyNumberFormat="1" applyFont="1" applyFill="1" applyBorder="1"/>
    <xf numFmtId="0" fontId="0" fillId="7" borderId="34" xfId="0" applyFill="1" applyBorder="1" applyAlignment="1">
      <alignment horizontal="center"/>
    </xf>
    <xf numFmtId="0" fontId="0" fillId="7" borderId="36" xfId="0" applyFill="1" applyBorder="1"/>
    <xf numFmtId="0" fontId="0" fillId="7" borderId="66" xfId="0" applyFill="1" applyBorder="1" applyAlignment="1">
      <alignment horizontal="left"/>
    </xf>
    <xf numFmtId="0" fontId="0" fillId="7" borderId="64" xfId="0" applyFill="1" applyBorder="1"/>
    <xf numFmtId="166" fontId="0" fillId="7" borderId="61" xfId="15" applyFont="1" applyFill="1" applyBorder="1" applyAlignment="1">
      <alignment horizontal="center"/>
    </xf>
    <xf numFmtId="0" fontId="0" fillId="7" borderId="61" xfId="0" applyFill="1" applyBorder="1" applyAlignment="1">
      <alignment horizontal="center"/>
    </xf>
    <xf numFmtId="0" fontId="0" fillId="7" borderId="65" xfId="0" applyFill="1" applyBorder="1"/>
    <xf numFmtId="0" fontId="0" fillId="7" borderId="64" xfId="0" applyFill="1" applyBorder="1" applyAlignment="1">
      <alignment horizontal="left"/>
    </xf>
    <xf numFmtId="10" fontId="0" fillId="7" borderId="34" xfId="16" applyNumberFormat="1" applyFont="1" applyFill="1" applyBorder="1" applyAlignment="1">
      <alignment horizontal="center"/>
    </xf>
    <xf numFmtId="0" fontId="0" fillId="9" borderId="29" xfId="0" applyFill="1" applyBorder="1" applyAlignment="1">
      <alignment horizontal="center"/>
    </xf>
    <xf numFmtId="0" fontId="0" fillId="9" borderId="29" xfId="0" applyFill="1" applyBorder="1"/>
    <xf numFmtId="0" fontId="0" fillId="7" borderId="29" xfId="0" applyFill="1" applyBorder="1" applyAlignment="1">
      <alignment horizontal="center"/>
    </xf>
    <xf numFmtId="0" fontId="0" fillId="26" borderId="29" xfId="0" applyFill="1" applyBorder="1"/>
    <xf numFmtId="165" fontId="0" fillId="26" borderId="29" xfId="1" applyFont="1" applyFill="1" applyBorder="1" applyAlignment="1">
      <alignment horizontal="center"/>
    </xf>
    <xf numFmtId="0" fontId="0" fillId="7" borderId="29" xfId="0" applyFill="1" applyBorder="1"/>
    <xf numFmtId="0" fontId="2" fillId="0" borderId="0" xfId="0" applyFont="1" applyAlignment="1">
      <alignment horizontal="center" vertical="center" wrapText="1"/>
    </xf>
    <xf numFmtId="165" fontId="0" fillId="7" borderId="0" xfId="1" applyFont="1" applyFill="1" applyAlignment="1">
      <alignment horizontal="right"/>
    </xf>
    <xf numFmtId="165" fontId="0" fillId="7" borderId="0" xfId="1" applyFont="1" applyFill="1"/>
    <xf numFmtId="0" fontId="8" fillId="0" borderId="1" xfId="0" applyFont="1" applyBorder="1" applyAlignment="1">
      <alignment horizontal="center" vertical="center"/>
    </xf>
    <xf numFmtId="0" fontId="8" fillId="7" borderId="0" xfId="0" applyFont="1" applyFill="1" applyAlignment="1">
      <alignment horizontal="center" vertical="center"/>
    </xf>
    <xf numFmtId="0" fontId="8" fillId="7" borderId="20" xfId="0" applyFont="1" applyFill="1" applyBorder="1" applyAlignment="1">
      <alignment vertical="center"/>
    </xf>
    <xf numFmtId="0" fontId="8" fillId="7" borderId="22" xfId="0" applyFont="1" applyFill="1" applyBorder="1" applyAlignment="1">
      <alignment vertical="center"/>
    </xf>
    <xf numFmtId="0" fontId="8" fillId="7" borderId="21" xfId="0" applyFont="1" applyFill="1" applyBorder="1" applyAlignment="1">
      <alignment vertical="center"/>
    </xf>
    <xf numFmtId="0" fontId="2" fillId="3" borderId="20" xfId="0" applyFont="1" applyFill="1" applyBorder="1" applyAlignment="1">
      <alignment vertical="center" wrapText="1"/>
    </xf>
    <xf numFmtId="165" fontId="8" fillId="7" borderId="0" xfId="0" applyNumberFormat="1" applyFont="1" applyFill="1"/>
    <xf numFmtId="10" fontId="47" fillId="7" borderId="0" xfId="16" applyNumberFormat="1" applyFont="1" applyFill="1" applyAlignment="1">
      <alignment horizontal="center" vertical="center"/>
    </xf>
    <xf numFmtId="0" fontId="2" fillId="3" borderId="2" xfId="0" applyFont="1" applyFill="1" applyBorder="1" applyAlignment="1">
      <alignment vertical="center"/>
    </xf>
    <xf numFmtId="0" fontId="2" fillId="3" borderId="22" xfId="0" applyFont="1" applyFill="1" applyBorder="1" applyAlignment="1">
      <alignment vertical="center" wrapText="1"/>
    </xf>
    <xf numFmtId="0" fontId="2" fillId="3" borderId="7" xfId="0" applyFont="1" applyFill="1" applyBorder="1" applyAlignment="1">
      <alignment vertical="center"/>
    </xf>
    <xf numFmtId="165" fontId="0" fillId="7" borderId="20" xfId="0" applyNumberFormat="1" applyFill="1" applyBorder="1" applyAlignment="1">
      <alignment horizontal="center" vertical="center"/>
    </xf>
    <xf numFmtId="165" fontId="0" fillId="8" borderId="21" xfId="0" applyNumberFormat="1" applyFill="1" applyBorder="1" applyAlignment="1">
      <alignment horizontal="center" vertical="center"/>
    </xf>
    <xf numFmtId="165" fontId="0" fillId="7" borderId="21" xfId="0" applyNumberFormat="1" applyFill="1" applyBorder="1" applyAlignment="1">
      <alignment horizontal="center" vertical="center"/>
    </xf>
    <xf numFmtId="165" fontId="0" fillId="8" borderId="21" xfId="1" applyFont="1" applyFill="1" applyBorder="1" applyAlignment="1">
      <alignment horizontal="center" vertical="center"/>
    </xf>
    <xf numFmtId="165" fontId="0" fillId="8" borderId="20" xfId="1" applyFont="1" applyFill="1" applyBorder="1" applyAlignment="1">
      <alignment horizontal="center" vertical="center"/>
    </xf>
    <xf numFmtId="165" fontId="0" fillId="8" borderId="22" xfId="1" applyFont="1" applyFill="1" applyBorder="1" applyAlignment="1">
      <alignment horizontal="center" vertical="center"/>
    </xf>
    <xf numFmtId="165" fontId="0" fillId="8" borderId="20" xfId="0" applyNumberFormat="1" applyFill="1" applyBorder="1" applyAlignment="1">
      <alignment horizontal="center" vertical="center"/>
    </xf>
    <xf numFmtId="165" fontId="0" fillId="7" borderId="22" xfId="0" applyNumberFormat="1" applyFill="1" applyBorder="1" applyAlignment="1">
      <alignment horizontal="center" vertical="center"/>
    </xf>
    <xf numFmtId="165" fontId="0" fillId="7" borderId="21" xfId="1" applyFont="1" applyFill="1" applyBorder="1" applyAlignment="1">
      <alignment horizontal="center" vertical="center"/>
    </xf>
    <xf numFmtId="165" fontId="0" fillId="7" borderId="22" xfId="1" applyFont="1" applyFill="1" applyBorder="1" applyAlignment="1">
      <alignment horizontal="center" vertical="center"/>
    </xf>
    <xf numFmtId="165" fontId="0" fillId="7" borderId="20" xfId="1" applyFont="1" applyFill="1" applyBorder="1" applyAlignment="1">
      <alignment horizontal="center" vertical="center"/>
    </xf>
    <xf numFmtId="165" fontId="0" fillId="8" borderId="22" xfId="0" applyNumberFormat="1" applyFill="1" applyBorder="1" applyAlignment="1">
      <alignment horizontal="center" vertical="center"/>
    </xf>
    <xf numFmtId="0" fontId="11" fillId="7" borderId="54" xfId="0" applyFont="1" applyFill="1" applyBorder="1"/>
    <xf numFmtId="165" fontId="13" fillId="7" borderId="4" xfId="0" applyNumberFormat="1" applyFont="1" applyFill="1" applyBorder="1"/>
    <xf numFmtId="165" fontId="13" fillId="8" borderId="6" xfId="0" applyNumberFormat="1" applyFont="1" applyFill="1" applyBorder="1"/>
    <xf numFmtId="165" fontId="13" fillId="7" borderId="6" xfId="0" applyNumberFormat="1" applyFont="1" applyFill="1" applyBorder="1"/>
    <xf numFmtId="165" fontId="13" fillId="8" borderId="9" xfId="0" applyNumberFormat="1" applyFont="1" applyFill="1" applyBorder="1"/>
    <xf numFmtId="0" fontId="11" fillId="7" borderId="55" xfId="0" applyFont="1" applyFill="1" applyBorder="1"/>
    <xf numFmtId="165" fontId="13" fillId="7" borderId="56" xfId="0" applyNumberFormat="1" applyFont="1" applyFill="1" applyBorder="1"/>
    <xf numFmtId="165" fontId="13" fillId="8" borderId="67" xfId="0" applyNumberFormat="1" applyFont="1" applyFill="1" applyBorder="1"/>
    <xf numFmtId="165" fontId="13" fillId="7" borderId="67" xfId="0" applyNumberFormat="1" applyFont="1" applyFill="1" applyBorder="1"/>
    <xf numFmtId="165" fontId="13" fillId="7" borderId="68" xfId="0" applyNumberFormat="1" applyFont="1" applyFill="1" applyBorder="1"/>
    <xf numFmtId="165" fontId="13" fillId="8" borderId="4" xfId="0" applyNumberFormat="1" applyFont="1" applyFill="1" applyBorder="1"/>
    <xf numFmtId="165" fontId="13" fillId="7" borderId="9" xfId="0" applyNumberFormat="1" applyFont="1" applyFill="1" applyBorder="1"/>
    <xf numFmtId="10" fontId="3" fillId="9" borderId="52" xfId="16" applyNumberFormat="1" applyFont="1" applyFill="1" applyBorder="1" applyAlignment="1">
      <alignment horizontal="center" vertical="center"/>
    </xf>
    <xf numFmtId="10" fontId="3" fillId="9" borderId="30" xfId="16" applyNumberFormat="1" applyFont="1" applyFill="1" applyBorder="1" applyAlignment="1">
      <alignment horizontal="center" vertical="center"/>
    </xf>
    <xf numFmtId="10" fontId="3" fillId="7" borderId="30" xfId="16" applyNumberFormat="1" applyFont="1" applyFill="1" applyBorder="1" applyAlignment="1">
      <alignment horizontal="center" vertical="center"/>
    </xf>
    <xf numFmtId="10" fontId="3" fillId="9" borderId="37" xfId="16" applyNumberFormat="1" applyFont="1" applyFill="1" applyBorder="1" applyAlignment="1">
      <alignment horizontal="center" vertical="center"/>
    </xf>
    <xf numFmtId="10" fontId="3" fillId="7" borderId="23" xfId="16" applyNumberFormat="1" applyFont="1" applyFill="1" applyBorder="1" applyAlignment="1">
      <alignment horizontal="center" vertical="center"/>
    </xf>
    <xf numFmtId="0" fontId="41" fillId="7" borderId="0" xfId="0" applyFont="1" applyFill="1" applyAlignment="1">
      <alignment horizontal="center" vertical="center"/>
    </xf>
    <xf numFmtId="165" fontId="3" fillId="9" borderId="52" xfId="1" applyFont="1" applyFill="1" applyBorder="1" applyAlignment="1">
      <alignment horizontal="center" vertical="center"/>
    </xf>
    <xf numFmtId="165" fontId="3" fillId="9" borderId="30" xfId="1" applyFont="1" applyFill="1" applyBorder="1" applyAlignment="1">
      <alignment horizontal="center" vertical="center"/>
    </xf>
    <xf numFmtId="165" fontId="3" fillId="7" borderId="30" xfId="1" applyFont="1" applyFill="1" applyBorder="1" applyAlignment="1">
      <alignment horizontal="center" vertical="center"/>
    </xf>
    <xf numFmtId="165" fontId="3" fillId="9" borderId="37" xfId="1" applyFont="1" applyFill="1" applyBorder="1" applyAlignment="1">
      <alignment horizontal="center" vertical="center"/>
    </xf>
    <xf numFmtId="165" fontId="3" fillId="7" borderId="23" xfId="1" applyFont="1" applyFill="1" applyBorder="1" applyAlignment="1">
      <alignment horizontal="center" vertical="center"/>
    </xf>
    <xf numFmtId="0" fontId="2" fillId="7" borderId="16" xfId="0" applyFont="1" applyFill="1" applyBorder="1" applyAlignment="1">
      <alignment horizontal="center" vertical="center"/>
    </xf>
    <xf numFmtId="10" fontId="0" fillId="7" borderId="1" xfId="0" applyNumberFormat="1" applyFill="1" applyBorder="1" applyAlignment="1">
      <alignment horizontal="center" vertical="center"/>
    </xf>
    <xf numFmtId="0" fontId="35" fillId="7" borderId="22" xfId="48" applyFill="1" applyBorder="1" applyAlignment="1">
      <alignment horizontal="center" vertical="center"/>
    </xf>
    <xf numFmtId="0" fontId="3" fillId="9" borderId="27" xfId="2" applyFill="1" applyBorder="1" applyAlignment="1">
      <alignment horizontal="center" vertical="center"/>
    </xf>
    <xf numFmtId="0" fontId="3" fillId="9" borderId="27" xfId="1" applyNumberFormat="1" applyFont="1" applyFill="1" applyBorder="1" applyAlignment="1">
      <alignment horizontal="center" vertical="center"/>
    </xf>
    <xf numFmtId="0" fontId="3" fillId="9" borderId="28" xfId="1" applyNumberFormat="1" applyFont="1" applyFill="1" applyBorder="1" applyAlignment="1">
      <alignment horizontal="center" vertical="center"/>
    </xf>
    <xf numFmtId="0" fontId="3" fillId="9" borderId="49" xfId="2" applyFill="1" applyBorder="1" applyAlignment="1">
      <alignment horizontal="center" vertical="center"/>
    </xf>
    <xf numFmtId="0" fontId="10" fillId="9" borderId="49" xfId="2" applyFont="1" applyFill="1" applyBorder="1" applyAlignment="1">
      <alignment horizontal="center" vertical="center"/>
    </xf>
    <xf numFmtId="0" fontId="10" fillId="7" borderId="49" xfId="2" applyFont="1" applyFill="1" applyBorder="1" applyAlignment="1">
      <alignment horizontal="center" vertical="center"/>
    </xf>
    <xf numFmtId="0" fontId="10" fillId="9" borderId="49" xfId="1" applyNumberFormat="1" applyFont="1" applyFill="1" applyBorder="1" applyAlignment="1">
      <alignment horizontal="center" vertical="center"/>
    </xf>
    <xf numFmtId="0" fontId="41" fillId="8" borderId="19" xfId="0" applyFont="1" applyFill="1" applyBorder="1" applyAlignment="1">
      <alignment horizontal="center" vertical="center"/>
    </xf>
    <xf numFmtId="10" fontId="42" fillId="8" borderId="15" xfId="16" applyNumberFormat="1" applyFont="1" applyFill="1" applyBorder="1" applyAlignment="1">
      <alignment horizontal="center" vertical="center"/>
    </xf>
    <xf numFmtId="0" fontId="10" fillId="8" borderId="18" xfId="0" applyFont="1" applyFill="1" applyBorder="1" applyAlignment="1">
      <alignment horizontal="center" vertical="center" wrapText="1"/>
    </xf>
    <xf numFmtId="170" fontId="11" fillId="8" borderId="4" xfId="0" applyNumberFormat="1" applyFont="1" applyFill="1" applyBorder="1" applyAlignment="1">
      <alignment vertical="center"/>
    </xf>
    <xf numFmtId="0" fontId="10" fillId="7" borderId="18"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7" borderId="1" xfId="0" applyFont="1" applyFill="1" applyBorder="1" applyAlignment="1">
      <alignment horizontal="center" vertical="center" wrapText="1"/>
    </xf>
    <xf numFmtId="170" fontId="11" fillId="7" borderId="20" xfId="0" applyNumberFormat="1" applyFont="1" applyFill="1" applyBorder="1" applyAlignment="1">
      <alignment vertical="center"/>
    </xf>
    <xf numFmtId="170" fontId="11" fillId="7" borderId="21" xfId="0" applyNumberFormat="1" applyFont="1" applyFill="1" applyBorder="1" applyAlignment="1">
      <alignment vertical="center"/>
    </xf>
    <xf numFmtId="170" fontId="11" fillId="7" borderId="22" xfId="0" applyNumberFormat="1" applyFont="1" applyFill="1" applyBorder="1" applyAlignment="1">
      <alignment vertical="center"/>
    </xf>
    <xf numFmtId="170" fontId="11" fillId="7" borderId="4" xfId="0" applyNumberFormat="1" applyFont="1" applyFill="1" applyBorder="1" applyAlignment="1">
      <alignment vertical="center"/>
    </xf>
    <xf numFmtId="170" fontId="8" fillId="8" borderId="20" xfId="0" applyNumberFormat="1" applyFont="1" applyFill="1" applyBorder="1" applyAlignment="1">
      <alignment vertical="center"/>
    </xf>
    <xf numFmtId="0" fontId="11" fillId="8" borderId="22" xfId="0" applyFont="1" applyFill="1" applyBorder="1" applyAlignment="1">
      <alignment horizontal="center" vertical="center"/>
    </xf>
    <xf numFmtId="0" fontId="8" fillId="7" borderId="5" xfId="0" applyFont="1" applyFill="1" applyBorder="1" applyAlignment="1">
      <alignment vertical="center"/>
    </xf>
    <xf numFmtId="0" fontId="8" fillId="7" borderId="7" xfId="0" applyFont="1" applyFill="1" applyBorder="1" applyAlignment="1">
      <alignment vertical="center"/>
    </xf>
    <xf numFmtId="0" fontId="2" fillId="0" borderId="0" xfId="0" applyFont="1" applyAlignment="1">
      <alignment horizontal="center" vertical="center"/>
    </xf>
    <xf numFmtId="0" fontId="11" fillId="0" borderId="20" xfId="0" applyFont="1" applyBorder="1" applyAlignment="1">
      <alignment horizontal="center" vertical="center"/>
    </xf>
    <xf numFmtId="0" fontId="11" fillId="0" borderId="22" xfId="0" applyFont="1" applyBorder="1" applyAlignment="1">
      <alignment horizontal="center" vertical="center"/>
    </xf>
    <xf numFmtId="49" fontId="0" fillId="0" borderId="0" xfId="0" applyNumberFormat="1" applyAlignment="1">
      <alignment horizontal="center" vertical="center" wrapText="1"/>
    </xf>
    <xf numFmtId="0" fontId="0" fillId="0" borderId="0" xfId="0" applyAlignment="1">
      <alignment horizontal="left" vertical="center" wrapText="1"/>
    </xf>
    <xf numFmtId="0" fontId="11" fillId="8" borderId="20" xfId="0" applyFont="1" applyFill="1" applyBorder="1" applyAlignment="1">
      <alignment horizontal="center" vertical="center"/>
    </xf>
    <xf numFmtId="0" fontId="19" fillId="8" borderId="29" xfId="0" applyFont="1" applyFill="1" applyBorder="1" applyAlignment="1">
      <alignment horizontal="center" vertical="center" wrapText="1"/>
    </xf>
    <xf numFmtId="0" fontId="44" fillId="8" borderId="29" xfId="0" applyFont="1" applyFill="1" applyBorder="1" applyAlignment="1">
      <alignment horizontal="center" vertical="center" wrapText="1"/>
    </xf>
    <xf numFmtId="165" fontId="19" fillId="8" borderId="29" xfId="1" applyFont="1" applyFill="1" applyBorder="1" applyAlignment="1">
      <alignment horizontal="center" vertical="center" wrapText="1"/>
    </xf>
    <xf numFmtId="0" fontId="10" fillId="0" borderId="29" xfId="0" applyFont="1" applyBorder="1" applyAlignment="1">
      <alignment horizontal="center" vertical="center" wrapText="1"/>
    </xf>
    <xf numFmtId="0" fontId="46" fillId="0" borderId="29" xfId="39" applyFont="1" applyBorder="1" applyAlignment="1">
      <alignment horizontal="center" vertical="center" wrapText="1"/>
    </xf>
    <xf numFmtId="14" fontId="45" fillId="0" borderId="29" xfId="0" applyNumberFormat="1" applyFont="1" applyBorder="1" applyAlignment="1">
      <alignment horizontal="center" vertical="center" wrapText="1"/>
    </xf>
    <xf numFmtId="0" fontId="11" fillId="0" borderId="29" xfId="0" applyFont="1" applyBorder="1" applyAlignment="1">
      <alignment horizontal="center" vertical="center"/>
    </xf>
    <xf numFmtId="0" fontId="45" fillId="0" borderId="29" xfId="0" applyFont="1" applyBorder="1" applyAlignment="1">
      <alignment horizontal="left" vertical="center" wrapText="1"/>
    </xf>
    <xf numFmtId="165" fontId="45" fillId="0" borderId="29" xfId="1" applyFont="1" applyFill="1" applyBorder="1" applyAlignment="1">
      <alignment horizontal="center" vertical="center"/>
    </xf>
    <xf numFmtId="0" fontId="10" fillId="8" borderId="29" xfId="0" applyFont="1" applyFill="1" applyBorder="1" applyAlignment="1">
      <alignment horizontal="center" vertical="center" wrapText="1"/>
    </xf>
    <xf numFmtId="0" fontId="35" fillId="8" borderId="29" xfId="48" applyFill="1" applyBorder="1" applyAlignment="1">
      <alignment horizontal="center" vertical="center" wrapText="1"/>
    </xf>
    <xf numFmtId="14" fontId="45" fillId="8" borderId="29" xfId="0" applyNumberFormat="1" applyFont="1" applyFill="1" applyBorder="1" applyAlignment="1">
      <alignment horizontal="center" vertical="center" wrapText="1"/>
    </xf>
    <xf numFmtId="0" fontId="11" fillId="8" borderId="29" xfId="0" applyFont="1" applyFill="1" applyBorder="1" applyAlignment="1">
      <alignment horizontal="center" vertical="center"/>
    </xf>
    <xf numFmtId="0" fontId="45" fillId="8" borderId="29" xfId="0" applyFont="1" applyFill="1" applyBorder="1" applyAlignment="1">
      <alignment horizontal="left" vertical="center" wrapText="1"/>
    </xf>
    <xf numFmtId="165" fontId="45" fillId="8" borderId="29" xfId="1" applyFont="1" applyFill="1" applyBorder="1" applyAlignment="1">
      <alignment horizontal="center" vertical="center"/>
    </xf>
    <xf numFmtId="0" fontId="35" fillId="0" borderId="29" xfId="48" applyFill="1" applyBorder="1" applyAlignment="1">
      <alignment horizontal="center" vertical="center" wrapText="1"/>
    </xf>
    <xf numFmtId="165" fontId="45" fillId="0" borderId="29" xfId="0" applyNumberFormat="1" applyFont="1" applyBorder="1" applyAlignment="1">
      <alignment horizontal="center" vertical="center"/>
    </xf>
    <xf numFmtId="165" fontId="45" fillId="8" borderId="29" xfId="0" applyNumberFormat="1" applyFont="1" applyFill="1" applyBorder="1" applyAlignment="1">
      <alignment horizontal="center" vertical="center"/>
    </xf>
    <xf numFmtId="170" fontId="45" fillId="8" borderId="29" xfId="0" applyNumberFormat="1" applyFont="1" applyFill="1" applyBorder="1" applyAlignment="1">
      <alignment horizontal="center" vertical="center"/>
    </xf>
    <xf numFmtId="0" fontId="11" fillId="0" borderId="20" xfId="0" applyFont="1" applyBorder="1"/>
    <xf numFmtId="0" fontId="11" fillId="0" borderId="2" xfId="0" applyFont="1" applyBorder="1" applyAlignment="1">
      <alignment horizontal="center" vertical="center"/>
    </xf>
    <xf numFmtId="0" fontId="11" fillId="6" borderId="21" xfId="0" applyFont="1" applyFill="1" applyBorder="1"/>
    <xf numFmtId="0" fontId="11" fillId="6" borderId="22" xfId="0" applyFont="1" applyFill="1" applyBorder="1"/>
    <xf numFmtId="0" fontId="11" fillId="0" borderId="20" xfId="0" applyFont="1" applyBorder="1" applyAlignment="1">
      <alignment wrapText="1"/>
    </xf>
    <xf numFmtId="0" fontId="11" fillId="0" borderId="5" xfId="0" applyFont="1" applyBorder="1" applyAlignment="1">
      <alignment horizontal="center" vertical="center"/>
    </xf>
    <xf numFmtId="0" fontId="11" fillId="6" borderId="7" xfId="0" applyFont="1" applyFill="1" applyBorder="1" applyAlignment="1">
      <alignment horizontal="center" vertical="center"/>
    </xf>
    <xf numFmtId="0" fontId="11" fillId="6" borderId="20" xfId="0" applyFont="1" applyFill="1" applyBorder="1" applyAlignment="1">
      <alignment horizontal="center" vertical="center"/>
    </xf>
    <xf numFmtId="0" fontId="11" fillId="0" borderId="2" xfId="0" applyFont="1" applyBorder="1"/>
    <xf numFmtId="0" fontId="8" fillId="3" borderId="7" xfId="0" applyFont="1" applyFill="1" applyBorder="1" applyAlignment="1">
      <alignment horizontal="center" vertical="center" wrapText="1"/>
    </xf>
    <xf numFmtId="0" fontId="11" fillId="7" borderId="2" xfId="0" applyFont="1" applyFill="1" applyBorder="1" applyAlignment="1">
      <alignment horizontal="center" vertical="center"/>
    </xf>
    <xf numFmtId="0" fontId="11" fillId="8" borderId="5" xfId="0" applyFont="1" applyFill="1" applyBorder="1" applyAlignment="1">
      <alignment horizontal="center" vertical="center"/>
    </xf>
    <xf numFmtId="0" fontId="11" fillId="8" borderId="2" xfId="0" applyFont="1" applyFill="1" applyBorder="1" applyAlignment="1">
      <alignment horizontal="center" vertical="center"/>
    </xf>
    <xf numFmtId="0" fontId="8" fillId="7" borderId="5" xfId="0" applyFont="1" applyFill="1" applyBorder="1" applyAlignment="1">
      <alignment horizontal="center" vertical="center"/>
    </xf>
    <xf numFmtId="0" fontId="8" fillId="8" borderId="5" xfId="0" applyFont="1" applyFill="1" applyBorder="1" applyAlignment="1">
      <alignment horizontal="center" vertical="center"/>
    </xf>
    <xf numFmtId="0" fontId="11" fillId="3" borderId="3" xfId="0" applyFont="1" applyFill="1" applyBorder="1"/>
    <xf numFmtId="0" fontId="8" fillId="3" borderId="1" xfId="0" applyFont="1" applyFill="1" applyBorder="1" applyAlignment="1">
      <alignment horizontal="center" vertical="center"/>
    </xf>
    <xf numFmtId="0" fontId="11" fillId="7" borderId="0" xfId="0" applyFont="1" applyFill="1" applyAlignment="1">
      <alignment horizontal="center" vertical="center" wrapText="1"/>
    </xf>
    <xf numFmtId="0" fontId="0" fillId="0" borderId="0" xfId="0" applyAlignment="1">
      <alignment horizontal="center"/>
    </xf>
    <xf numFmtId="165" fontId="3" fillId="17" borderId="37" xfId="1" applyFont="1" applyFill="1" applyBorder="1" applyAlignment="1">
      <alignment horizontal="center" vertical="center"/>
    </xf>
    <xf numFmtId="10" fontId="3" fillId="9" borderId="49" xfId="1" applyNumberFormat="1" applyFont="1" applyFill="1" applyBorder="1" applyAlignment="1">
      <alignment horizontal="center" vertical="center"/>
    </xf>
    <xf numFmtId="10" fontId="3" fillId="7" borderId="49" xfId="1" applyNumberFormat="1" applyFont="1" applyFill="1" applyBorder="1" applyAlignment="1">
      <alignment horizontal="center" vertical="center"/>
    </xf>
    <xf numFmtId="10" fontId="38" fillId="7" borderId="49" xfId="1" applyNumberFormat="1" applyFont="1" applyFill="1" applyBorder="1" applyAlignment="1">
      <alignment horizontal="center" vertical="center"/>
    </xf>
    <xf numFmtId="165" fontId="3" fillId="17" borderId="37" xfId="2" applyNumberFormat="1" applyFill="1" applyBorder="1" applyAlignment="1">
      <alignment horizontal="center" vertical="center"/>
    </xf>
    <xf numFmtId="10" fontId="3" fillId="7" borderId="49" xfId="2" applyNumberFormat="1" applyFill="1" applyBorder="1" applyAlignment="1">
      <alignment horizontal="center" vertical="center"/>
    </xf>
    <xf numFmtId="165" fontId="3" fillId="17" borderId="14" xfId="1" applyFont="1" applyFill="1" applyBorder="1" applyAlignment="1">
      <alignment horizontal="center" vertical="center"/>
    </xf>
    <xf numFmtId="10" fontId="3" fillId="7" borderId="15" xfId="1" applyNumberFormat="1" applyFont="1" applyFill="1" applyBorder="1" applyAlignment="1">
      <alignment horizontal="center" vertical="center"/>
    </xf>
    <xf numFmtId="0" fontId="10" fillId="8" borderId="31" xfId="0" applyFont="1" applyFill="1" applyBorder="1" applyAlignment="1">
      <alignment horizontal="center" vertical="center" wrapText="1"/>
    </xf>
    <xf numFmtId="0" fontId="10" fillId="8" borderId="69" xfId="0" applyFont="1" applyFill="1" applyBorder="1" applyAlignment="1">
      <alignment horizontal="center" vertical="center" wrapText="1"/>
    </xf>
    <xf numFmtId="14" fontId="45" fillId="8" borderId="31" xfId="0" applyNumberFormat="1" applyFont="1" applyFill="1" applyBorder="1" applyAlignment="1">
      <alignment horizontal="center" vertical="center" wrapText="1"/>
    </xf>
    <xf numFmtId="14" fontId="45" fillId="8" borderId="69" xfId="0" applyNumberFormat="1" applyFont="1" applyFill="1" applyBorder="1" applyAlignment="1">
      <alignment horizontal="center" vertical="center" wrapText="1"/>
    </xf>
    <xf numFmtId="0" fontId="35" fillId="8" borderId="31" xfId="48" applyFill="1" applyBorder="1" applyAlignment="1">
      <alignment horizontal="center" vertical="center" wrapText="1"/>
    </xf>
    <xf numFmtId="0" fontId="35" fillId="8" borderId="69" xfId="48" applyFill="1" applyBorder="1" applyAlignment="1">
      <alignment horizontal="center" vertical="center" wrapText="1"/>
    </xf>
    <xf numFmtId="0" fontId="10" fillId="0" borderId="31"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69" xfId="0" applyFont="1" applyBorder="1" applyAlignment="1">
      <alignment horizontal="center" vertical="center" wrapText="1"/>
    </xf>
    <xf numFmtId="14" fontId="45" fillId="0" borderId="31" xfId="0" applyNumberFormat="1" applyFont="1" applyBorder="1" applyAlignment="1">
      <alignment horizontal="center" vertical="center" wrapText="1"/>
    </xf>
    <xf numFmtId="14" fontId="45" fillId="0" borderId="37" xfId="0" applyNumberFormat="1" applyFont="1" applyBorder="1" applyAlignment="1">
      <alignment horizontal="center" vertical="center" wrapText="1"/>
    </xf>
    <xf numFmtId="14" fontId="45" fillId="0" borderId="69" xfId="0" applyNumberFormat="1" applyFont="1" applyBorder="1" applyAlignment="1">
      <alignment horizontal="center" vertical="center" wrapText="1"/>
    </xf>
    <xf numFmtId="0" fontId="10" fillId="8" borderId="37" xfId="0" applyFont="1" applyFill="1" applyBorder="1" applyAlignment="1">
      <alignment horizontal="center" vertical="center" wrapText="1"/>
    </xf>
    <xf numFmtId="14" fontId="45" fillId="8" borderId="37" xfId="0" applyNumberFormat="1" applyFont="1" applyFill="1" applyBorder="1" applyAlignment="1">
      <alignment horizontal="center" vertical="center" wrapText="1"/>
    </xf>
    <xf numFmtId="0" fontId="2" fillId="7" borderId="16" xfId="0" applyFont="1" applyFill="1" applyBorder="1" applyAlignment="1">
      <alignment horizontal="center"/>
    </xf>
    <xf numFmtId="0" fontId="2" fillId="7" borderId="17" xfId="0" applyFont="1" applyFill="1" applyBorder="1" applyAlignment="1">
      <alignment horizontal="center"/>
    </xf>
    <xf numFmtId="0" fontId="2" fillId="7" borderId="18" xfId="0" applyFont="1" applyFill="1" applyBorder="1" applyAlignment="1">
      <alignment horizontal="center"/>
    </xf>
    <xf numFmtId="0" fontId="3" fillId="9" borderId="26" xfId="2" applyFill="1" applyBorder="1" applyAlignment="1">
      <alignment horizontal="center" vertical="center"/>
    </xf>
    <xf numFmtId="0" fontId="3" fillId="9" borderId="48" xfId="2" applyFill="1" applyBorder="1" applyAlignment="1">
      <alignment horizontal="center" vertical="center"/>
    </xf>
    <xf numFmtId="0" fontId="3" fillId="7" borderId="48" xfId="2" applyFill="1" applyBorder="1" applyAlignment="1">
      <alignment horizontal="center" vertical="center"/>
    </xf>
    <xf numFmtId="0" fontId="3" fillId="7" borderId="19" xfId="2" applyFill="1" applyBorder="1" applyAlignment="1">
      <alignment horizontal="center" vertical="center"/>
    </xf>
    <xf numFmtId="0" fontId="3" fillId="9" borderId="37" xfId="2" applyFill="1" applyBorder="1" applyAlignment="1">
      <alignment horizontal="center" vertical="center"/>
    </xf>
    <xf numFmtId="0" fontId="3" fillId="7" borderId="37" xfId="2" applyFill="1" applyBorder="1" applyAlignment="1">
      <alignment horizontal="center" vertical="center"/>
    </xf>
    <xf numFmtId="0" fontId="43" fillId="0" borderId="0" xfId="2" applyFont="1" applyAlignment="1">
      <alignment horizontal="center" vertical="center"/>
    </xf>
    <xf numFmtId="0" fontId="16" fillId="0" borderId="38" xfId="2" applyFont="1" applyBorder="1" applyAlignment="1">
      <alignment horizontal="center" vertical="center" wrapText="1"/>
    </xf>
    <xf numFmtId="0" fontId="16" fillId="0" borderId="39" xfId="2" applyFont="1" applyBorder="1" applyAlignment="1">
      <alignment horizontal="center" vertical="center" wrapText="1"/>
    </xf>
    <xf numFmtId="0" fontId="16" fillId="0" borderId="57" xfId="2" applyFont="1" applyBorder="1" applyAlignment="1">
      <alignment horizontal="center" vertical="center" wrapText="1"/>
    </xf>
    <xf numFmtId="0" fontId="16" fillId="0" borderId="58" xfId="2" applyFont="1" applyBorder="1" applyAlignment="1">
      <alignment horizontal="center" vertical="center" wrapText="1"/>
    </xf>
    <xf numFmtId="0" fontId="15" fillId="0" borderId="29" xfId="17" applyFont="1" applyBorder="1" applyAlignment="1">
      <alignment horizontal="center" wrapText="1"/>
    </xf>
    <xf numFmtId="0" fontId="15" fillId="0" borderId="29" xfId="18" applyFont="1" applyBorder="1" applyAlignment="1">
      <alignment horizontal="center" wrapText="1"/>
    </xf>
    <xf numFmtId="0" fontId="15" fillId="0" borderId="31" xfId="19" applyFont="1" applyBorder="1" applyAlignment="1">
      <alignment horizontal="center" vertical="center" wrapText="1"/>
    </xf>
    <xf numFmtId="0" fontId="15" fillId="0" borderId="37" xfId="19" applyFont="1" applyBorder="1" applyAlignment="1">
      <alignment horizontal="center" vertical="center" wrapText="1"/>
    </xf>
    <xf numFmtId="0" fontId="16" fillId="0" borderId="41" xfId="2" applyFont="1" applyBorder="1" applyAlignment="1">
      <alignment horizontal="center" vertical="center" wrapText="1"/>
    </xf>
    <xf numFmtId="0" fontId="5" fillId="0" borderId="39" xfId="2" applyFont="1" applyBorder="1" applyAlignment="1">
      <alignment horizontal="center" vertical="center" wrapText="1"/>
    </xf>
    <xf numFmtId="0" fontId="0" fillId="7" borderId="20" xfId="0" applyFill="1" applyBorder="1" applyAlignment="1">
      <alignment horizontal="center" vertical="center" wrapText="1"/>
    </xf>
    <xf numFmtId="0" fontId="0" fillId="7" borderId="21" xfId="0" applyFill="1" applyBorder="1" applyAlignment="1">
      <alignment horizontal="center" vertical="center" wrapText="1"/>
    </xf>
    <xf numFmtId="0" fontId="0" fillId="7" borderId="22" xfId="0"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1" fillId="7" borderId="22" xfId="0" applyFont="1" applyFill="1" applyBorder="1" applyAlignment="1">
      <alignment horizontal="center" vertical="center" wrapText="1"/>
    </xf>
    <xf numFmtId="1" fontId="2" fillId="3" borderId="16" xfId="0" applyNumberFormat="1" applyFont="1" applyFill="1" applyBorder="1" applyAlignment="1">
      <alignment horizontal="center" vertical="center"/>
    </xf>
    <xf numFmtId="1" fontId="2" fillId="3" borderId="17" xfId="0" applyNumberFormat="1" applyFont="1" applyFill="1" applyBorder="1" applyAlignment="1">
      <alignment horizontal="center" vertical="center"/>
    </xf>
    <xf numFmtId="1" fontId="2" fillId="3" borderId="18" xfId="0" applyNumberFormat="1" applyFont="1" applyFill="1" applyBorder="1" applyAlignment="1">
      <alignment horizontal="center" vertical="center"/>
    </xf>
    <xf numFmtId="0" fontId="3" fillId="0" borderId="20" xfId="2" applyBorder="1" applyAlignment="1">
      <alignment horizontal="center"/>
    </xf>
    <xf numFmtId="0" fontId="3" fillId="0" borderId="21" xfId="2" applyBorder="1" applyAlignment="1">
      <alignment horizontal="center"/>
    </xf>
    <xf numFmtId="0" fontId="3" fillId="0" borderId="22" xfId="2" applyBorder="1" applyAlignment="1">
      <alignment horizontal="center"/>
    </xf>
    <xf numFmtId="0" fontId="0" fillId="27" borderId="64" xfId="0" applyFill="1" applyBorder="1" applyAlignment="1">
      <alignment horizontal="center"/>
    </xf>
    <xf numFmtId="0" fontId="0" fillId="27" borderId="61" xfId="0" applyFill="1" applyBorder="1" applyAlignment="1">
      <alignment horizontal="center"/>
    </xf>
  </cellXfs>
  <cellStyles count="53">
    <cellStyle name="Accent" xfId="27" xr:uid="{DA6F02B7-32B1-4693-A13C-091211EC3588}"/>
    <cellStyle name="Accent 1" xfId="28" xr:uid="{60B4838C-6E1E-46D2-BB70-10A5F20A20ED}"/>
    <cellStyle name="Accent 2" xfId="29" xr:uid="{A0E89753-6219-4C11-B994-480F2A7594D6}"/>
    <cellStyle name="Accent 3" xfId="30" xr:uid="{02B9E4FA-0588-4FC9-9D2A-DC811A1D4010}"/>
    <cellStyle name="Bad" xfId="31" xr:uid="{D78058F4-D846-46C9-8DF3-76757F9A91DC}"/>
    <cellStyle name="Error" xfId="32" xr:uid="{F5F92CB8-81F7-4327-BCBE-DBD6840B66B1}"/>
    <cellStyle name="Excel_BuiltIn_Percent" xfId="33" xr:uid="{576C33A8-B551-4D00-B7CE-4153A1197295}"/>
    <cellStyle name="Footnote" xfId="34" xr:uid="{D3DCE9C2-9A2F-46B2-8FCF-E44165256730}"/>
    <cellStyle name="Good" xfId="35" xr:uid="{8693C231-27D6-48A9-A726-D49D173DDDE2}"/>
    <cellStyle name="Heading" xfId="36" xr:uid="{74B3CA9F-4B5E-450E-B457-372AE1B319FF}"/>
    <cellStyle name="Heading 1" xfId="37" xr:uid="{23D70CB5-FFFF-49BF-895C-F1F48B97F237}"/>
    <cellStyle name="Heading 2" xfId="38" xr:uid="{FCEC0BFD-38C2-4454-811F-B005C56C9257}"/>
    <cellStyle name="Hiperlink" xfId="48" builtinId="8"/>
    <cellStyle name="Hyperlink" xfId="39" xr:uid="{A3CD91FC-0031-4143-B76E-195B4CAC66B7}"/>
    <cellStyle name="Moeda" xfId="1" builtinId="4"/>
    <cellStyle name="Moeda 2" xfId="4" xr:uid="{5BE09A3D-E71C-4596-AE2D-71B821E37040}"/>
    <cellStyle name="Moeda 3" xfId="3" xr:uid="{AFB6CC1F-37F4-447F-9234-BF618F66EBB3}"/>
    <cellStyle name="Moeda 4" xfId="13" xr:uid="{44C71AC1-BA2E-41B7-9D04-9CCA88C95DA5}"/>
    <cellStyle name="Moeda 5" xfId="9" xr:uid="{C8B6833F-D3EB-4326-B1D2-20F5782AEDEF}"/>
    <cellStyle name="Moeda 6" xfId="22" xr:uid="{9F1F4A68-1A2C-4DA0-9102-FD3D0F6C6DFA}"/>
    <cellStyle name="Moeda 7" xfId="26" xr:uid="{333FC84C-006E-48E1-9A43-B022A5D59235}"/>
    <cellStyle name="Moeda 8" xfId="49" xr:uid="{5CCEFAEB-B7A9-4F60-9158-4CB90E528040}"/>
    <cellStyle name="Neutral" xfId="40" xr:uid="{9A4F397F-EA02-43A4-97DE-748533833772}"/>
    <cellStyle name="Normal" xfId="0" builtinId="0"/>
    <cellStyle name="Normal 2" xfId="2" xr:uid="{7D9DEA24-1DF4-487D-8F7D-6EDCE4DB615B}"/>
    <cellStyle name="Normal 2 2" xfId="7" xr:uid="{0939A5D9-A942-40C3-8501-FAD2B1598CB3}"/>
    <cellStyle name="Normal 2 3" xfId="51" xr:uid="{A41F30B8-2AA8-4F18-BADD-4E4B8A800483}"/>
    <cellStyle name="Normal 3" xfId="11" xr:uid="{FC6B9716-1DE1-47EA-B937-55B3B93F0C24}"/>
    <cellStyle name="Normal 4" xfId="12" xr:uid="{89616B41-46DD-486A-ACD8-D924DEDE8FE1}"/>
    <cellStyle name="Normal 4 2" xfId="41" xr:uid="{22416594-530F-4710-AAC2-58C9DEE17AC7}"/>
    <cellStyle name="Normal 5" xfId="42" xr:uid="{0A37DBE7-0043-40E6-879B-1872C3E66D87}"/>
    <cellStyle name="Normal 6" xfId="25" xr:uid="{B146BE6B-E30C-4CB3-BD8A-64AECE9117E8}"/>
    <cellStyle name="Note" xfId="43" xr:uid="{DDEFDE9A-F671-4F45-AC3F-0655201AFAD8}"/>
    <cellStyle name="Porcentagem" xfId="16" builtinId="5"/>
    <cellStyle name="Porcentagem 2" xfId="10" xr:uid="{4CF90DC3-EFF6-4072-B4FD-7F5E95F9504D}"/>
    <cellStyle name="Porcentagem 3" xfId="14" xr:uid="{FBBC219E-A03D-4AA5-8E02-5BBD7094836D}"/>
    <cellStyle name="Porcentagem 4" xfId="23" xr:uid="{6E502CE4-92CB-4A64-AABB-0A631329A730}"/>
    <cellStyle name="Result" xfId="44" xr:uid="{5616754B-F66F-4B61-A89F-D02FD3E5CFC3}"/>
    <cellStyle name="Status" xfId="45" xr:uid="{AFD07FEF-0031-4802-B7E3-28C834367C44}"/>
    <cellStyle name="style1672160922653" xfId="17" xr:uid="{336F80EF-E039-4D02-91C2-6DD816916728}"/>
    <cellStyle name="style1672160922793" xfId="18" xr:uid="{37432C3D-B6B5-49A5-80E2-1129C83635AF}"/>
    <cellStyle name="style1672160922903" xfId="19" xr:uid="{0DD4A970-8C14-4F74-A1D3-321041343F5B}"/>
    <cellStyle name="style1672160923012" xfId="20" xr:uid="{5C555043-9B02-41A4-95C3-49215341DC82}"/>
    <cellStyle name="style1672160923121" xfId="21" xr:uid="{CC866317-4F21-4A3C-996D-CF26D968CF43}"/>
    <cellStyle name="Text" xfId="46" xr:uid="{426C6F05-2E45-4409-9FF8-3836BC4DFDE0}"/>
    <cellStyle name="Título 1 1" xfId="24" xr:uid="{DC2C8AED-8173-49E4-B043-057276649248}"/>
    <cellStyle name="Vírgula" xfId="15" builtinId="3"/>
    <cellStyle name="Vírgula 2" xfId="6" xr:uid="{BC34CBF3-9582-4BB7-AB5C-EE4453FE0F4E}"/>
    <cellStyle name="Vírgula 2 4" xfId="8" xr:uid="{6DDBB081-B228-4F5C-B213-5A447B7A1357}"/>
    <cellStyle name="Vírgula 3" xfId="5" xr:uid="{81457244-8552-4151-899B-05896141DAFD}"/>
    <cellStyle name="Vírgula 4" xfId="50" xr:uid="{EEDE202F-1AAB-45B0-93ED-D10169D2C539}"/>
    <cellStyle name="Vírgula 6" xfId="52" xr:uid="{E77204D4-0170-4500-8E8F-99433CD76C43}"/>
    <cellStyle name="Warning" xfId="47" xr:uid="{262A552D-CD4B-42FE-A518-6432CE249525}"/>
  </cellStyles>
  <dxfs count="91">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FF0000"/>
      </font>
      <fill>
        <patternFill>
          <bgColor theme="5" tint="0.79998168889431442"/>
        </patternFill>
      </fill>
    </dxf>
    <dxf>
      <font>
        <color rgb="FF006100"/>
      </font>
      <fill>
        <patternFill>
          <bgColor rgb="FFC6EFCE"/>
        </patternFill>
      </fill>
    </dxf>
    <dxf>
      <font>
        <color theme="1"/>
      </font>
      <fill>
        <patternFill patternType="solid">
          <fgColor indexed="64"/>
          <bgColor theme="0"/>
        </patternFill>
      </fill>
    </dxf>
    <dxf>
      <font>
        <b/>
        <i val="0"/>
        <color rgb="FF00B050"/>
      </font>
    </dxf>
    <dxf>
      <font>
        <b/>
        <i val="0"/>
        <color rgb="FFFF0000"/>
      </font>
    </dxf>
    <dxf>
      <font>
        <b/>
        <i val="0"/>
        <color rgb="FFFF0000"/>
      </font>
    </dxf>
    <dxf>
      <font>
        <b/>
        <i val="0"/>
        <color rgb="FF00B050"/>
      </font>
    </dxf>
  </dxfs>
  <tableStyles count="0" defaultTableStyle="TableStyleMedium2" defaultPivotStyle="PivotStyleLight16"/>
  <colors>
    <mruColors>
      <color rgb="FFFF7C80"/>
      <color rgb="FF2F75B5"/>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microsoft.com/office/2017/10/relationships/person" Target="persons/perso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46"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GESIEL RODRIGUES DOS ANJOS SOUZA" id="{7A8F1C8B-42E5-4D98-BDDA-316A495E075A}" userId="S::gesiel.souza@gestao.gov.br::7973ef60-c0b4-4f8b-a5d8-1601fa4bc2ea" providerId="AD"/>
</personList>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76" dT="2026-03-05T20:21:36.14" personId="{7A8F1C8B-42E5-4D98-BDDA-316A495E075A}" id="{F36308ED-1C53-495A-8CB6-3B9370F2E33E}">
    <text>4.76.3. Para a composição das suas propostas as licitantes deverão utilizar valores iguais ou
superiores aos salários definidos na tabela abaixo considerando exclusivamente no regime CLT
com contrato de trabalho por tempo indeterminado. Caso as licitantes apresentem propostas com
valores inferiores a remuneração prevista para cada perfil, será considerada inexequível.
Portanto, as licitantes, quando da elaboração de suas propostas, deverão observar os seguintes
patamares salariais mínimos para os perfis alocados:</text>
  </threadedComment>
  <threadedComment ref="C76" dT="2026-03-05T20:23:56.77" personId="{7A8F1C8B-42E5-4D98-BDDA-316A495E075A}" id="{0586AB49-49CE-4B3A-B771-1AC46A4C3EB9}" parentId="{F36308ED-1C53-495A-8CB6-3B9370F2E33E}">
    <text>Valores no TR da Portaria 750 de 2024</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pea.gov.br/cartadeconjuntura/index.php/category/indicadores-ipe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cnetmobile.estaleiro.serpro.gov.br/comprasnet-web/public/compras/acompanhamento-compra?compra=15317305900112025" TargetMode="External"/><Relationship Id="rId13" Type="http://schemas.openxmlformats.org/officeDocument/2006/relationships/vmlDrawing" Target="../drawings/vmlDrawing1.vml"/><Relationship Id="rId3" Type="http://schemas.openxmlformats.org/officeDocument/2006/relationships/hyperlink" Target="https://cnetmobile.estaleiro.serpro.gov.br/comprasnet-web/public/compras/acompanhamento-compra?compra=16074505900012025" TargetMode="External"/><Relationship Id="rId7" Type="http://schemas.openxmlformats.org/officeDocument/2006/relationships/hyperlink" Target="https://cnetmobile.estaleiro.serpro.gov.br/comprasnet-web/public/compras/acompanhamento-compra?compra=15317305900112025" TargetMode="External"/><Relationship Id="rId12" Type="http://schemas.openxmlformats.org/officeDocument/2006/relationships/printerSettings" Target="../printerSettings/printerSettings5.bin"/><Relationship Id="rId2" Type="http://schemas.openxmlformats.org/officeDocument/2006/relationships/hyperlink" Target="https://cnetmobile.estaleiro.serpro.gov.br/comprasnet-web/public/compras/acompanhamento-compra?compra=09001205900212025" TargetMode="External"/><Relationship Id="rId1" Type="http://schemas.openxmlformats.org/officeDocument/2006/relationships/hyperlink" Target="https://cnetmobile.estaleiro.serpro.gov.br/comprasnet-web/public/landing?destino=acompanhamento-compra&amp;compra=07000505900032025" TargetMode="External"/><Relationship Id="rId6" Type="http://schemas.openxmlformats.org/officeDocument/2006/relationships/hyperlink" Target="https://cnetmobile.estaleiro.serpro.gov.br/comprasnet-web/public/compras/acompanhamento-compra?compra=15317305900112025" TargetMode="External"/><Relationship Id="rId11" Type="http://schemas.openxmlformats.org/officeDocument/2006/relationships/hyperlink" Target="https://cnetmobile.estaleiro.serpro.gov.br/comprasnet-web/public/compras/acompanhamento-compra?compra=80603005905332025" TargetMode="External"/><Relationship Id="rId5" Type="http://schemas.openxmlformats.org/officeDocument/2006/relationships/hyperlink" Target="https://cnetmobile.estaleiro.serpro.gov.br/comprasnet-web/public/compras/acompanhamento-compra?compra=26400105900012025" TargetMode="External"/><Relationship Id="rId15" Type="http://schemas.microsoft.com/office/2017/10/relationships/threadedComment" Target="../threadedComments/threadedComment1.xml"/><Relationship Id="rId10" Type="http://schemas.openxmlformats.org/officeDocument/2006/relationships/hyperlink" Target="https://cnetmobile.estaleiro.serpro.gov.br/comprasnet-web/public/compras/acompanhamento-compra?compra=07001805900252024" TargetMode="External"/><Relationship Id="rId4" Type="http://schemas.openxmlformats.org/officeDocument/2006/relationships/hyperlink" Target="https://cnetmobile.estaleiro.serpro.gov.br/comprasnet-web/public/compras/acompanhamento-compra?compra=17303905900052025" TargetMode="External"/><Relationship Id="rId9" Type="http://schemas.openxmlformats.org/officeDocument/2006/relationships/hyperlink" Target="https://cnetmobile.estaleiro.serpro.gov.br/comprasnet-web/public/compras/acompanhamento-compra?compra=80603005910762025" TargetMode="External"/><Relationship Id="rId1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6CAC9-C0C9-4F3B-877A-E965C5B11209}">
  <sheetPr>
    <tabColor theme="4" tint="0.39997558519241921"/>
  </sheetPr>
  <dimension ref="A1:P37"/>
  <sheetViews>
    <sheetView tabSelected="1" zoomScale="130" zoomScaleNormal="130" workbookViewId="0">
      <selection activeCell="E4" sqref="E4:E36"/>
    </sheetView>
  </sheetViews>
  <sheetFormatPr defaultColWidth="0" defaultRowHeight="0" customHeight="1" zeroHeight="1" x14ac:dyDescent="0.25"/>
  <cols>
    <col min="1" max="1" width="8.28515625" style="11" customWidth="1"/>
    <col min="2" max="2" width="24.42578125" bestFit="1" customWidth="1"/>
    <col min="3" max="3" width="44.42578125" bestFit="1" customWidth="1"/>
    <col min="4" max="9" width="17.42578125" customWidth="1"/>
    <col min="10" max="10" width="14.28515625" customWidth="1"/>
    <col min="11" max="11" width="4" customWidth="1"/>
    <col min="12" max="12" width="15.7109375" customWidth="1"/>
    <col min="13" max="13" width="17.42578125" bestFit="1" customWidth="1"/>
    <col min="14" max="14" width="17" style="12" customWidth="1"/>
    <col min="15" max="15" width="22.28515625" customWidth="1"/>
    <col min="16" max="16" width="11.5703125" customWidth="1"/>
    <col min="17" max="16384" width="5.5703125" hidden="1"/>
  </cols>
  <sheetData>
    <row r="1" spans="1:16" ht="15.75" thickBot="1" x14ac:dyDescent="0.3">
      <c r="B1" s="11"/>
      <c r="C1" s="11"/>
      <c r="D1" s="11"/>
      <c r="E1" s="11"/>
      <c r="F1" s="11"/>
      <c r="G1" s="11"/>
      <c r="H1" s="11"/>
      <c r="I1" s="571" t="s">
        <v>0</v>
      </c>
      <c r="J1" s="572">
        <v>2.8899999999999999E-2</v>
      </c>
      <c r="K1" s="11"/>
      <c r="L1" s="11"/>
      <c r="M1" s="11"/>
      <c r="N1" s="18"/>
      <c r="O1" s="11"/>
      <c r="P1" s="11"/>
    </row>
    <row r="2" spans="1:16" ht="15.75" thickBot="1" x14ac:dyDescent="0.3">
      <c r="B2" s="11"/>
      <c r="C2" s="11"/>
      <c r="D2" s="11"/>
      <c r="E2" s="11"/>
      <c r="F2" s="11"/>
      <c r="G2" s="11"/>
      <c r="H2" s="11"/>
      <c r="I2" s="11"/>
      <c r="J2" s="573" t="s">
        <v>1</v>
      </c>
      <c r="K2" s="11"/>
      <c r="L2" s="662" t="s">
        <v>2</v>
      </c>
      <c r="M2" s="663"/>
      <c r="N2" s="663"/>
      <c r="O2" s="664"/>
      <c r="P2" s="11"/>
    </row>
    <row r="3" spans="1:16" s="522" customFormat="1" ht="42" customHeight="1" thickBot="1" x14ac:dyDescent="0.3">
      <c r="A3" s="10"/>
      <c r="B3" s="213" t="s">
        <v>3</v>
      </c>
      <c r="C3" s="214" t="s">
        <v>4</v>
      </c>
      <c r="D3" s="215">
        <v>2025</v>
      </c>
      <c r="E3" s="215">
        <v>2026</v>
      </c>
      <c r="F3" s="215" t="s">
        <v>5</v>
      </c>
      <c r="G3" s="215" t="s">
        <v>6</v>
      </c>
      <c r="H3" s="215" t="s">
        <v>7</v>
      </c>
      <c r="I3" s="215" t="s">
        <v>8</v>
      </c>
      <c r="J3" s="216" t="s">
        <v>9</v>
      </c>
      <c r="K3" s="188"/>
      <c r="L3" s="218" t="s">
        <v>10</v>
      </c>
      <c r="M3" s="219" t="s">
        <v>11</v>
      </c>
      <c r="N3" s="219" t="s">
        <v>12</v>
      </c>
      <c r="O3" s="220" t="s">
        <v>13</v>
      </c>
      <c r="P3" s="10"/>
    </row>
    <row r="4" spans="1:16" ht="15" x14ac:dyDescent="0.25">
      <c r="A4" s="10"/>
      <c r="B4" s="191" t="s">
        <v>14</v>
      </c>
      <c r="C4" s="192" t="s">
        <v>15</v>
      </c>
      <c r="D4" s="566">
        <v>12073.7</v>
      </c>
      <c r="E4" s="566">
        <f ca="1">IF(H4&lt;=$J$1,J4,G4)</f>
        <v>15580.79</v>
      </c>
      <c r="F4" s="560">
        <f ca="1">(E4-D4)/D4</f>
        <v>0.29047350853508036</v>
      </c>
      <c r="G4" s="193" cm="1">
        <f t="array" aca="1" ref="G4" ca="1">_xlfn.SINGLE(_xlfn.LET(
    _xlpm.aba, "'" &amp; B4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15580.79</v>
      </c>
      <c r="H4" s="194">
        <f t="shared" ref="H4:H32" ca="1" si="0">(G4/D4)-1</f>
        <v>0.29047350853508047</v>
      </c>
      <c r="I4" s="195" cm="1">
        <f t="array" aca="1" ref="I4" ca="1">_xlfn.SINGLE(_xlfn.LET(
    _xlpm.aba, "'" &amp; B4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8.0014295446359074E-2</v>
      </c>
      <c r="J4" s="201">
        <f>D4+D4*$J$1</f>
        <v>12422.629930000001</v>
      </c>
      <c r="K4" s="183"/>
      <c r="L4" s="665">
        <f>CAGED!F34</f>
        <v>1830</v>
      </c>
      <c r="M4" s="574"/>
      <c r="N4" s="575">
        <f>COUNT(Consolidação!B$46:B$60)</f>
        <v>1</v>
      </c>
      <c r="O4" s="576">
        <f>COUNT(Consolidação!B$2:B$45)</f>
        <v>3</v>
      </c>
      <c r="P4" s="380"/>
    </row>
    <row r="5" spans="1:16" ht="15" x14ac:dyDescent="0.25">
      <c r="A5" s="10"/>
      <c r="B5" s="196" t="s">
        <v>16</v>
      </c>
      <c r="C5" s="68" t="s">
        <v>17</v>
      </c>
      <c r="D5" s="567">
        <v>18542.264999999999</v>
      </c>
      <c r="E5" s="567">
        <f t="shared" ref="E5:E36" ca="1" si="1">IF(H5&lt;=$J$1,J5,G5)</f>
        <v>19078.136458500001</v>
      </c>
      <c r="F5" s="561">
        <f t="shared" ref="F5:F36" ca="1" si="2">(E5-D5)/D5</f>
        <v>2.8900000000000089E-2</v>
      </c>
      <c r="G5" s="640" cm="1">
        <f t="array" aca="1" ref="G5" ca="1">_xlfn.SINGLE(_xlfn.LET(
    _xlpm.aba, "'" &amp; B5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18717.09</v>
      </c>
      <c r="H5" s="186">
        <f t="shared" ca="1" si="0"/>
        <v>9.4284597917244639E-3</v>
      </c>
      <c r="I5" s="641" cm="1">
        <f t="array" aca="1" ref="I5" ca="1">_xlfn.SINGLE(_xlfn.LET(
    _xlpm.aba, "'" &amp; B5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0.16195114514655876</v>
      </c>
      <c r="J5" s="202">
        <f t="shared" ref="J5:J36" si="3">D5+D5*$J$1</f>
        <v>19078.136458500001</v>
      </c>
      <c r="K5" s="183"/>
      <c r="L5" s="666"/>
      <c r="M5" s="179"/>
      <c r="N5" s="178">
        <f>COUNT(Consolidação!C$46:C$60)</f>
        <v>7</v>
      </c>
      <c r="O5" s="207">
        <f>COUNT(Consolidação!C$2:C$45)</f>
        <v>9</v>
      </c>
      <c r="P5" s="380"/>
    </row>
    <row r="6" spans="1:16" ht="15" x14ac:dyDescent="0.25">
      <c r="A6" s="10"/>
      <c r="B6" s="197" t="s">
        <v>18</v>
      </c>
      <c r="C6" s="180" t="s">
        <v>19</v>
      </c>
      <c r="D6" s="568">
        <v>5412.32</v>
      </c>
      <c r="E6" s="568">
        <f t="shared" ca="1" si="1"/>
        <v>5568.7360479999998</v>
      </c>
      <c r="F6" s="562">
        <f t="shared" ca="1" si="2"/>
        <v>2.8900000000000009E-2</v>
      </c>
      <c r="G6" s="640" cm="1">
        <f t="array" aca="1" ref="G6" ca="1">_xlfn.SINGLE(_xlfn.LET(
    _xlpm.aba, "'" &amp; B6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5116.6666666666661</v>
      </c>
      <c r="H6" s="184">
        <f t="shared" ca="1" si="0"/>
        <v>-5.4625989101408257E-2</v>
      </c>
      <c r="I6" s="642" cm="1">
        <f t="array" aca="1" ref="I6" ca="1">_xlfn.SINGLE(_xlfn.LET(
    _xlpm.aba, "'" &amp; B6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0.24597181394263401</v>
      </c>
      <c r="J6" s="203">
        <f t="shared" si="3"/>
        <v>5568.7360479999998</v>
      </c>
      <c r="K6" s="183"/>
      <c r="L6" s="667">
        <f>CAGED!F35</f>
        <v>3995</v>
      </c>
      <c r="M6" s="185"/>
      <c r="N6" s="182">
        <f>COUNT(Consolidação!D$46:D$60)</f>
        <v>2</v>
      </c>
      <c r="O6" s="209">
        <f>COUNT(Consolidação!D$2:D$45)</f>
        <v>5</v>
      </c>
      <c r="P6" s="380"/>
    </row>
    <row r="7" spans="1:16" ht="15" x14ac:dyDescent="0.25">
      <c r="A7" s="10"/>
      <c r="B7" s="197" t="s">
        <v>20</v>
      </c>
      <c r="C7" s="180" t="s">
        <v>21</v>
      </c>
      <c r="D7" s="568">
        <v>7795.75</v>
      </c>
      <c r="E7" s="568">
        <f t="shared" ca="1" si="1"/>
        <v>8616.6666666666661</v>
      </c>
      <c r="F7" s="562">
        <f t="shared" ca="1" si="2"/>
        <v>0.10530310318656526</v>
      </c>
      <c r="G7" s="640" cm="1">
        <f t="array" aca="1" ref="G7" ca="1">_xlfn.SINGLE(_xlfn.LET(
    _xlpm.aba, "'" &amp; B7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8616.6666666666661</v>
      </c>
      <c r="H7" s="184">
        <f t="shared" ca="1" si="0"/>
        <v>0.10530310318656522</v>
      </c>
      <c r="I7" s="642" cm="1">
        <f t="array" aca="1" ref="I7" ca="1">_xlfn.SINGLE(_xlfn.LET(
    _xlpm.aba, "'" &amp; B7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0.20965869257709954</v>
      </c>
      <c r="J7" s="203">
        <f t="shared" si="3"/>
        <v>8021.0471749999997</v>
      </c>
      <c r="K7" s="183"/>
      <c r="L7" s="667"/>
      <c r="M7" s="185"/>
      <c r="N7" s="182">
        <f>COUNT(Consolidação!E$46:E$60)</f>
        <v>3</v>
      </c>
      <c r="O7" s="209">
        <f>COUNT(Consolidação!E$2:E$45)</f>
        <v>5</v>
      </c>
      <c r="P7" s="380"/>
    </row>
    <row r="8" spans="1:16" ht="15" x14ac:dyDescent="0.25">
      <c r="A8" s="10"/>
      <c r="B8" s="197" t="s">
        <v>22</v>
      </c>
      <c r="C8" s="180" t="s">
        <v>23</v>
      </c>
      <c r="D8" s="568">
        <v>11081.16</v>
      </c>
      <c r="E8" s="568">
        <f t="shared" ca="1" si="1"/>
        <v>13883.333333333332</v>
      </c>
      <c r="F8" s="562">
        <f t="shared" ca="1" si="2"/>
        <v>0.25287725593108773</v>
      </c>
      <c r="G8" s="640" cm="1">
        <f t="array" aca="1" ref="G8" ca="1">_xlfn.SINGLE(_xlfn.LET(
    _xlpm.aba, "'" &amp; B8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13883.333333333332</v>
      </c>
      <c r="H8" s="184">
        <f t="shared" ca="1" si="0"/>
        <v>0.25287725593108767</v>
      </c>
      <c r="I8" s="642" cm="1">
        <f t="array" aca="1" ref="I8" ca="1">_xlfn.SINGLE(_xlfn.LET(
    _xlpm.aba, "'" &amp; B8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0.23450556328365696</v>
      </c>
      <c r="J8" s="203">
        <f t="shared" si="3"/>
        <v>11401.405524</v>
      </c>
      <c r="K8" s="183"/>
      <c r="L8" s="667"/>
      <c r="M8" s="185"/>
      <c r="N8" s="182">
        <f>COUNT(Consolidação!F$46:F$60)</f>
        <v>8</v>
      </c>
      <c r="O8" s="209">
        <f>COUNT(Consolidação!F$2:F$45)</f>
        <v>9</v>
      </c>
      <c r="P8" s="380"/>
    </row>
    <row r="9" spans="1:16" ht="15" x14ac:dyDescent="0.25">
      <c r="A9" s="10"/>
      <c r="B9" s="196" t="s">
        <v>24</v>
      </c>
      <c r="C9" s="68" t="s">
        <v>25</v>
      </c>
      <c r="D9" s="567">
        <v>6500</v>
      </c>
      <c r="E9" s="567">
        <f t="shared" ca="1" si="1"/>
        <v>6687.85</v>
      </c>
      <c r="F9" s="561">
        <f t="shared" ca="1" si="2"/>
        <v>2.8900000000000058E-2</v>
      </c>
      <c r="G9" s="640" cm="1">
        <f t="array" aca="1" ref="G9" ca="1">_xlfn.SINGLE(_xlfn.LET(
    _xlpm.aba, "'" &amp; B9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6080.23</v>
      </c>
      <c r="H9" s="186">
        <f t="shared" ca="1" si="0"/>
        <v>-6.4580000000000082E-2</v>
      </c>
      <c r="I9" s="641" cm="1">
        <f t="array" aca="1" ref="I9" ca="1">_xlfn.SINGLE(_xlfn.LET(
    _xlpm.aba, "'" &amp; B9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0.2111157245843221</v>
      </c>
      <c r="J9" s="202">
        <f t="shared" si="3"/>
        <v>6687.85</v>
      </c>
      <c r="K9" s="183"/>
      <c r="L9" s="666">
        <f>SUM(CAGED!F13,CAGED!F20)</f>
        <v>132987</v>
      </c>
      <c r="M9" s="669">
        <f>SUM(PNAD!E8:E9)</f>
        <v>696</v>
      </c>
      <c r="N9" s="178">
        <f>COUNT(Consolidação!G$46:G$60)</f>
        <v>4</v>
      </c>
      <c r="O9" s="207">
        <f>COUNT(Consolidação!G$2:G$45)</f>
        <v>15</v>
      </c>
      <c r="P9" s="380"/>
    </row>
    <row r="10" spans="1:16" ht="15" x14ac:dyDescent="0.25">
      <c r="A10" s="10"/>
      <c r="B10" s="196" t="s">
        <v>26</v>
      </c>
      <c r="C10" s="68" t="s">
        <v>27</v>
      </c>
      <c r="D10" s="567">
        <v>10713.725</v>
      </c>
      <c r="E10" s="567">
        <f t="shared" ca="1" si="1"/>
        <v>11023.3516525</v>
      </c>
      <c r="F10" s="561">
        <f t="shared" ca="1" si="2"/>
        <v>2.8899999999999922E-2</v>
      </c>
      <c r="G10" s="640" cm="1">
        <f t="array" aca="1" ref="G10" ca="1">_xlfn.SINGLE(_xlfn.LET(
    _xlpm.aba, "'" &amp; B10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10180.268888888888</v>
      </c>
      <c r="H10" s="186">
        <f t="shared" ca="1" si="0"/>
        <v>-4.979184281014426E-2</v>
      </c>
      <c r="I10" s="641" cm="1">
        <f t="array" aca="1" ref="I10" ca="1">_xlfn.SINGLE(_xlfn.LET(
    _xlpm.aba, "'" &amp; B10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0.21082337617491795</v>
      </c>
      <c r="J10" s="202">
        <f t="shared" si="3"/>
        <v>11023.3516525</v>
      </c>
      <c r="K10" s="183"/>
      <c r="L10" s="666"/>
      <c r="M10" s="669"/>
      <c r="N10" s="178">
        <f>COUNT(Consolidação!H$46:H$60)</f>
        <v>6</v>
      </c>
      <c r="O10" s="207">
        <f>COUNT(Consolidação!H$2:H$45)</f>
        <v>16</v>
      </c>
      <c r="P10" s="380"/>
    </row>
    <row r="11" spans="1:16" ht="15" x14ac:dyDescent="0.25">
      <c r="A11" s="10"/>
      <c r="B11" s="196" t="s">
        <v>28</v>
      </c>
      <c r="C11" s="68" t="s">
        <v>29</v>
      </c>
      <c r="D11" s="567">
        <v>15750</v>
      </c>
      <c r="E11" s="567">
        <f t="shared" ca="1" si="1"/>
        <v>16205.174999999999</v>
      </c>
      <c r="F11" s="561">
        <f t="shared" ca="1" si="2"/>
        <v>2.8899999999999954E-2</v>
      </c>
      <c r="G11" s="640" cm="1">
        <f t="array" aca="1" ref="G11" ca="1">_xlfn.SINGLE(_xlfn.LET(
    _xlpm.aba, "'" &amp; B11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15666.666666666666</v>
      </c>
      <c r="H11" s="186">
        <f t="shared" ca="1" si="0"/>
        <v>-5.2910052910053462E-3</v>
      </c>
      <c r="I11" s="641" cm="1">
        <f t="array" aca="1" ref="I11" ca="1">_xlfn.SINGLE(_xlfn.LET(
    _xlpm.aba, "'" &amp; B11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0.17514464000466617</v>
      </c>
      <c r="J11" s="202">
        <f t="shared" si="3"/>
        <v>16205.174999999999</v>
      </c>
      <c r="K11" s="183"/>
      <c r="L11" s="666"/>
      <c r="M11" s="669"/>
      <c r="N11" s="178">
        <f>COUNT(Consolidação!I$46:I$60)</f>
        <v>10</v>
      </c>
      <c r="O11" s="207">
        <f>COUNT(Consolidação!I$2:I$45)</f>
        <v>35</v>
      </c>
      <c r="P11" s="380"/>
    </row>
    <row r="12" spans="1:16" ht="15" x14ac:dyDescent="0.25">
      <c r="A12" s="10"/>
      <c r="B12" s="197" t="s">
        <v>30</v>
      </c>
      <c r="C12" s="180" t="s">
        <v>31</v>
      </c>
      <c r="D12" s="568">
        <v>6567.23</v>
      </c>
      <c r="E12" s="568">
        <f t="shared" ca="1" si="1"/>
        <v>6757.0229469999995</v>
      </c>
      <c r="F12" s="562">
        <f t="shared" ca="1" si="2"/>
        <v>2.8899999999999988E-2</v>
      </c>
      <c r="G12" s="640" cm="1">
        <f t="array" aca="1" ref="G12" ca="1">_xlfn.SINGLE(_xlfn.LET(
    _xlpm.aba, "'" &amp; B12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6433.3333333333339</v>
      </c>
      <c r="H12" s="184">
        <f t="shared" ca="1" si="0"/>
        <v>-2.0388606256620423E-2</v>
      </c>
      <c r="I12" s="642" cm="1">
        <f t="array" aca="1" ref="I12" ca="1">_xlfn.SINGLE(_xlfn.LET(
    _xlpm.aba, "'" &amp; B12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0.21897305393136374</v>
      </c>
      <c r="J12" s="203">
        <f t="shared" si="3"/>
        <v>6757.0229469999995</v>
      </c>
      <c r="K12" s="183"/>
      <c r="L12" s="208"/>
      <c r="M12" s="670">
        <v>1255</v>
      </c>
      <c r="N12" s="182">
        <f>COUNT(Consolidação!J$46:J$60)</f>
        <v>3</v>
      </c>
      <c r="O12" s="209">
        <f>COUNT(Consolidação!J$2:J$45)</f>
        <v>4</v>
      </c>
      <c r="P12" s="380"/>
    </row>
    <row r="13" spans="1:16" ht="15" x14ac:dyDescent="0.25">
      <c r="A13" s="10"/>
      <c r="B13" s="197" t="s">
        <v>32</v>
      </c>
      <c r="C13" s="180" t="s">
        <v>33</v>
      </c>
      <c r="D13" s="568">
        <v>8744.98</v>
      </c>
      <c r="E13" s="568">
        <f t="shared" ca="1" si="1"/>
        <v>9561.1111111111095</v>
      </c>
      <c r="F13" s="562">
        <f t="shared" ca="1" si="2"/>
        <v>9.3325669253801605E-2</v>
      </c>
      <c r="G13" s="640" cm="1">
        <f t="array" aca="1" ref="G13" ca="1">_xlfn.SINGLE(_xlfn.LET(
    _xlpm.aba, "'" &amp; B13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9561.1111111111095</v>
      </c>
      <c r="H13" s="184">
        <f t="shared" ca="1" si="0"/>
        <v>9.3325669253801591E-2</v>
      </c>
      <c r="I13" s="642" cm="1">
        <f t="array" aca="1" ref="I13" ca="1">_xlfn.SINGLE(_xlfn.LET(
    _xlpm.aba, "'" &amp; B13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0.24323323007682224</v>
      </c>
      <c r="J13" s="203">
        <f t="shared" si="3"/>
        <v>8997.709922</v>
      </c>
      <c r="K13" s="183"/>
      <c r="L13" s="208"/>
      <c r="M13" s="670"/>
      <c r="N13" s="182">
        <f>COUNT(Consolidação!K$46:K$60)</f>
        <v>2</v>
      </c>
      <c r="O13" s="209">
        <f>COUNT(Consolidação!K$2:K$45)</f>
        <v>5</v>
      </c>
      <c r="P13" s="380"/>
    </row>
    <row r="14" spans="1:16" ht="15" x14ac:dyDescent="0.25">
      <c r="A14" s="10"/>
      <c r="B14" s="197" t="s">
        <v>34</v>
      </c>
      <c r="C14" s="180" t="s">
        <v>35</v>
      </c>
      <c r="D14" s="568">
        <v>11227.93</v>
      </c>
      <c r="E14" s="568">
        <f t="shared" ca="1" si="1"/>
        <v>12193.992777777778</v>
      </c>
      <c r="F14" s="562">
        <f t="shared" ca="1" si="2"/>
        <v>8.6041040314445955E-2</v>
      </c>
      <c r="G14" s="640" cm="1">
        <f t="array" aca="1" ref="G14" ca="1">_xlfn.SINGLE(_xlfn.LET(
    _xlpm.aba, "'" &amp; B14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12193.992777777778</v>
      </c>
      <c r="H14" s="184">
        <f t="shared" ca="1" si="0"/>
        <v>8.6041040314446038E-2</v>
      </c>
      <c r="I14" s="642" cm="1">
        <f t="array" aca="1" ref="I14" ca="1">_xlfn.SINGLE(_xlfn.LET(
    _xlpm.aba, "'" &amp; B14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0.2088654596144813</v>
      </c>
      <c r="J14" s="203">
        <f t="shared" si="3"/>
        <v>11552.417176999999</v>
      </c>
      <c r="K14" s="183"/>
      <c r="L14" s="208"/>
      <c r="M14" s="670"/>
      <c r="N14" s="182">
        <f>COUNT(Consolidação!L$46:L$60)</f>
        <v>7</v>
      </c>
      <c r="O14" s="209">
        <f>COUNT(Consolidação!L$2:L$45)</f>
        <v>8</v>
      </c>
      <c r="P14" s="380"/>
    </row>
    <row r="15" spans="1:16" ht="15" x14ac:dyDescent="0.25">
      <c r="A15" s="10"/>
      <c r="B15" s="196" t="s">
        <v>36</v>
      </c>
      <c r="C15" s="68" t="s">
        <v>37</v>
      </c>
      <c r="D15" s="567">
        <v>7375.32</v>
      </c>
      <c r="E15" s="567">
        <f t="shared" ca="1" si="1"/>
        <v>7588.4667479999998</v>
      </c>
      <c r="F15" s="561">
        <f t="shared" ca="1" si="2"/>
        <v>2.8900000000000016E-2</v>
      </c>
      <c r="G15" s="640" cm="1">
        <f t="array" aca="1" ref="G15" ca="1">_xlfn.SINGLE(_xlfn.LET(
    _xlpm.aba, "'" &amp; B15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7468.16</v>
      </c>
      <c r="H15" s="186">
        <f t="shared" ca="1" si="0"/>
        <v>1.2587928388192005E-2</v>
      </c>
      <c r="I15" s="641" cm="1">
        <f t="array" aca="1" ref="I15" ca="1">_xlfn.SINGLE(_xlfn.LET(
    _xlpm.aba, "'" &amp; B15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0.10071226928888871</v>
      </c>
      <c r="J15" s="202">
        <f t="shared" si="3"/>
        <v>7588.4667479999998</v>
      </c>
      <c r="K15" s="183"/>
      <c r="L15" s="206"/>
      <c r="M15" s="179"/>
      <c r="N15" s="179">
        <f>COUNT(Consolidação!M$46:M$60)</f>
        <v>1</v>
      </c>
      <c r="O15" s="577">
        <f>COUNT(Consolidação!M$2:M$45)</f>
        <v>2</v>
      </c>
      <c r="P15" s="380"/>
    </row>
    <row r="16" spans="1:16" ht="15" x14ac:dyDescent="0.25">
      <c r="A16" s="10"/>
      <c r="B16" s="196" t="s">
        <v>38</v>
      </c>
      <c r="C16" s="68" t="s">
        <v>39</v>
      </c>
      <c r="D16" s="567">
        <v>10760.154999999999</v>
      </c>
      <c r="E16" s="567">
        <f t="shared" ca="1" si="1"/>
        <v>11071.123479499998</v>
      </c>
      <c r="F16" s="561">
        <f t="shared" ca="1" si="2"/>
        <v>2.8899999999999947E-2</v>
      </c>
      <c r="G16" s="640" cm="1">
        <f t="array" aca="1" ref="G16" ca="1">_xlfn.SINGLE(_xlfn.LET(
    _xlpm.aba, "'" &amp; B16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10060.69</v>
      </c>
      <c r="H16" s="186">
        <f t="shared" ca="1" si="0"/>
        <v>-6.5005104480372111E-2</v>
      </c>
      <c r="I16" s="641" cm="1">
        <f t="array" aca="1" ref="I16" ca="1">_xlfn.SINGLE(_xlfn.LET(
    _xlpm.aba, "'" &amp; B16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0.24818913991930855</v>
      </c>
      <c r="J16" s="202">
        <f t="shared" si="3"/>
        <v>11071.123479499998</v>
      </c>
      <c r="K16" s="183"/>
      <c r="L16" s="206"/>
      <c r="M16" s="179"/>
      <c r="N16" s="179">
        <f>COUNT(Consolidação!N$46:N$60)</f>
        <v>2</v>
      </c>
      <c r="O16" s="577">
        <f>COUNT(Consolidação!N$2:N$45)</f>
        <v>3</v>
      </c>
      <c r="P16" s="380"/>
    </row>
    <row r="17" spans="1:16" ht="15" x14ac:dyDescent="0.25">
      <c r="A17" s="10"/>
      <c r="B17" s="196" t="s">
        <v>40</v>
      </c>
      <c r="C17" s="68" t="s">
        <v>41</v>
      </c>
      <c r="D17" s="567">
        <v>14083.333333333334</v>
      </c>
      <c r="E17" s="567">
        <f t="shared" ca="1" si="1"/>
        <v>14490.341666666667</v>
      </c>
      <c r="F17" s="561">
        <f t="shared" ca="1" si="2"/>
        <v>2.8899999999999992E-2</v>
      </c>
      <c r="G17" s="640" cm="1">
        <f t="array" aca="1" ref="G17" ca="1">_xlfn.SINGLE(_xlfn.LET(
    _xlpm.aba, "'" &amp; B17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14083.333333333332</v>
      </c>
      <c r="H17" s="186">
        <f t="shared" ca="1" si="0"/>
        <v>0</v>
      </c>
      <c r="I17" s="641" cm="1">
        <f t="array" aca="1" ref="I17" ca="1">_xlfn.SINGLE(_xlfn.LET(
    _xlpm.aba, "'" &amp; B17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0.22926364455141041</v>
      </c>
      <c r="J17" s="202">
        <f t="shared" si="3"/>
        <v>14490.341666666667</v>
      </c>
      <c r="K17" s="183"/>
      <c r="L17" s="206"/>
      <c r="M17" s="179"/>
      <c r="N17" s="179">
        <f>COUNT(Consolidação!O$46:O$60)</f>
        <v>1</v>
      </c>
      <c r="O17" s="577">
        <f>COUNT(Consolidação!O$2:O$45)</f>
        <v>10</v>
      </c>
      <c r="P17" s="380"/>
    </row>
    <row r="18" spans="1:16" ht="15" x14ac:dyDescent="0.25">
      <c r="A18" s="10"/>
      <c r="B18" s="197" t="s">
        <v>42</v>
      </c>
      <c r="C18" s="180" t="s">
        <v>43</v>
      </c>
      <c r="D18" s="568">
        <v>7714.04</v>
      </c>
      <c r="E18" s="568">
        <f t="shared" ca="1" si="1"/>
        <v>7936.9757559999998</v>
      </c>
      <c r="F18" s="562">
        <f t="shared" ca="1" si="2"/>
        <v>2.8899999999999981E-2</v>
      </c>
      <c r="G18" s="640" cm="1">
        <f t="array" aca="1" ref="G18" ca="1">_xlfn.SINGLE(_xlfn.LET(
    _xlpm.aba, "'" &amp; B18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7128.4</v>
      </c>
      <c r="H18" s="184">
        <f t="shared" ca="1" si="0"/>
        <v>-7.5918714447941738E-2</v>
      </c>
      <c r="I18" s="643" cm="1">
        <f t="array" aca="1" ref="I18" ca="1">_xlfn.SINGLE(_xlfn.LET(
    _xlpm.aba, "'" &amp; B18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0.16456765775530177</v>
      </c>
      <c r="J18" s="203">
        <f t="shared" si="3"/>
        <v>7936.9757559999998</v>
      </c>
      <c r="K18" s="181"/>
      <c r="L18" s="667">
        <f>CAGED!F16</f>
        <v>5166</v>
      </c>
      <c r="M18" s="185"/>
      <c r="N18" s="182">
        <f>COUNT(Consolidação!P$46:P$60)</f>
        <v>2</v>
      </c>
      <c r="O18" s="209">
        <f>COUNT(Consolidação!P$2:P$45)</f>
        <v>1</v>
      </c>
      <c r="P18" s="380"/>
    </row>
    <row r="19" spans="1:16" ht="15" x14ac:dyDescent="0.25">
      <c r="A19" s="10"/>
      <c r="B19" s="197" t="s">
        <v>44</v>
      </c>
      <c r="C19" s="180" t="s">
        <v>45</v>
      </c>
      <c r="D19" s="568">
        <v>11345.668333333335</v>
      </c>
      <c r="E19" s="568">
        <f t="shared" ca="1" si="1"/>
        <v>11673.558148166669</v>
      </c>
      <c r="F19" s="562">
        <f t="shared" ca="1" si="2"/>
        <v>2.890000000000003E-2</v>
      </c>
      <c r="G19" s="640" cm="1">
        <f t="array" aca="1" ref="G19" ca="1">_xlfn.SINGLE(_xlfn.LET(
    _xlpm.aba, "'" &amp; B19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11330.853333333333</v>
      </c>
      <c r="H19" s="184">
        <f t="shared" ca="1" si="0"/>
        <v>-1.3057846893405056E-3</v>
      </c>
      <c r="I19" s="643" cm="1">
        <f t="array" aca="1" ref="I19" ca="1">_xlfn.SINGLE(_xlfn.LET(
    _xlpm.aba, "'" &amp; B19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0.21502214390555363</v>
      </c>
      <c r="J19" s="203">
        <f t="shared" si="3"/>
        <v>11673.558148166669</v>
      </c>
      <c r="K19" s="183"/>
      <c r="L19" s="667"/>
      <c r="M19" s="185"/>
      <c r="N19" s="182">
        <f>COUNT(Consolidação!Q$46:Q$60)</f>
        <v>3</v>
      </c>
      <c r="O19" s="209">
        <f>COUNT(Consolidação!Q$2:Q$45)</f>
        <v>2</v>
      </c>
      <c r="P19" s="380"/>
    </row>
    <row r="20" spans="1:16" ht="15" x14ac:dyDescent="0.25">
      <c r="A20" s="10"/>
      <c r="B20" s="196" t="s">
        <v>46</v>
      </c>
      <c r="C20" s="68" t="s">
        <v>47</v>
      </c>
      <c r="D20" s="567">
        <v>16966.666666666668</v>
      </c>
      <c r="E20" s="567">
        <f t="shared" ca="1" si="1"/>
        <v>19065.277777777777</v>
      </c>
      <c r="F20" s="561">
        <f t="shared" ca="1" si="2"/>
        <v>0.12369024230517343</v>
      </c>
      <c r="G20" s="640" cm="1">
        <f t="array" aca="1" ref="G20" ca="1">_xlfn.SINGLE(_xlfn.LET(
    _xlpm.aba, "'" &amp; B20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19065.277777777777</v>
      </c>
      <c r="H20" s="186">
        <f t="shared" ca="1" si="0"/>
        <v>0.12369024230517334</v>
      </c>
      <c r="I20" s="641" cm="1">
        <f t="array" aca="1" ref="I20" ca="1">_xlfn.SINGLE(_xlfn.LET(
    _xlpm.aba, "'" &amp; B20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0.14957700319206524</v>
      </c>
      <c r="J20" s="202">
        <f t="shared" si="3"/>
        <v>17457.003333333334</v>
      </c>
      <c r="K20" s="183"/>
      <c r="L20" s="206">
        <f>CAGED!F5</f>
        <v>5510</v>
      </c>
      <c r="M20" s="179"/>
      <c r="N20" s="178">
        <f>COUNT(Consolidação!R$46:R$60)</f>
        <v>6</v>
      </c>
      <c r="O20" s="207">
        <f>COUNT(Consolidação!R$2:R$45)</f>
        <v>15</v>
      </c>
      <c r="P20" s="380"/>
    </row>
    <row r="21" spans="1:16" ht="15" x14ac:dyDescent="0.25">
      <c r="A21" s="10"/>
      <c r="B21" s="197" t="s">
        <v>48</v>
      </c>
      <c r="C21" s="180" t="s">
        <v>49</v>
      </c>
      <c r="D21" s="568">
        <v>11966.666666666666</v>
      </c>
      <c r="E21" s="568">
        <f t="shared" ca="1" si="1"/>
        <v>12312.503333333332</v>
      </c>
      <c r="F21" s="562">
        <f t="shared" ca="1" si="2"/>
        <v>2.8899999999999957E-2</v>
      </c>
      <c r="G21" s="640" cm="1">
        <f t="array" aca="1" ref="G21" ca="1">_xlfn.SINGLE(_xlfn.LET(
    _xlpm.aba, "'" &amp; B21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12208.888888888889</v>
      </c>
      <c r="H21" s="184">
        <f t="shared" ca="1" si="0"/>
        <v>2.0241411327762249E-2</v>
      </c>
      <c r="I21" s="643" cm="1">
        <f t="array" aca="1" ref="I21" ca="1">_xlfn.SINGLE(_xlfn.LET(
    _xlpm.aba, "'" &amp; B21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0.23450336288866422</v>
      </c>
      <c r="J21" s="203">
        <f t="shared" si="3"/>
        <v>12312.503333333332</v>
      </c>
      <c r="K21" s="181"/>
      <c r="L21" s="208"/>
      <c r="M21" s="185"/>
      <c r="N21" s="182">
        <f>COUNT(Consolidação!S$46:S$60)</f>
        <v>6</v>
      </c>
      <c r="O21" s="209">
        <f>COUNT(Consolidação!S$2:S$45)</f>
        <v>11</v>
      </c>
      <c r="P21" s="380"/>
    </row>
    <row r="22" spans="1:16" ht="15" x14ac:dyDescent="0.25">
      <c r="A22" s="10"/>
      <c r="B22" s="196" t="s">
        <v>50</v>
      </c>
      <c r="C22" s="68" t="s">
        <v>51</v>
      </c>
      <c r="D22" s="567">
        <v>15048.000000000002</v>
      </c>
      <c r="E22" s="567">
        <f t="shared" ca="1" si="1"/>
        <v>17138.03</v>
      </c>
      <c r="F22" s="561">
        <f t="shared" ca="1" si="2"/>
        <v>0.13889088250930334</v>
      </c>
      <c r="G22" s="640" cm="1">
        <f t="array" aca="1" ref="G22" ca="1">_xlfn.SINGLE(_xlfn.LET(
    _xlpm.aba, "'" &amp; B22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17138.03</v>
      </c>
      <c r="H22" s="186">
        <f t="shared" ca="1" si="0"/>
        <v>0.13889088250930337</v>
      </c>
      <c r="I22" s="641" cm="1">
        <f t="array" aca="1" ref="I22" ca="1">_xlfn.SINGLE(_xlfn.LET(
    _xlpm.aba, "'" &amp; B22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0.21241859229656421</v>
      </c>
      <c r="J22" s="202">
        <f t="shared" si="3"/>
        <v>15482.887200000001</v>
      </c>
      <c r="K22" s="183"/>
      <c r="L22" s="206">
        <f>CAGED!F7</f>
        <v>12082</v>
      </c>
      <c r="M22" s="179"/>
      <c r="N22" s="178">
        <f>COUNT(Consolidação!T$46:T$60)</f>
        <v>4</v>
      </c>
      <c r="O22" s="207">
        <f>COUNT(Consolidação!T$2:T$45)</f>
        <v>6</v>
      </c>
      <c r="P22" s="380"/>
    </row>
    <row r="23" spans="1:16" ht="15" x14ac:dyDescent="0.25">
      <c r="A23" s="10"/>
      <c r="B23" s="197" t="s">
        <v>52</v>
      </c>
      <c r="C23" s="180" t="s">
        <v>53</v>
      </c>
      <c r="D23" s="568">
        <v>7656.4811111111112</v>
      </c>
      <c r="E23" s="568">
        <f t="shared" ca="1" si="1"/>
        <v>7877.7534152222224</v>
      </c>
      <c r="F23" s="562">
        <f t="shared" ca="1" si="2"/>
        <v>2.8900000000000016E-2</v>
      </c>
      <c r="G23" s="640" cm="1">
        <f t="array" aca="1" ref="G23" ca="1">_xlfn.SINGLE(_xlfn.LET(
    _xlpm.aba, "'" &amp; B23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7112.998333333333</v>
      </c>
      <c r="H23" s="184">
        <f t="shared" ca="1" si="0"/>
        <v>-7.0983362969324615E-2</v>
      </c>
      <c r="I23" s="642" cm="1">
        <f t="array" aca="1" ref="I23" ca="1">_xlfn.SINGLE(_xlfn.LET(
    _xlpm.aba, "'" &amp; B23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0.13907100847694159</v>
      </c>
      <c r="J23" s="203">
        <f t="shared" si="3"/>
        <v>7877.7534152222224</v>
      </c>
      <c r="K23" s="183"/>
      <c r="L23" s="208"/>
      <c r="M23" s="185"/>
      <c r="N23" s="182">
        <f>COUNT(Consolidação!U$46:U$60)</f>
        <v>2</v>
      </c>
      <c r="O23" s="209">
        <f>COUNT(Consolidação!U$2:U$45)</f>
        <v>4</v>
      </c>
      <c r="P23" s="380"/>
    </row>
    <row r="24" spans="1:16" ht="15" x14ac:dyDescent="0.25">
      <c r="A24" s="10"/>
      <c r="B24" s="197" t="s">
        <v>54</v>
      </c>
      <c r="C24" s="180" t="s">
        <v>55</v>
      </c>
      <c r="D24" s="187">
        <v>12516.666666666666</v>
      </c>
      <c r="E24" s="187">
        <f t="shared" ca="1" si="1"/>
        <v>12878.398333333333</v>
      </c>
      <c r="F24" s="562">
        <f t="shared" ca="1" si="2"/>
        <v>2.8899999999999995E-2</v>
      </c>
      <c r="G24" s="644" cm="1">
        <f t="array" aca="1" ref="G24" ca="1">_xlfn.SINGLE(_xlfn.LET(
    _xlpm.aba, "'" &amp; B24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11487.057777777776</v>
      </c>
      <c r="H24" s="184">
        <f t="shared" ca="1" si="0"/>
        <v>-8.2259032401242882E-2</v>
      </c>
      <c r="I24" s="645" cm="1">
        <f t="array" aca="1" ref="I24" ca="1">_xlfn.SINGLE(_xlfn.LET(
    _xlpm.aba, "'" &amp; B24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0.13573485111749303</v>
      </c>
      <c r="J24" s="204">
        <f t="shared" si="3"/>
        <v>12878.398333333333</v>
      </c>
      <c r="K24" s="183"/>
      <c r="L24" s="208"/>
      <c r="M24" s="185"/>
      <c r="N24" s="185">
        <f>COUNT(Consolidação!V$46:V$60)</f>
        <v>1</v>
      </c>
      <c r="O24" s="209">
        <f>COUNT(Consolidação!V$2:V$45)</f>
        <v>9</v>
      </c>
      <c r="P24" s="380"/>
    </row>
    <row r="25" spans="1:16" ht="15" x14ac:dyDescent="0.25">
      <c r="A25" s="10"/>
      <c r="B25" s="196" t="s">
        <v>56</v>
      </c>
      <c r="C25" s="68" t="s">
        <v>57</v>
      </c>
      <c r="D25" s="567">
        <v>8229</v>
      </c>
      <c r="E25" s="567">
        <f t="shared" ca="1" si="1"/>
        <v>8466.8181000000004</v>
      </c>
      <c r="F25" s="561">
        <f t="shared" ca="1" si="2"/>
        <v>2.8900000000000051E-2</v>
      </c>
      <c r="G25" s="640" cm="1">
        <f t="array" aca="1" ref="G25" ca="1">_xlfn.SINGLE(_xlfn.LET(
    _xlpm.aba, "'" &amp; B25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5263.8333333333339</v>
      </c>
      <c r="H25" s="186">
        <f t="shared" ca="1" si="0"/>
        <v>-0.36033134848300719</v>
      </c>
      <c r="I25" s="641" cm="1">
        <f t="array" aca="1" ref="I25" ca="1">_xlfn.SINGLE(_xlfn.LET(
    _xlpm.aba, "'" &amp; B25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4.7777787767219498E-2</v>
      </c>
      <c r="J25" s="202">
        <f t="shared" si="3"/>
        <v>8466.8181000000004</v>
      </c>
      <c r="K25" s="183"/>
      <c r="L25" s="666">
        <f>CAGED!F33</f>
        <v>1077</v>
      </c>
      <c r="M25" s="179"/>
      <c r="N25" s="394">
        <f>COUNT(Consolidação!W$46:W$60)</f>
        <v>0</v>
      </c>
      <c r="O25" s="578">
        <f>COUNT(Consolidação!W$2:W$45)</f>
        <v>2</v>
      </c>
      <c r="P25" s="380"/>
    </row>
    <row r="26" spans="1:16" ht="15" x14ac:dyDescent="0.25">
      <c r="A26" s="10"/>
      <c r="B26" s="196" t="s">
        <v>58</v>
      </c>
      <c r="C26" s="68" t="s">
        <v>59</v>
      </c>
      <c r="D26" s="567">
        <v>13173.333333333334</v>
      </c>
      <c r="E26" s="567">
        <f t="shared" ca="1" si="1"/>
        <v>13554.042666666668</v>
      </c>
      <c r="F26" s="561">
        <f t="shared" ca="1" si="2"/>
        <v>2.8900000000000061E-2</v>
      </c>
      <c r="G26" s="640" cm="1">
        <f t="array" aca="1" ref="G26" ca="1">_xlfn.SINGLE(_xlfn.LET(
    _xlpm.aba, "'" &amp; B26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7956.3333333333339</v>
      </c>
      <c r="H26" s="186">
        <f t="shared" ca="1" si="0"/>
        <v>-0.39602732793522266</v>
      </c>
      <c r="I26" s="641" cm="1">
        <f t="array" aca="1" ref="I26" ca="1">_xlfn.SINGLE(_xlfn.LET(
    _xlpm.aba, "'" &amp; B26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0.15813548946222242</v>
      </c>
      <c r="J26" s="202">
        <f t="shared" si="3"/>
        <v>13554.042666666668</v>
      </c>
      <c r="K26" s="183"/>
      <c r="L26" s="666"/>
      <c r="M26" s="179"/>
      <c r="N26" s="394">
        <f>COUNT(Consolidação!X$46:X$60)</f>
        <v>0</v>
      </c>
      <c r="O26" s="578">
        <f>COUNT(Consolidação!X$2:X$45)</f>
        <v>2</v>
      </c>
      <c r="P26" s="380"/>
    </row>
    <row r="27" spans="1:16" ht="15" x14ac:dyDescent="0.25">
      <c r="A27" s="10"/>
      <c r="B27" s="196" t="s">
        <v>60</v>
      </c>
      <c r="C27" s="68" t="s">
        <v>61</v>
      </c>
      <c r="D27" s="567">
        <v>19000</v>
      </c>
      <c r="E27" s="567">
        <f t="shared" ca="1" si="1"/>
        <v>19549.099999999999</v>
      </c>
      <c r="F27" s="561">
        <f t="shared" ca="1" si="2"/>
        <v>2.8899999999999922E-2</v>
      </c>
      <c r="G27" s="640" cm="1">
        <f t="array" aca="1" ref="G27" ca="1">_xlfn.SINGLE(_xlfn.LET(
    _xlpm.aba, "'" &amp; B27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18666.666666666668</v>
      </c>
      <c r="H27" s="186">
        <f t="shared" ca="1" si="0"/>
        <v>-1.7543859649122751E-2</v>
      </c>
      <c r="I27" s="641" cm="1">
        <f t="array" aca="1" ref="I27" ca="1">_xlfn.SINGLE(_xlfn.LET(
    _xlpm.aba, "'" &amp; B27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0.24746091928900724</v>
      </c>
      <c r="J27" s="202">
        <f t="shared" si="3"/>
        <v>19549.099999999999</v>
      </c>
      <c r="K27" s="183"/>
      <c r="L27" s="666"/>
      <c r="M27" s="179"/>
      <c r="N27" s="394">
        <f>COUNT(Consolidação!Y$46:Y$60)</f>
        <v>0</v>
      </c>
      <c r="O27" s="578">
        <f>COUNT(Consolidação!Y$2:Y$45)</f>
        <v>5</v>
      </c>
      <c r="P27" s="380"/>
    </row>
    <row r="28" spans="1:16" ht="15" x14ac:dyDescent="0.25">
      <c r="A28" s="10"/>
      <c r="B28" s="197" t="s">
        <v>62</v>
      </c>
      <c r="C28" s="180" t="s">
        <v>63</v>
      </c>
      <c r="D28" s="568">
        <v>9038</v>
      </c>
      <c r="E28" s="568">
        <f t="shared" ca="1" si="1"/>
        <v>9299.1982000000007</v>
      </c>
      <c r="F28" s="562">
        <f t="shared" ca="1" si="2"/>
        <v>2.8900000000000082E-2</v>
      </c>
      <c r="G28" s="640" cm="1">
        <f t="array" aca="1" ref="G28" ca="1">_xlfn.SINGLE(_xlfn.LET(
    _xlpm.aba, "'" &amp; B28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5225</v>
      </c>
      <c r="H28" s="184">
        <f t="shared" ca="1" si="0"/>
        <v>-0.42188537287010397</v>
      </c>
      <c r="I28" s="642" cm="1">
        <f t="array" aca="1" ref="I28" ca="1">_xlfn.SINGLE(_xlfn.LET(
    _xlpm.aba, "'" &amp; B28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1.1277620114618065E-2</v>
      </c>
      <c r="J28" s="203">
        <f t="shared" si="3"/>
        <v>9299.1982000000007</v>
      </c>
      <c r="K28" s="183"/>
      <c r="L28" s="208"/>
      <c r="M28" s="185"/>
      <c r="N28" s="392">
        <f>COUNT(Consolidação!Z$46:Z$60)</f>
        <v>0</v>
      </c>
      <c r="O28" s="579">
        <f>COUNT(Consolidação!Z$2:Z$45)</f>
        <v>3</v>
      </c>
      <c r="P28" s="380"/>
    </row>
    <row r="29" spans="1:16" ht="15" x14ac:dyDescent="0.25">
      <c r="A29" s="10"/>
      <c r="B29" s="197" t="s">
        <v>64</v>
      </c>
      <c r="C29" s="180" t="s">
        <v>65</v>
      </c>
      <c r="D29" s="568">
        <v>13590</v>
      </c>
      <c r="E29" s="568">
        <f t="shared" ca="1" si="1"/>
        <v>13982.751</v>
      </c>
      <c r="F29" s="562">
        <f t="shared" ca="1" si="2"/>
        <v>2.8900000000000016E-2</v>
      </c>
      <c r="G29" s="640" cm="1">
        <f t="array" aca="1" ref="G29" ca="1">_xlfn.SINGLE(_xlfn.LET(
    _xlpm.aba, "'" &amp; B29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13922.597777777777</v>
      </c>
      <c r="H29" s="184">
        <f t="shared" ca="1" si="0"/>
        <v>2.4473714332433838E-2</v>
      </c>
      <c r="I29" s="643" cm="1">
        <f t="array" aca="1" ref="I29" ca="1">_xlfn.SINGLE(_xlfn.LET(
    _xlpm.aba, "'" &amp; B29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0.22329328801902809</v>
      </c>
      <c r="J29" s="203">
        <f t="shared" si="3"/>
        <v>13982.751</v>
      </c>
      <c r="K29" s="181"/>
      <c r="L29" s="208"/>
      <c r="M29" s="185"/>
      <c r="N29" s="392">
        <f>COUNT(Consolidação!AA$46:AA$60)</f>
        <v>1</v>
      </c>
      <c r="O29" s="579">
        <f>COUNT(Consolidação!AA$2:AA$45)</f>
        <v>4</v>
      </c>
      <c r="P29" s="380"/>
    </row>
    <row r="30" spans="1:16" ht="15" x14ac:dyDescent="0.25">
      <c r="A30" s="10"/>
      <c r="B30" s="197" t="s">
        <v>66</v>
      </c>
      <c r="C30" s="180" t="s">
        <v>67</v>
      </c>
      <c r="D30" s="568">
        <v>18000</v>
      </c>
      <c r="E30" s="568">
        <f t="shared" ca="1" si="1"/>
        <v>18520.2</v>
      </c>
      <c r="F30" s="562">
        <f t="shared" ca="1" si="2"/>
        <v>2.890000000000004E-2</v>
      </c>
      <c r="G30" s="640" cm="1">
        <f t="array" aca="1" ref="G30" ca="1">_xlfn.SINGLE(_xlfn.LET(
    _xlpm.aba, "'" &amp; B30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14755.555555555555</v>
      </c>
      <c r="H30" s="184">
        <f t="shared" ca="1" si="0"/>
        <v>-0.18024691358024691</v>
      </c>
      <c r="I30" s="642" cm="1">
        <f t="array" aca="1" ref="I30" ca="1">_xlfn.SINGLE(_xlfn.LET(
    _xlpm.aba, "'" &amp; B30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0.24723925459977619</v>
      </c>
      <c r="J30" s="203">
        <f t="shared" si="3"/>
        <v>18520.2</v>
      </c>
      <c r="K30" s="183"/>
      <c r="L30" s="208"/>
      <c r="M30" s="185"/>
      <c r="N30" s="392">
        <f>COUNT(Consolidação!AB$46:AB$60)</f>
        <v>0</v>
      </c>
      <c r="O30" s="579">
        <f>COUNT(Consolidação!AB$2:AB$45)</f>
        <v>8</v>
      </c>
      <c r="P30" s="380"/>
    </row>
    <row r="31" spans="1:16" ht="15" x14ac:dyDescent="0.25">
      <c r="A31" s="10"/>
      <c r="B31" s="196" t="s">
        <v>68</v>
      </c>
      <c r="C31" s="68" t="s">
        <v>69</v>
      </c>
      <c r="D31" s="567">
        <v>8500</v>
      </c>
      <c r="E31" s="567">
        <f t="shared" ca="1" si="1"/>
        <v>8745.65</v>
      </c>
      <c r="F31" s="561">
        <f t="shared" ca="1" si="2"/>
        <v>2.8899999999999957E-2</v>
      </c>
      <c r="G31" s="640" cm="1">
        <f t="array" aca="1" ref="G31" ca="1">_xlfn.SINGLE(_xlfn.LET(
    _xlpm.aba, "'" &amp; B31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5666.666666666667</v>
      </c>
      <c r="H31" s="186">
        <f t="shared" ca="1" si="0"/>
        <v>-0.33333333333333326</v>
      </c>
      <c r="I31" s="641" cm="1">
        <f t="array" aca="1" ref="I31" ca="1">_xlfn.SINGLE(_xlfn.LET(
    _xlpm.aba, "'" &amp; B31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2.2270898039146756E-2</v>
      </c>
      <c r="J31" s="202">
        <f t="shared" si="3"/>
        <v>8745.65</v>
      </c>
      <c r="K31" s="183"/>
      <c r="L31" s="206"/>
      <c r="M31" s="179"/>
      <c r="N31" s="393">
        <f>COUNT(Consolidação!AC$46:AC$60)</f>
        <v>0</v>
      </c>
      <c r="O31" s="580">
        <f>COUNT(Consolidação!AC$2:AC$45)</f>
        <v>4</v>
      </c>
      <c r="P31" s="380"/>
    </row>
    <row r="32" spans="1:16" ht="15" x14ac:dyDescent="0.25">
      <c r="A32" s="10"/>
      <c r="B32" s="196" t="s">
        <v>70</v>
      </c>
      <c r="C32" s="68" t="s">
        <v>71</v>
      </c>
      <c r="D32" s="567">
        <v>13966.666666666666</v>
      </c>
      <c r="E32" s="567">
        <f t="shared" ca="1" si="1"/>
        <v>14370.303333333333</v>
      </c>
      <c r="F32" s="561">
        <f t="shared" ca="1" si="2"/>
        <v>2.890000000000004E-2</v>
      </c>
      <c r="G32" s="640" cm="1">
        <f t="array" aca="1" ref="G32" ca="1">_xlfn.SINGLE(_xlfn.LET(
    _xlpm.aba, "'" &amp; B32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12416.666666666666</v>
      </c>
      <c r="H32" s="186">
        <f t="shared" ca="1" si="0"/>
        <v>-0.11097852028639621</v>
      </c>
      <c r="I32" s="641" cm="1">
        <f t="array" aca="1" ref="I32" ca="1">_xlfn.SINGLE(_xlfn.LET(
    _xlpm.aba, "'" &amp; B32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0.19750597569993264</v>
      </c>
      <c r="J32" s="202">
        <f t="shared" si="3"/>
        <v>14370.303333333333</v>
      </c>
      <c r="K32" s="183"/>
      <c r="L32" s="206"/>
      <c r="M32" s="179"/>
      <c r="N32" s="393">
        <f>COUNT(Consolidação!AD$46:AD$60)</f>
        <v>0</v>
      </c>
      <c r="O32" s="580">
        <f>COUNT(Consolidação!AD$2:AD$45)</f>
        <v>5</v>
      </c>
      <c r="P32" s="380"/>
    </row>
    <row r="33" spans="1:16" ht="15" x14ac:dyDescent="0.25">
      <c r="A33" s="10"/>
      <c r="B33" s="196" t="s">
        <v>72</v>
      </c>
      <c r="C33" s="68" t="s">
        <v>73</v>
      </c>
      <c r="D33" s="569">
        <v>16500</v>
      </c>
      <c r="E33" s="569">
        <f t="shared" ca="1" si="1"/>
        <v>16976.849999999999</v>
      </c>
      <c r="F33" s="563">
        <f t="shared" ca="1" si="2"/>
        <v>2.8899999999999912E-2</v>
      </c>
      <c r="G33" s="640" cm="1">
        <f t="array" aca="1" ref="G33" ca="1">_xlfn.SINGLE(_xlfn.LET(
    _xlpm.aba, "'" &amp; B33 &amp; "'!",
    _xlpm.dados_l4, INDIRECT(_xlpm.aba &amp; "C4:BE4"),
    _xlpm.dados_l8, INDIRECT(_xlpm.aba &amp; "C8:BE8"),
    _xlpm.filtro_colunas, MOD(COLUMN(_xlpm.dados_l4), 6) = 3,
    _xlpm.filtro_valor, IFERROR(_xlpm.dados_l8 &lt; 0.25, FALSE),
    _xlpm.resultado, _xlfn._xlws.FILTER(_xlpm.dados_l4, _xlpm.filtro_colunas * _xlpm.filtro_valor, "Nenhum"),
    _xlpm.resultado
))</f>
        <v>16955.555555555555</v>
      </c>
      <c r="H33" s="186">
        <f ca="1">(G33/D33)-1</f>
        <v>2.7609427609427639E-2</v>
      </c>
      <c r="I33" s="641" cm="1">
        <f t="array" aca="1" ref="I33" ca="1">_xlfn.SINGLE(_xlfn.LET(
    _xlpm.aba, "'" &amp; B33 &amp; "'!",
    _xlpm.dados_l4, INDIRECT(_xlpm.aba &amp; "C8:BE8"),
    _xlpm.dados_l8, INDIRECT(_xlpm.aba &amp; "C8:BE8"),
    _xlpm.filtro_colunas, MOD(COLUMN(_xlpm.dados_l4), 6) = 3,
    _xlpm.filtro_valor, IFERROR(_xlpm.dados_l8 &lt; 0.25, FALSE),
    _xlpm.resultado, _xlfn._xlws.FILTER(_xlpm.dados_l4, _xlpm.filtro_colunas * _xlpm.filtro_valor, "Nenhum"),
    _xlpm.resultado
))</f>
        <v>0.24641763346559256</v>
      </c>
      <c r="J33" s="217">
        <f t="shared" si="3"/>
        <v>16976.849999999999</v>
      </c>
      <c r="K33" s="183"/>
      <c r="L33" s="206"/>
      <c r="M33" s="179"/>
      <c r="N33" s="393">
        <f>COUNT(Consolidação!AE$46:AE$60)</f>
        <v>0</v>
      </c>
      <c r="O33" s="580">
        <f>COUNT(Consolidação!AE$2:AE$45)</f>
        <v>12</v>
      </c>
      <c r="P33" s="380"/>
    </row>
    <row r="34" spans="1:16" ht="15" x14ac:dyDescent="0.25">
      <c r="A34" s="10"/>
      <c r="B34" s="197" t="s">
        <v>74</v>
      </c>
      <c r="C34" s="180" t="s">
        <v>75</v>
      </c>
      <c r="D34" s="568">
        <v>5412.32</v>
      </c>
      <c r="E34" s="568">
        <f t="shared" ca="1" si="1"/>
        <v>5568.7360479999998</v>
      </c>
      <c r="F34" s="562">
        <f t="shared" ca="1" si="2"/>
        <v>2.8900000000000009E-2</v>
      </c>
      <c r="G34" s="640">
        <f ca="1">G6</f>
        <v>5116.6666666666661</v>
      </c>
      <c r="H34" s="184">
        <f ca="1">(G34/D34)-1</f>
        <v>-5.4625989101408257E-2</v>
      </c>
      <c r="I34" s="642">
        <f ca="1">I6</f>
        <v>0.24597181394263401</v>
      </c>
      <c r="J34" s="203">
        <f t="shared" si="3"/>
        <v>5568.7360479999998</v>
      </c>
      <c r="K34" s="183"/>
      <c r="L34" s="667">
        <f>CAGED!F35</f>
        <v>3995</v>
      </c>
      <c r="M34" s="185"/>
      <c r="N34" s="182">
        <f>COUNT(Consolidação!D$46:D$60)</f>
        <v>2</v>
      </c>
      <c r="O34" s="209">
        <f>COUNT(Consolidação!D$2:D$45)</f>
        <v>5</v>
      </c>
      <c r="P34" s="380"/>
    </row>
    <row r="35" spans="1:16" ht="15" x14ac:dyDescent="0.25">
      <c r="A35" s="10"/>
      <c r="B35" s="197" t="s">
        <v>76</v>
      </c>
      <c r="C35" s="180" t="s">
        <v>77</v>
      </c>
      <c r="D35" s="568">
        <v>7795.75</v>
      </c>
      <c r="E35" s="568">
        <f t="shared" ca="1" si="1"/>
        <v>8616.6666666666661</v>
      </c>
      <c r="F35" s="562">
        <f t="shared" ca="1" si="2"/>
        <v>0.10530310318656526</v>
      </c>
      <c r="G35" s="640">
        <f ca="1">G7</f>
        <v>8616.6666666666661</v>
      </c>
      <c r="H35" s="184">
        <f ca="1">(G35/D35)-1</f>
        <v>0.10530310318656522</v>
      </c>
      <c r="I35" s="642">
        <f ca="1">I7</f>
        <v>0.20965869257709954</v>
      </c>
      <c r="J35" s="203">
        <f t="shared" si="3"/>
        <v>8021.0471749999997</v>
      </c>
      <c r="K35" s="183"/>
      <c r="L35" s="667"/>
      <c r="M35" s="185"/>
      <c r="N35" s="182">
        <f>COUNT(Consolidação!E$46:E$60)</f>
        <v>3</v>
      </c>
      <c r="O35" s="209">
        <f>COUNT(Consolidação!E$2:E$45)</f>
        <v>5</v>
      </c>
      <c r="P35" s="380"/>
    </row>
    <row r="36" spans="1:16" ht="15.75" thickBot="1" x14ac:dyDescent="0.3">
      <c r="A36" s="10"/>
      <c r="B36" s="198" t="s">
        <v>78</v>
      </c>
      <c r="C36" s="199" t="s">
        <v>79</v>
      </c>
      <c r="D36" s="570">
        <v>11081.16</v>
      </c>
      <c r="E36" s="570">
        <f t="shared" ca="1" si="1"/>
        <v>13883.333333333332</v>
      </c>
      <c r="F36" s="564">
        <f t="shared" ca="1" si="2"/>
        <v>0.25287725593108773</v>
      </c>
      <c r="G36" s="646">
        <f ca="1">G8</f>
        <v>13883.333333333332</v>
      </c>
      <c r="H36" s="200">
        <f ca="1">(G36/D36)-1</f>
        <v>0.25287725593108767</v>
      </c>
      <c r="I36" s="647">
        <f ca="1">I8</f>
        <v>0.23450556328365696</v>
      </c>
      <c r="J36" s="205">
        <f t="shared" si="3"/>
        <v>11401.405524</v>
      </c>
      <c r="K36" s="183"/>
      <c r="L36" s="668"/>
      <c r="M36" s="210"/>
      <c r="N36" s="211">
        <f>COUNT(Consolidação!F$46:F$60)</f>
        <v>8</v>
      </c>
      <c r="O36" s="212">
        <f>COUNT(Consolidação!F$2:F$45)</f>
        <v>9</v>
      </c>
      <c r="P36" s="380"/>
    </row>
    <row r="37" spans="1:16" ht="15.75" thickBot="1" x14ac:dyDescent="0.3">
      <c r="B37" s="189"/>
      <c r="C37" s="11"/>
      <c r="D37" s="189"/>
      <c r="E37" s="581" t="s">
        <v>80</v>
      </c>
      <c r="F37" s="582">
        <f ca="1">AVERAGE(F4:F36)</f>
        <v>6.4920668519791225E-2</v>
      </c>
      <c r="G37" s="565"/>
      <c r="H37" s="190"/>
      <c r="I37" s="190"/>
      <c r="J37" s="190"/>
      <c r="K37" s="20"/>
      <c r="L37" s="11"/>
      <c r="M37" s="11"/>
      <c r="N37" s="18"/>
      <c r="O37" s="11"/>
      <c r="P37" s="11"/>
    </row>
  </sheetData>
  <sheetProtection formatCells="0" formatColumns="0" formatRows="0" insertColumns="0" insertRows="0" insertHyperlinks="0" deleteColumns="0" deleteRows="0" sort="0" autoFilter="0" pivotTables="0"/>
  <mergeCells count="9">
    <mergeCell ref="L2:O2"/>
    <mergeCell ref="L4:L5"/>
    <mergeCell ref="L6:L8"/>
    <mergeCell ref="L34:L36"/>
    <mergeCell ref="L25:L27"/>
    <mergeCell ref="L18:L19"/>
    <mergeCell ref="L9:L11"/>
    <mergeCell ref="M9:M11"/>
    <mergeCell ref="M12:M14"/>
  </mergeCells>
  <conditionalFormatting sqref="H4:H36">
    <cfRule type="cellIs" dxfId="90" priority="3" operator="greaterThan">
      <formula>0</formula>
    </cfRule>
    <cfRule type="cellIs" dxfId="89" priority="4" operator="lessThan">
      <formula>0</formula>
    </cfRule>
  </conditionalFormatting>
  <conditionalFormatting sqref="I4:I36">
    <cfRule type="cellIs" dxfId="88" priority="1" operator="greaterThan">
      <formula>0.25</formula>
    </cfRule>
    <cfRule type="cellIs" dxfId="87" priority="2" operator="lessThanOrEqual">
      <formula>0.25</formula>
    </cfRule>
  </conditionalFormatting>
  <hyperlinks>
    <hyperlink ref="J2" r:id="rId1" xr:uid="{B31E7181-B746-411A-A864-29D955D1D653}"/>
  </hyperlinks>
  <pageMargins left="0.511811024" right="0.511811024" top="0.78740157499999996" bottom="0.78740157499999996" header="0.31496062000000002" footer="0.31496062000000002"/>
  <pageSetup paperSize="9" orientation="portrait" horizontalDpi="360" verticalDpi="36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65429-A34C-4F8B-94AB-3EB4A68888FD}">
  <dimension ref="A1:G20"/>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19</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MEDIAN(D13:D20)</f>
        <v>5116.6666666666661</v>
      </c>
      <c r="D4" s="380" t="s">
        <v>1164</v>
      </c>
      <c r="E4" s="500">
        <f ca="1">COUNTA(D$13:D$20)</f>
        <v>8</v>
      </c>
      <c r="F4" s="11"/>
      <c r="G4" s="380"/>
    </row>
    <row r="5" spans="1:7" x14ac:dyDescent="0.25">
      <c r="A5" s="11"/>
      <c r="B5" s="502" t="s">
        <v>1165</v>
      </c>
      <c r="C5" s="524">
        <f ca="1">AVERAGE(D$13:D$20)</f>
        <v>5466.3248611111112</v>
      </c>
      <c r="D5" s="380"/>
      <c r="E5" s="504"/>
      <c r="F5" s="11"/>
      <c r="G5" s="380"/>
    </row>
    <row r="6" spans="1:7" x14ac:dyDescent="0.25">
      <c r="A6" s="11"/>
      <c r="B6" s="502" t="s">
        <v>1166</v>
      </c>
      <c r="C6" s="524">
        <f ca="1">SMALL(D$13:D$20,1)</f>
        <v>3834.73</v>
      </c>
      <c r="D6" s="380"/>
      <c r="E6" s="504"/>
      <c r="F6" s="11"/>
      <c r="G6" s="380"/>
    </row>
    <row r="7" spans="1:7" x14ac:dyDescent="0.25">
      <c r="A7" s="11"/>
      <c r="B7" s="502" t="s">
        <v>1167</v>
      </c>
      <c r="C7" s="524">
        <f ca="1">STDEV(D$13:D$20)</f>
        <v>1344.5618416872169</v>
      </c>
      <c r="D7" s="380"/>
      <c r="E7" s="504"/>
      <c r="F7" s="11"/>
      <c r="G7" s="380"/>
    </row>
    <row r="8" spans="1:7" x14ac:dyDescent="0.25">
      <c r="A8" s="11"/>
      <c r="B8" s="505" t="s">
        <v>1168</v>
      </c>
      <c r="C8" s="506">
        <f ca="1">C7/C5</f>
        <v>0.24597181394263401</v>
      </c>
      <c r="D8" s="507"/>
      <c r="E8" s="508"/>
      <c r="F8" s="11"/>
      <c r="G8" s="380"/>
    </row>
    <row r="9" spans="1:7" x14ac:dyDescent="0.25">
      <c r="A9" s="11"/>
      <c r="B9" s="510" t="s">
        <v>1169</v>
      </c>
      <c r="C9" s="511">
        <f ca="1">IF(ISERR(LARGE(F:F,1)),"",LARGE(F:F,1))</f>
        <v>2.2748489835549144</v>
      </c>
      <c r="D9" s="512"/>
      <c r="E9" s="513"/>
      <c r="F9" s="11"/>
      <c r="G9" s="380"/>
    </row>
    <row r="10" spans="1:7" x14ac:dyDescent="0.25">
      <c r="A10" s="11"/>
      <c r="B10" s="505" t="s">
        <v>1170</v>
      </c>
      <c r="C10" s="515" t="str">
        <f ca="1">RIGHT(_xlfn.CONCAT(G:G),5)</f>
        <v>ID001</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20" ca="1">_xlfn._xlws.FILTER(
    Consolidação!A2:A67,
    OFFSET(_xlfn.XLOOKUP(B1, Consolidação!B1:AE1, Consolidação!B1:AE1), 1, 0, 66, 1) &lt;&gt; ""
)</f>
        <v>Guias Salariais 2026</v>
      </c>
      <c r="D13" s="520" cm="1">
        <f t="array" aca="1" ref="D13:D20" ca="1">_xlfn._xlws.FILTER(OFFSET(_xlfn.XLOOKUP(B1, Consolidação!B1:AE1, Consolidação!B1:AE1), 1, 0, 66, 1), OFFSET(_xlfn.XLOOKUP(B1, Consolidação!B1:AE1, Consolidação!B1:AE1), 1, 0, 66, 1) &lt;&gt; "")</f>
        <v>8525</v>
      </c>
      <c r="E13" s="521">
        <f t="shared" ref="E13:E20" ca="1" si="0">IF(C$7=0,"-",IF(D13="-","-",IF(D13="","-",(D13-AVERAGE(D$13:D$20))/STDEV(D$13:D$20))))</f>
        <v>2.2748489835549144</v>
      </c>
      <c r="F13" s="521">
        <f t="shared" ref="F13:F20" ca="1" si="1">IF(E13="-","-",IF(D13="-","-",ABS(E13)))</f>
        <v>2.2748489835549144</v>
      </c>
      <c r="G13" s="518" t="str">
        <f t="shared" ref="G13:G20" ca="1" si="2">IF(F13=C$9,B13,"")</f>
        <v>ID001</v>
      </c>
    </row>
    <row r="14" spans="1:7" x14ac:dyDescent="0.25">
      <c r="A14" s="11"/>
      <c r="B14" s="518" t="s">
        <v>1177</v>
      </c>
      <c r="C14" s="519" t="str">
        <f ca="1"/>
        <v>Guias Salariais 2026</v>
      </c>
      <c r="D14" s="520">
        <f ca="1"/>
        <v>5083.333333333333</v>
      </c>
      <c r="E14" s="521">
        <f t="shared" ca="1" si="0"/>
        <v>-0.28484485867692266</v>
      </c>
      <c r="F14" s="521">
        <f t="shared" ca="1" si="1"/>
        <v>0.28484485867692266</v>
      </c>
      <c r="G14" s="518" t="str">
        <f t="shared" ca="1" si="2"/>
        <v/>
      </c>
    </row>
    <row r="15" spans="1:7" x14ac:dyDescent="0.25">
      <c r="A15" s="11"/>
      <c r="B15" s="518" t="s">
        <v>1178</v>
      </c>
      <c r="C15" s="519" t="str">
        <f ca="1"/>
        <v>Guias Salariais 2026</v>
      </c>
      <c r="D15" s="520">
        <f ca="1"/>
        <v>5083.333333333333</v>
      </c>
      <c r="E15" s="521">
        <f t="shared" ca="1" si="0"/>
        <v>-0.28484485867692266</v>
      </c>
      <c r="F15" s="521">
        <f t="shared" ca="1" si="1"/>
        <v>0.28484485867692266</v>
      </c>
      <c r="G15" s="518" t="str">
        <f t="shared" ca="1" si="2"/>
        <v/>
      </c>
    </row>
    <row r="16" spans="1:7" x14ac:dyDescent="0.25">
      <c r="A16" s="11"/>
      <c r="B16" s="518" t="s">
        <v>1179</v>
      </c>
      <c r="C16" s="519" t="str">
        <f ca="1"/>
        <v>Guias Salariais 2026</v>
      </c>
      <c r="D16" s="520">
        <f ca="1"/>
        <v>5150</v>
      </c>
      <c r="E16" s="521">
        <f t="shared" ca="1" si="0"/>
        <v>-0.23526241136976822</v>
      </c>
      <c r="F16" s="521">
        <f t="shared" ca="1" si="1"/>
        <v>0.23526241136976822</v>
      </c>
      <c r="G16" s="518" t="str">
        <f t="shared" ca="1" si="2"/>
        <v/>
      </c>
    </row>
    <row r="17" spans="1:7" x14ac:dyDescent="0.25">
      <c r="A17" s="11"/>
      <c r="B17" s="518" t="s">
        <v>1180</v>
      </c>
      <c r="C17" s="519" t="str">
        <f ca="1"/>
        <v>Guias Salariais 2026</v>
      </c>
      <c r="D17" s="520">
        <f ca="1"/>
        <v>5072.2222222222226</v>
      </c>
      <c r="E17" s="521">
        <f t="shared" ca="1" si="0"/>
        <v>-0.29310859989478116</v>
      </c>
      <c r="F17" s="521">
        <f t="shared" ca="1" si="1"/>
        <v>0.29310859989478116</v>
      </c>
      <c r="G17" s="518" t="str">
        <f t="shared" ca="1" si="2"/>
        <v/>
      </c>
    </row>
    <row r="18" spans="1:7" x14ac:dyDescent="0.25">
      <c r="A18" s="11"/>
      <c r="B18" s="518" t="s">
        <v>1181</v>
      </c>
      <c r="C18" s="519" t="str">
        <f ca="1"/>
        <v>Contratações do governo</v>
      </c>
      <c r="D18" s="520">
        <f ca="1"/>
        <v>5281.98</v>
      </c>
      <c r="E18" s="521">
        <f t="shared" ca="1" si="0"/>
        <v>-0.13710404043579535</v>
      </c>
      <c r="F18" s="521">
        <f t="shared" ca="1" si="1"/>
        <v>0.13710404043579535</v>
      </c>
      <c r="G18" s="518" t="str">
        <f t="shared" ca="1" si="2"/>
        <v/>
      </c>
    </row>
    <row r="19" spans="1:7" x14ac:dyDescent="0.25">
      <c r="A19" s="11"/>
      <c r="B19" s="518" t="s">
        <v>1182</v>
      </c>
      <c r="C19" s="519" t="str">
        <f ca="1"/>
        <v>Contratações do governo</v>
      </c>
      <c r="D19" s="520">
        <f ca="1"/>
        <v>5700</v>
      </c>
      <c r="E19" s="521">
        <f t="shared" ca="1" si="0"/>
        <v>0.1737927789142541</v>
      </c>
      <c r="F19" s="521">
        <f t="shared" ca="1" si="1"/>
        <v>0.1737927789142541</v>
      </c>
      <c r="G19" s="518" t="str">
        <f t="shared" ca="1" si="2"/>
        <v/>
      </c>
    </row>
    <row r="20" spans="1:7" x14ac:dyDescent="0.25">
      <c r="A20" s="11"/>
      <c r="B20" s="518" t="s">
        <v>1183</v>
      </c>
      <c r="C20" s="519" t="str">
        <f ca="1"/>
        <v>CAGED</v>
      </c>
      <c r="D20" s="520">
        <f ca="1"/>
        <v>3834.73</v>
      </c>
      <c r="E20" s="521">
        <f t="shared" ca="1" si="0"/>
        <v>-1.2134769934149792</v>
      </c>
      <c r="F20" s="521">
        <f t="shared" ca="1" si="1"/>
        <v>1.2134769934149792</v>
      </c>
      <c r="G20" s="518" t="str">
        <f t="shared" ca="1" si="2"/>
        <v/>
      </c>
    </row>
  </sheetData>
  <mergeCells count="1">
    <mergeCell ref="B3:D3"/>
  </mergeCells>
  <conditionalFormatting sqref="C8">
    <cfRule type="cellIs" dxfId="79" priority="17" operator="lessThan">
      <formula>0.25000001</formula>
    </cfRule>
    <cfRule type="cellIs" dxfId="78"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CA35DE23-972F-4086-8E80-B44D96E1B0DE}">
          <x14:formula1>
            <xm:f>ListaPerfisDesenv!$C$2:$C$35</xm:f>
          </x14:formula1>
          <xm:sqref>B1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9383D-049F-436B-A01F-1797B2DB1A7F}">
  <dimension ref="A1:G21"/>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21</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MEDIAN(D13:D21)</f>
        <v>8616.6666666666661</v>
      </c>
      <c r="D4" s="380" t="s">
        <v>1164</v>
      </c>
      <c r="E4" s="500">
        <f ca="1">COUNTA(D$13:D$21)</f>
        <v>9</v>
      </c>
      <c r="F4" s="11"/>
      <c r="G4" s="380"/>
    </row>
    <row r="5" spans="1:7" x14ac:dyDescent="0.25">
      <c r="A5" s="11"/>
      <c r="B5" s="502" t="s">
        <v>1165</v>
      </c>
      <c r="C5" s="524">
        <f ca="1">AVERAGE(D$13:D$21)</f>
        <v>8236.6723456790114</v>
      </c>
      <c r="D5" s="380"/>
      <c r="E5" s="504"/>
      <c r="F5" s="11"/>
      <c r="G5" s="380"/>
    </row>
    <row r="6" spans="1:7" x14ac:dyDescent="0.25">
      <c r="A6" s="11"/>
      <c r="B6" s="502" t="s">
        <v>1166</v>
      </c>
      <c r="C6" s="524">
        <f ca="1">SMALL(D$13:D$21,1)</f>
        <v>5788.98</v>
      </c>
      <c r="D6" s="380"/>
      <c r="E6" s="504"/>
      <c r="F6" s="11"/>
      <c r="G6" s="380"/>
    </row>
    <row r="7" spans="1:7" x14ac:dyDescent="0.25">
      <c r="A7" s="11"/>
      <c r="B7" s="502" t="s">
        <v>1167</v>
      </c>
      <c r="C7" s="524">
        <f ca="1">STDEV(D$13:D$21)</f>
        <v>1726.8899551810132</v>
      </c>
      <c r="D7" s="380"/>
      <c r="E7" s="504"/>
      <c r="F7" s="11"/>
      <c r="G7" s="380"/>
    </row>
    <row r="8" spans="1:7" x14ac:dyDescent="0.25">
      <c r="A8" s="11"/>
      <c r="B8" s="505" t="s">
        <v>1168</v>
      </c>
      <c r="C8" s="506">
        <f ca="1">C7/C5</f>
        <v>0.20965869257709954</v>
      </c>
      <c r="D8" s="507"/>
      <c r="E8" s="508"/>
      <c r="F8" s="11"/>
      <c r="G8" s="380"/>
    </row>
    <row r="9" spans="1:7" x14ac:dyDescent="0.25">
      <c r="A9" s="11"/>
      <c r="B9" s="510" t="s">
        <v>1169</v>
      </c>
      <c r="C9" s="511">
        <f ca="1">IF(ISERR(LARGE(F:F,1)),"",LARGE(F:F,1))</f>
        <v>1.8752368352166053</v>
      </c>
      <c r="D9" s="512"/>
      <c r="E9" s="513"/>
      <c r="F9" s="11"/>
      <c r="G9" s="380"/>
    </row>
    <row r="10" spans="1:7" x14ac:dyDescent="0.25">
      <c r="A10" s="11"/>
      <c r="B10" s="505" t="s">
        <v>1170</v>
      </c>
      <c r="C10" s="515" t="str">
        <f ca="1">RIGHT(_xlfn.CONCAT(G:G),5)</f>
        <v>ID001</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21" ca="1">_xlfn._xlws.FILTER(
    Consolidação!A2:A67,
    OFFSET(_xlfn.XLOOKUP(B1, Consolidação!B1:AE1, Consolidação!B1:AE1), 1, 0, 66, 1) &lt;&gt; ""
)</f>
        <v>Guias Salariais 2026</v>
      </c>
      <c r="D13" s="520" cm="1">
        <f t="array" aca="1" ref="D13:D21" ca="1">_xlfn._xlws.FILTER(OFFSET(_xlfn.XLOOKUP(B1, Consolidação!B1:AE1, Consolidação!B1:AE1), 1, 0, 66, 1), OFFSET(_xlfn.XLOOKUP(B1, Consolidação!B1:AE1, Consolidação!B1:AE1), 1, 0, 66, 1) &lt;&gt; "")</f>
        <v>11475</v>
      </c>
      <c r="E13" s="521">
        <f t="shared" ref="E13:E21" ca="1" si="0">IF(C$7=0,"-",IF(D13="-","-",IF(D13="","-",(D13-AVERAGE(D$13:D$21))/STDEV(D$13:D$21))))</f>
        <v>1.8752368352166053</v>
      </c>
      <c r="F13" s="521">
        <f t="shared" ref="F13:F21" ca="1" si="1">IF(E13="-","-",IF(D13="-","-",ABS(E13)))</f>
        <v>1.8752368352166053</v>
      </c>
      <c r="G13" s="518" t="str">
        <f t="shared" ref="G13:G21" ca="1" si="2">IF(F13=C$9,B13,"")</f>
        <v>ID001</v>
      </c>
    </row>
    <row r="14" spans="1:7" x14ac:dyDescent="0.25">
      <c r="A14" s="11"/>
      <c r="B14" s="518" t="s">
        <v>1177</v>
      </c>
      <c r="C14" s="519" t="str">
        <f ca="1"/>
        <v>Guias Salariais 2026</v>
      </c>
      <c r="D14" s="520">
        <f ca="1"/>
        <v>9116.6666666666661</v>
      </c>
      <c r="E14" s="521">
        <f t="shared" ca="1" si="0"/>
        <v>0.50958332252005789</v>
      </c>
      <c r="F14" s="521">
        <f t="shared" ca="1" si="1"/>
        <v>0.50958332252005789</v>
      </c>
      <c r="G14" s="518" t="str">
        <f t="shared" ca="1" si="2"/>
        <v/>
      </c>
    </row>
    <row r="15" spans="1:7" x14ac:dyDescent="0.25">
      <c r="A15" s="11"/>
      <c r="B15" s="518" t="s">
        <v>1178</v>
      </c>
      <c r="C15" s="519" t="str">
        <f ca="1"/>
        <v>Guias Salariais 2026</v>
      </c>
      <c r="D15" s="520">
        <f ca="1"/>
        <v>9016.6666666666661</v>
      </c>
      <c r="E15" s="521">
        <f t="shared" ca="1" si="0"/>
        <v>0.45167575307709479</v>
      </c>
      <c r="F15" s="521">
        <f t="shared" ca="1" si="1"/>
        <v>0.45167575307709479</v>
      </c>
      <c r="G15" s="518" t="str">
        <f t="shared" ca="1" si="2"/>
        <v/>
      </c>
    </row>
    <row r="16" spans="1:7" x14ac:dyDescent="0.25">
      <c r="A16" s="11"/>
      <c r="B16" s="518" t="s">
        <v>1179</v>
      </c>
      <c r="C16" s="519" t="str">
        <f ca="1"/>
        <v>Guias Salariais 2026</v>
      </c>
      <c r="D16" s="520">
        <f ca="1"/>
        <v>8616.6666666666661</v>
      </c>
      <c r="E16" s="521">
        <f t="shared" ca="1" si="0"/>
        <v>0.22004547530524232</v>
      </c>
      <c r="F16" s="521">
        <f t="shared" ca="1" si="1"/>
        <v>0.22004547530524232</v>
      </c>
      <c r="G16" s="518" t="str">
        <f t="shared" ca="1" si="2"/>
        <v/>
      </c>
    </row>
    <row r="17" spans="1:7" x14ac:dyDescent="0.25">
      <c r="A17" s="11"/>
      <c r="B17" s="518" t="s">
        <v>1180</v>
      </c>
      <c r="C17" s="519" t="str">
        <f ca="1"/>
        <v>Guias Salariais 2026</v>
      </c>
      <c r="D17" s="520">
        <f ca="1"/>
        <v>8911.1111111111113</v>
      </c>
      <c r="E17" s="521">
        <f t="shared" ca="1" si="0"/>
        <v>0.3905510964428564</v>
      </c>
      <c r="F17" s="521">
        <f t="shared" ca="1" si="1"/>
        <v>0.3905510964428564</v>
      </c>
      <c r="G17" s="518" t="str">
        <f t="shared" ca="1" si="2"/>
        <v/>
      </c>
    </row>
    <row r="18" spans="1:7" x14ac:dyDescent="0.25">
      <c r="A18" s="11"/>
      <c r="B18" s="518" t="s">
        <v>1181</v>
      </c>
      <c r="C18" s="519" t="str">
        <f ca="1"/>
        <v>Contratações do governo</v>
      </c>
      <c r="D18" s="520">
        <f ca="1"/>
        <v>6602.48</v>
      </c>
      <c r="E18" s="521">
        <f t="shared" ca="1" si="0"/>
        <v>-0.9463210674056618</v>
      </c>
      <c r="F18" s="521">
        <f t="shared" ca="1" si="1"/>
        <v>0.9463210674056618</v>
      </c>
      <c r="G18" s="518" t="str">
        <f t="shared" ca="1" si="2"/>
        <v/>
      </c>
    </row>
    <row r="19" spans="1:7" x14ac:dyDescent="0.25">
      <c r="A19" s="11"/>
      <c r="B19" s="518" t="s">
        <v>1182</v>
      </c>
      <c r="C19" s="519" t="str">
        <f ca="1"/>
        <v>Contratações do governo</v>
      </c>
      <c r="D19" s="520">
        <f ca="1"/>
        <v>6602.48</v>
      </c>
      <c r="E19" s="521">
        <f t="shared" ca="1" si="0"/>
        <v>-0.9463210674056618</v>
      </c>
      <c r="F19" s="521">
        <f t="shared" ca="1" si="1"/>
        <v>0.9463210674056618</v>
      </c>
      <c r="G19" s="518" t="str">
        <f t="shared" ca="1" si="2"/>
        <v/>
      </c>
    </row>
    <row r="20" spans="1:7" x14ac:dyDescent="0.25">
      <c r="A20" s="11"/>
      <c r="B20" s="518" t="s">
        <v>1183</v>
      </c>
      <c r="C20" s="519" t="str">
        <f ca="1"/>
        <v>Contratações do governo</v>
      </c>
      <c r="D20" s="520">
        <f ca="1"/>
        <v>8000</v>
      </c>
      <c r="E20" s="521">
        <f t="shared" ca="1" si="0"/>
        <v>-0.13705120292636327</v>
      </c>
      <c r="F20" s="521">
        <f t="shared" ca="1" si="1"/>
        <v>0.13705120292636327</v>
      </c>
      <c r="G20" s="518" t="str">
        <f t="shared" ca="1" si="2"/>
        <v/>
      </c>
    </row>
    <row r="21" spans="1:7" x14ac:dyDescent="0.25">
      <c r="A21" s="11"/>
      <c r="B21" s="518" t="s">
        <v>1184</v>
      </c>
      <c r="C21" s="519" t="str">
        <f ca="1"/>
        <v>CAGED</v>
      </c>
      <c r="D21" s="520">
        <f ca="1"/>
        <v>5788.98</v>
      </c>
      <c r="E21" s="521">
        <f t="shared" ca="1" si="0"/>
        <v>-1.4173991448241667</v>
      </c>
      <c r="F21" s="521">
        <f t="shared" ca="1" si="1"/>
        <v>1.4173991448241667</v>
      </c>
      <c r="G21" s="518" t="str">
        <f t="shared" ca="1" si="2"/>
        <v/>
      </c>
    </row>
  </sheetData>
  <mergeCells count="1">
    <mergeCell ref="B3:D3"/>
  </mergeCells>
  <conditionalFormatting sqref="C8">
    <cfRule type="cellIs" dxfId="77" priority="17" operator="lessThan">
      <formula>0.25000001</formula>
    </cfRule>
    <cfRule type="cellIs" dxfId="76"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FAE0AC76-913F-4EC4-8776-5882B1824D07}">
          <x14:formula1>
            <xm:f>ListaPerfisDesenv!$C$2:$C$35</xm:f>
          </x14:formula1>
          <xm:sqref>B1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B1F27-A3E0-4B7B-B6EF-9D26EA9E1B1D}">
  <dimension ref="A1:S30"/>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 min="8" max="8" width="22.7109375" style="639" bestFit="1" customWidth="1"/>
    <col min="9" max="9" width="43.28515625" bestFit="1" customWidth="1"/>
    <col min="10" max="10" width="12.7109375" style="639" bestFit="1" customWidth="1"/>
    <col min="11" max="11" width="9.140625" bestFit="1" customWidth="1"/>
    <col min="12" max="12" width="13.5703125" hidden="1" customWidth="1"/>
    <col min="13" max="13" width="8.42578125" style="639" hidden="1" customWidth="1"/>
    <col min="14" max="14" width="22.7109375" style="639" bestFit="1" customWidth="1"/>
    <col min="15" max="15" width="20" bestFit="1" customWidth="1"/>
    <col min="16" max="16" width="12.7109375" style="639" bestFit="1" customWidth="1"/>
    <col min="17" max="17" width="12.85546875" customWidth="1"/>
    <col min="18" max="18" width="13.5703125" hidden="1" customWidth="1"/>
    <col min="19" max="19" width="8.42578125" style="639" hidden="1" customWidth="1"/>
  </cols>
  <sheetData>
    <row r="1" spans="1:19" x14ac:dyDescent="0.25">
      <c r="A1" s="495" t="s">
        <v>1161</v>
      </c>
      <c r="B1" s="496" t="s">
        <v>23</v>
      </c>
      <c r="C1" s="496"/>
      <c r="D1" s="496"/>
      <c r="E1" s="496"/>
      <c r="F1" s="11"/>
      <c r="G1" s="380"/>
      <c r="H1" s="380"/>
      <c r="I1" s="11"/>
      <c r="J1" s="380"/>
      <c r="K1" s="11"/>
      <c r="L1" s="11"/>
      <c r="M1" s="380"/>
      <c r="N1" s="380"/>
      <c r="O1" s="11"/>
      <c r="P1" s="380"/>
      <c r="Q1" s="11"/>
      <c r="R1" s="11"/>
      <c r="S1" s="380"/>
    </row>
    <row r="2" spans="1:19" x14ac:dyDescent="0.25">
      <c r="A2" s="11"/>
      <c r="B2" s="11"/>
      <c r="C2" s="11"/>
      <c r="D2" s="380"/>
      <c r="E2" s="11"/>
      <c r="F2" s="11"/>
      <c r="G2" s="380"/>
      <c r="H2" s="380"/>
      <c r="I2" s="11"/>
      <c r="J2" s="380"/>
      <c r="K2" s="11"/>
      <c r="L2" s="11"/>
      <c r="M2" s="380"/>
      <c r="N2" s="380"/>
      <c r="O2" s="11"/>
      <c r="P2" s="380"/>
      <c r="Q2" s="11"/>
      <c r="R2" s="11"/>
      <c r="S2" s="380"/>
    </row>
    <row r="3" spans="1:19" x14ac:dyDescent="0.25">
      <c r="A3" s="11"/>
      <c r="B3" s="694" t="s">
        <v>1162</v>
      </c>
      <c r="C3" s="695"/>
      <c r="D3" s="695"/>
      <c r="E3" s="497">
        <v>1</v>
      </c>
      <c r="F3" s="11"/>
      <c r="G3" s="380"/>
      <c r="H3" s="694" t="s">
        <v>1162</v>
      </c>
      <c r="I3" s="695"/>
      <c r="J3" s="695"/>
      <c r="K3" s="497">
        <f>E3+1</f>
        <v>2</v>
      </c>
      <c r="L3" s="11"/>
      <c r="M3" s="380"/>
      <c r="N3" s="694" t="s">
        <v>1162</v>
      </c>
      <c r="O3" s="695"/>
      <c r="P3" s="695"/>
      <c r="Q3" s="497">
        <f>K3+1</f>
        <v>3</v>
      </c>
      <c r="R3" s="11"/>
      <c r="S3" s="380"/>
    </row>
    <row r="4" spans="1:19" x14ac:dyDescent="0.25">
      <c r="A4" s="11"/>
      <c r="B4" s="498" t="s">
        <v>1163</v>
      </c>
      <c r="C4" s="523">
        <f ca="1">MEDIAN(D13:D30)</f>
        <v>13641.666666666666</v>
      </c>
      <c r="D4" s="380" t="s">
        <v>1164</v>
      </c>
      <c r="E4" s="500">
        <f ca="1">COUNTA(D$13:D$30)</f>
        <v>18</v>
      </c>
      <c r="F4" s="11"/>
      <c r="G4" s="380"/>
      <c r="H4" s="498" t="s">
        <v>1163</v>
      </c>
      <c r="I4" s="523">
        <f ca="1">MEDIAN(J13:J30)</f>
        <v>13855.555555555555</v>
      </c>
      <c r="J4" s="380"/>
      <c r="K4" s="500"/>
      <c r="L4" s="11"/>
      <c r="M4" s="380"/>
      <c r="N4" s="498" t="s">
        <v>1163</v>
      </c>
      <c r="O4" s="523">
        <f ca="1">MEDIAN(P13:P30)</f>
        <v>13883.333333333332</v>
      </c>
      <c r="P4" s="380"/>
      <c r="Q4" s="501"/>
      <c r="R4" s="11"/>
      <c r="S4" s="380"/>
    </row>
    <row r="5" spans="1:19" x14ac:dyDescent="0.25">
      <c r="A5" s="11"/>
      <c r="B5" s="502" t="s">
        <v>1165</v>
      </c>
      <c r="C5" s="524">
        <f ca="1">AVERAGE(D$13:D$30)</f>
        <v>11978.611790123454</v>
      </c>
      <c r="D5" s="380"/>
      <c r="E5" s="504"/>
      <c r="F5" s="11"/>
      <c r="G5" s="380"/>
      <c r="H5" s="498" t="s">
        <v>1165</v>
      </c>
      <c r="I5" s="524">
        <f ca="1">AVERAGE(J$13:J$30)</f>
        <v>12229.777189542481</v>
      </c>
      <c r="J5" s="380"/>
      <c r="K5" s="504"/>
      <c r="L5" s="11"/>
      <c r="M5" s="380"/>
      <c r="N5" s="498" t="s">
        <v>1165</v>
      </c>
      <c r="O5" s="524">
        <f ca="1">AVERAGE(P$13:P$30)</f>
        <v>12512.338263888887</v>
      </c>
      <c r="P5" s="380"/>
      <c r="Q5" s="504"/>
      <c r="R5" s="11"/>
      <c r="S5" s="380"/>
    </row>
    <row r="6" spans="1:19" x14ac:dyDescent="0.25">
      <c r="A6" s="11"/>
      <c r="B6" s="502" t="s">
        <v>1166</v>
      </c>
      <c r="C6" s="524">
        <f ca="1">SMALL(D$13:D$30,1)</f>
        <v>7708.8</v>
      </c>
      <c r="D6" s="380"/>
      <c r="E6" s="504"/>
      <c r="F6" s="11"/>
      <c r="G6" s="380"/>
      <c r="H6" s="502" t="s">
        <v>1166</v>
      </c>
      <c r="I6" s="524">
        <f ca="1">SMALL(J$13:J$30,1)</f>
        <v>7708.8</v>
      </c>
      <c r="J6" s="380"/>
      <c r="K6" s="504"/>
      <c r="L6" s="11"/>
      <c r="M6" s="380"/>
      <c r="N6" s="502" t="s">
        <v>1166</v>
      </c>
      <c r="O6" s="524">
        <f ca="1">SMALL(P$13:P$30,1)</f>
        <v>7708.8</v>
      </c>
      <c r="P6" s="380"/>
      <c r="Q6" s="504"/>
      <c r="R6" s="11"/>
      <c r="S6" s="380"/>
    </row>
    <row r="7" spans="1:19" x14ac:dyDescent="0.25">
      <c r="A7" s="11"/>
      <c r="B7" s="502" t="s">
        <v>1167</v>
      </c>
      <c r="C7" s="524">
        <f ca="1">STDEV(D$13:D$30)</f>
        <v>3163.8071967706774</v>
      </c>
      <c r="D7" s="380"/>
      <c r="E7" s="504"/>
      <c r="F7" s="11"/>
      <c r="G7" s="380"/>
      <c r="H7" s="498" t="s">
        <v>1167</v>
      </c>
      <c r="I7" s="524">
        <f ca="1">STDEV(J$13:J$30)</f>
        <v>3070.6348073826362</v>
      </c>
      <c r="J7" s="380"/>
      <c r="K7" s="504"/>
      <c r="L7" s="11"/>
      <c r="M7" s="380"/>
      <c r="N7" s="498" t="s">
        <v>1167</v>
      </c>
      <c r="O7" s="524">
        <f ca="1">STDEV(P$13:P$30)</f>
        <v>2934.2129325689179</v>
      </c>
      <c r="P7" s="380"/>
      <c r="Q7" s="504"/>
      <c r="R7" s="11"/>
      <c r="S7" s="380"/>
    </row>
    <row r="8" spans="1:19" x14ac:dyDescent="0.25">
      <c r="A8" s="11"/>
      <c r="B8" s="505" t="s">
        <v>1168</v>
      </c>
      <c r="C8" s="506">
        <f ca="1">C7/C5</f>
        <v>0.26412135664829578</v>
      </c>
      <c r="D8" s="507"/>
      <c r="E8" s="508"/>
      <c r="F8" s="11"/>
      <c r="G8" s="380"/>
      <c r="H8" s="509" t="s">
        <v>1168</v>
      </c>
      <c r="I8" s="506">
        <f ca="1">I7/I5</f>
        <v>0.25107855685288322</v>
      </c>
      <c r="J8" s="507"/>
      <c r="K8" s="508"/>
      <c r="L8" s="11"/>
      <c r="M8" s="380"/>
      <c r="N8" s="509" t="s">
        <v>1168</v>
      </c>
      <c r="O8" s="506">
        <f ca="1">O7/O5</f>
        <v>0.23450556328365696</v>
      </c>
      <c r="P8" s="507"/>
      <c r="Q8" s="508"/>
      <c r="R8" s="11"/>
      <c r="S8" s="380"/>
    </row>
    <row r="9" spans="1:19" x14ac:dyDescent="0.25">
      <c r="A9" s="11"/>
      <c r="B9" s="510" t="s">
        <v>1169</v>
      </c>
      <c r="C9" s="511">
        <f ca="1">IF(ISERR(LARGE(F:F,1)),"",LARGE(F:F,1))</f>
        <v>1.3495802760932094</v>
      </c>
      <c r="D9" s="512"/>
      <c r="E9" s="513"/>
      <c r="F9" s="11"/>
      <c r="G9" s="380"/>
      <c r="H9" s="514" t="s">
        <v>1169</v>
      </c>
      <c r="I9" s="511">
        <f ca="1">IF(ISERR(LARGE(L:L,1)),"",LARGE(L:L,1))</f>
        <v>1.4723265621404504</v>
      </c>
      <c r="J9" s="512"/>
      <c r="K9" s="513"/>
      <c r="L9" s="11"/>
      <c r="M9" s="380"/>
      <c r="N9" s="514" t="s">
        <v>1169</v>
      </c>
      <c r="O9" s="511">
        <f ca="1">IF(ISERR(LARGE(R:R,1)),"",LARGE(R:R,1))</f>
        <v>1.6370789626652504</v>
      </c>
      <c r="P9" s="512"/>
      <c r="Q9" s="513"/>
      <c r="R9" s="11"/>
      <c r="S9" s="380"/>
    </row>
    <row r="10" spans="1:19" x14ac:dyDescent="0.25">
      <c r="A10" s="11"/>
      <c r="B10" s="505" t="s">
        <v>1170</v>
      </c>
      <c r="C10" s="515" t="str">
        <f ca="1">RIGHT(_xlfn.CONCAT(G:G),5)</f>
        <v>ID016</v>
      </c>
      <c r="D10" s="507"/>
      <c r="E10" s="508"/>
      <c r="F10" s="11"/>
      <c r="G10" s="380"/>
      <c r="H10" s="509" t="s">
        <v>1170</v>
      </c>
      <c r="I10" s="515" t="str">
        <f ca="1">RIGHT(_xlfn.CONCAT(M:M),5)</f>
        <v>ID015</v>
      </c>
      <c r="J10" s="507"/>
      <c r="K10" s="508"/>
      <c r="L10" s="11"/>
      <c r="M10" s="380"/>
      <c r="N10" s="509" t="s">
        <v>1170</v>
      </c>
      <c r="O10" s="515" t="str">
        <f ca="1">RIGHT(_xlfn.CONCAT(S:S),5)</f>
        <v>ID014</v>
      </c>
      <c r="P10" s="507"/>
      <c r="Q10" s="508"/>
      <c r="R10" s="11"/>
      <c r="S10" s="380"/>
    </row>
    <row r="11" spans="1:19" x14ac:dyDescent="0.25">
      <c r="A11" s="11"/>
      <c r="B11" s="11"/>
      <c r="C11" s="11"/>
      <c r="D11" s="380"/>
      <c r="E11" s="11"/>
      <c r="F11" s="11"/>
      <c r="G11" s="380"/>
      <c r="H11" s="380"/>
      <c r="I11" s="11"/>
      <c r="J11" s="380"/>
      <c r="K11" s="11"/>
      <c r="L11" s="11"/>
      <c r="M11" s="380"/>
      <c r="N11" s="380"/>
      <c r="O11" s="11"/>
      <c r="P11" s="380"/>
      <c r="Q11" s="11"/>
      <c r="R11" s="11"/>
      <c r="S11" s="380"/>
    </row>
    <row r="12" spans="1:19" x14ac:dyDescent="0.25">
      <c r="A12" s="11"/>
      <c r="B12" s="516" t="s">
        <v>1171</v>
      </c>
      <c r="C12" s="516" t="s">
        <v>1172</v>
      </c>
      <c r="D12" s="516" t="s">
        <v>1173</v>
      </c>
      <c r="E12" s="517" t="s">
        <v>1174</v>
      </c>
      <c r="F12" s="517" t="s">
        <v>1175</v>
      </c>
      <c r="G12" s="516"/>
      <c r="H12" s="516" t="s">
        <v>1171</v>
      </c>
      <c r="I12" s="516" t="s">
        <v>1172</v>
      </c>
      <c r="J12" s="516" t="s">
        <v>1173</v>
      </c>
      <c r="K12" s="517" t="s">
        <v>1174</v>
      </c>
      <c r="L12" s="517" t="s">
        <v>1175</v>
      </c>
      <c r="M12" s="516"/>
      <c r="N12" s="516" t="s">
        <v>1171</v>
      </c>
      <c r="O12" s="516" t="s">
        <v>1172</v>
      </c>
      <c r="P12" s="516" t="s">
        <v>1173</v>
      </c>
      <c r="Q12" s="517" t="s">
        <v>1174</v>
      </c>
      <c r="R12" s="517" t="s">
        <v>1175</v>
      </c>
      <c r="S12" s="516"/>
    </row>
    <row r="13" spans="1:19" x14ac:dyDescent="0.25">
      <c r="A13" s="11"/>
      <c r="B13" s="518" t="s">
        <v>1176</v>
      </c>
      <c r="C13" s="519" t="str" cm="1">
        <f t="array" aca="1" ref="C13:C30" ca="1">_xlfn._xlws.FILTER(
    Consolidação!A2:A67,
    OFFSET(_xlfn.XLOOKUP(B1, Consolidação!B1:AE1, Consolidação!B1:AE1), 1, 0, 66, 1) &lt;&gt; ""
)</f>
        <v>Guias Salariais 2026</v>
      </c>
      <c r="D13" s="520" cm="1">
        <f t="array" aca="1" ref="D13:D30" ca="1">_xlfn._xlws.FILTER(OFFSET(_xlfn.XLOOKUP(B1, Consolidação!B1:AE1, Consolidação!B1:AE1), 1, 0, 66, 1), OFFSET(_xlfn.XLOOKUP(B1, Consolidação!B1:AE1, Consolidação!B1:AE1), 1, 0, 66, 1) &lt;&gt; "")</f>
        <v>15000</v>
      </c>
      <c r="E13" s="521">
        <f t="shared" ref="E13:E30" ca="1" si="0">IF(C$7=0,"-",IF(D13="-","-",IF(D13="","-",(D13-AVERAGE(D$13:D$30))/STDEV(D$13:D$30))))</f>
        <v>0.95498493491022485</v>
      </c>
      <c r="F13" s="521">
        <f t="shared" ref="F13:F30" ca="1" si="1">IF(E13="-","-",IF(D13="-","-",ABS(E13)))</f>
        <v>0.95498493491022485</v>
      </c>
      <c r="G13" s="518" t="str">
        <f t="shared" ref="G13:G30" ca="1" si="2">IF(F13=C$9,B13,"")</f>
        <v/>
      </c>
      <c r="H13" s="518" t="str">
        <f t="shared" ref="H13:H30" si="3">B13</f>
        <v>ID001</v>
      </c>
      <c r="I13" s="519" t="str">
        <f t="shared" ref="I13:I30" ca="1" si="4">IF(C13="","",C13)</f>
        <v>Guias Salariais 2026</v>
      </c>
      <c r="J13" s="520">
        <f t="shared" ref="J13:J30" ca="1" si="5">IF(H13=C$10,"-",IF(D13="","-",D13))</f>
        <v>15000</v>
      </c>
      <c r="K13" s="521">
        <f t="shared" ref="K13:K30" ca="1" si="6">IF(I$7=0,"-",IF(J13="-","-",IF(J13="","-",(J13-AVERAGE(J$13:J$30))/STDEV(J$13:J$30))))</f>
        <v>0.9021661591919542</v>
      </c>
      <c r="L13" s="521">
        <f t="shared" ref="L13:L30" ca="1" si="7">IF(K13="-","-",IF(J13="-","-",ABS(K13)))</f>
        <v>0.9021661591919542</v>
      </c>
      <c r="M13" s="518" t="str">
        <f t="shared" ref="M13:M30" ca="1" si="8">IF(L13=I$9,H13,"")</f>
        <v/>
      </c>
      <c r="N13" s="518" t="str">
        <f t="shared" ref="N13:N30" si="9">H13</f>
        <v>ID001</v>
      </c>
      <c r="O13" s="519" t="str">
        <f t="shared" ref="O13:O30" ca="1" si="10">IF(I13="","",I13)</f>
        <v>Guias Salariais 2026</v>
      </c>
      <c r="P13" s="520">
        <f t="shared" ref="P13:P30" ca="1" si="11">IF(N13=I$10,"-",IF(J13="","-",J13))</f>
        <v>15000</v>
      </c>
      <c r="Q13" s="521">
        <f t="shared" ref="Q13:Q30" ca="1" si="12">IF(O$7=0,"-",IF(P13="-","-",IF(P13="","-",(P13-AVERAGE(P$13:P$30))/STDEV(P$13:P$30))))</f>
        <v>0.84781227309674245</v>
      </c>
      <c r="R13" s="521">
        <f t="shared" ref="R13:R30" ca="1" si="13">IF(Q13="-","-",IF(P13="-","-",ABS(Q13)))</f>
        <v>0.84781227309674245</v>
      </c>
      <c r="S13" s="518" t="str">
        <f t="shared" ref="S13:S30" ca="1" si="14">IF(R13=O$9,N13,"")</f>
        <v/>
      </c>
    </row>
    <row r="14" spans="1:19" x14ac:dyDescent="0.25">
      <c r="A14" s="11"/>
      <c r="B14" s="518" t="s">
        <v>1177</v>
      </c>
      <c r="C14" s="519" t="str">
        <f ca="1"/>
        <v>Guias Salariais 2026</v>
      </c>
      <c r="D14" s="520">
        <f ca="1"/>
        <v>13855.555555555555</v>
      </c>
      <c r="E14" s="521">
        <f t="shared" ca="1" si="0"/>
        <v>0.59325478725375935</v>
      </c>
      <c r="F14" s="521">
        <f t="shared" ca="1" si="1"/>
        <v>0.59325478725375935</v>
      </c>
      <c r="G14" s="518" t="str">
        <f t="shared" ca="1" si="2"/>
        <v/>
      </c>
      <c r="H14" s="518" t="str">
        <f t="shared" si="3"/>
        <v>ID002</v>
      </c>
      <c r="I14" s="519" t="str">
        <f t="shared" ca="1" si="4"/>
        <v>Guias Salariais 2026</v>
      </c>
      <c r="J14" s="520">
        <f t="shared" ca="1" si="5"/>
        <v>13855.555555555555</v>
      </c>
      <c r="K14" s="521">
        <f t="shared" ca="1" si="6"/>
        <v>0.52946001983181556</v>
      </c>
      <c r="L14" s="521">
        <f t="shared" ca="1" si="7"/>
        <v>0.52946001983181556</v>
      </c>
      <c r="M14" s="518" t="str">
        <f t="shared" ca="1" si="8"/>
        <v/>
      </c>
      <c r="N14" s="518" t="str">
        <f t="shared" si="9"/>
        <v>ID002</v>
      </c>
      <c r="O14" s="519" t="str">
        <f t="shared" ca="1" si="10"/>
        <v>Guias Salariais 2026</v>
      </c>
      <c r="P14" s="520">
        <f t="shared" ca="1" si="11"/>
        <v>13855.555555555555</v>
      </c>
      <c r="Q14" s="521">
        <f t="shared" ca="1" si="12"/>
        <v>0.45777771502447656</v>
      </c>
      <c r="R14" s="521">
        <f t="shared" ca="1" si="13"/>
        <v>0.45777771502447656</v>
      </c>
      <c r="S14" s="518" t="str">
        <f t="shared" ca="1" si="14"/>
        <v/>
      </c>
    </row>
    <row r="15" spans="1:19" x14ac:dyDescent="0.25">
      <c r="A15" s="11"/>
      <c r="B15" s="518" t="s">
        <v>1178</v>
      </c>
      <c r="C15" s="519" t="str">
        <f ca="1"/>
        <v>Guias Salariais 2026</v>
      </c>
      <c r="D15" s="520">
        <f ca="1"/>
        <v>14966.666666666666</v>
      </c>
      <c r="E15" s="521">
        <f t="shared" ca="1" si="0"/>
        <v>0.94444910536683246</v>
      </c>
      <c r="F15" s="521">
        <f t="shared" ca="1" si="1"/>
        <v>0.94444910536683246</v>
      </c>
      <c r="G15" s="518" t="str">
        <f t="shared" ca="1" si="2"/>
        <v/>
      </c>
      <c r="H15" s="518" t="str">
        <f t="shared" si="3"/>
        <v>ID003</v>
      </c>
      <c r="I15" s="519" t="str">
        <f t="shared" ca="1" si="4"/>
        <v>Guias Salariais 2026</v>
      </c>
      <c r="J15" s="520">
        <f t="shared" ca="1" si="5"/>
        <v>14966.666666666666</v>
      </c>
      <c r="K15" s="521">
        <f t="shared" ca="1" si="6"/>
        <v>0.89131064056981402</v>
      </c>
      <c r="L15" s="521">
        <f t="shared" ca="1" si="7"/>
        <v>0.89131064056981402</v>
      </c>
      <c r="M15" s="518" t="str">
        <f t="shared" ca="1" si="8"/>
        <v/>
      </c>
      <c r="N15" s="518" t="str">
        <f t="shared" si="9"/>
        <v>ID003</v>
      </c>
      <c r="O15" s="519" t="str">
        <f t="shared" ca="1" si="10"/>
        <v>Guias Salariais 2026</v>
      </c>
      <c r="P15" s="520">
        <f t="shared" ca="1" si="11"/>
        <v>14966.666666666666</v>
      </c>
      <c r="Q15" s="521">
        <f t="shared" ca="1" si="12"/>
        <v>0.83645204324997724</v>
      </c>
      <c r="R15" s="521">
        <f t="shared" ca="1" si="13"/>
        <v>0.83645204324997724</v>
      </c>
      <c r="S15" s="518" t="str">
        <f t="shared" ca="1" si="14"/>
        <v/>
      </c>
    </row>
    <row r="16" spans="1:19" x14ac:dyDescent="0.25">
      <c r="A16" s="11"/>
      <c r="B16" s="518" t="s">
        <v>1179</v>
      </c>
      <c r="C16" s="519" t="str">
        <f ca="1"/>
        <v>Guias Salariais 2026</v>
      </c>
      <c r="D16" s="520">
        <f ca="1"/>
        <v>13911.111111111111</v>
      </c>
      <c r="E16" s="521">
        <f t="shared" ca="1" si="0"/>
        <v>0.61081450315941332</v>
      </c>
      <c r="F16" s="521">
        <f t="shared" ca="1" si="1"/>
        <v>0.61081450315941332</v>
      </c>
      <c r="G16" s="518" t="str">
        <f t="shared" ca="1" si="2"/>
        <v/>
      </c>
      <c r="H16" s="518" t="str">
        <f t="shared" si="3"/>
        <v>ID004</v>
      </c>
      <c r="I16" s="519" t="str">
        <f t="shared" ca="1" si="4"/>
        <v>Guias Salariais 2026</v>
      </c>
      <c r="J16" s="520">
        <f t="shared" ca="1" si="5"/>
        <v>13911.111111111111</v>
      </c>
      <c r="K16" s="521">
        <f t="shared" ca="1" si="6"/>
        <v>0.54755255086871579</v>
      </c>
      <c r="L16" s="521">
        <f t="shared" ca="1" si="7"/>
        <v>0.54755255086871579</v>
      </c>
      <c r="M16" s="518" t="str">
        <f t="shared" ca="1" si="8"/>
        <v/>
      </c>
      <c r="N16" s="518" t="str">
        <f t="shared" si="9"/>
        <v>ID004</v>
      </c>
      <c r="O16" s="519" t="str">
        <f t="shared" ca="1" si="10"/>
        <v>Guias Salariais 2026</v>
      </c>
      <c r="P16" s="520">
        <f t="shared" ca="1" si="11"/>
        <v>13911.111111111111</v>
      </c>
      <c r="Q16" s="521">
        <f t="shared" ca="1" si="12"/>
        <v>0.4767114314357519</v>
      </c>
      <c r="R16" s="521">
        <f t="shared" ca="1" si="13"/>
        <v>0.4767114314357519</v>
      </c>
      <c r="S16" s="518" t="str">
        <f t="shared" ca="1" si="14"/>
        <v/>
      </c>
    </row>
    <row r="17" spans="1:19" x14ac:dyDescent="0.25">
      <c r="A17" s="11"/>
      <c r="B17" s="518" t="s">
        <v>1180</v>
      </c>
      <c r="C17" s="519" t="str">
        <f ca="1"/>
        <v>Guias Salariais 2026</v>
      </c>
      <c r="D17" s="520">
        <f ca="1"/>
        <v>14966.666666666666</v>
      </c>
      <c r="E17" s="521">
        <f t="shared" ca="1" si="0"/>
        <v>0.94444910536683246</v>
      </c>
      <c r="F17" s="521">
        <f t="shared" ca="1" si="1"/>
        <v>0.94444910536683246</v>
      </c>
      <c r="G17" s="518" t="str">
        <f t="shared" ca="1" si="2"/>
        <v/>
      </c>
      <c r="H17" s="518" t="str">
        <f t="shared" si="3"/>
        <v>ID005</v>
      </c>
      <c r="I17" s="519" t="str">
        <f t="shared" ca="1" si="4"/>
        <v>Guias Salariais 2026</v>
      </c>
      <c r="J17" s="520">
        <f t="shared" ca="1" si="5"/>
        <v>14966.666666666666</v>
      </c>
      <c r="K17" s="521">
        <f t="shared" ca="1" si="6"/>
        <v>0.89131064056981402</v>
      </c>
      <c r="L17" s="521">
        <f t="shared" ca="1" si="7"/>
        <v>0.89131064056981402</v>
      </c>
      <c r="M17" s="518" t="str">
        <f t="shared" ca="1" si="8"/>
        <v/>
      </c>
      <c r="N17" s="518" t="str">
        <f t="shared" si="9"/>
        <v>ID005</v>
      </c>
      <c r="O17" s="519" t="str">
        <f t="shared" ca="1" si="10"/>
        <v>Guias Salariais 2026</v>
      </c>
      <c r="P17" s="520">
        <f t="shared" ca="1" si="11"/>
        <v>14966.666666666666</v>
      </c>
      <c r="Q17" s="521">
        <f t="shared" ca="1" si="12"/>
        <v>0.83645204324997724</v>
      </c>
      <c r="R17" s="521">
        <f t="shared" ca="1" si="13"/>
        <v>0.83645204324997724</v>
      </c>
      <c r="S17" s="518" t="str">
        <f t="shared" ca="1" si="14"/>
        <v/>
      </c>
    </row>
    <row r="18" spans="1:19" x14ac:dyDescent="0.25">
      <c r="A18" s="11"/>
      <c r="B18" s="518" t="s">
        <v>1181</v>
      </c>
      <c r="C18" s="519" t="str">
        <f ca="1"/>
        <v>Guias Salariais 2026</v>
      </c>
      <c r="D18" s="520">
        <f ca="1"/>
        <v>13994.444444444445</v>
      </c>
      <c r="E18" s="521">
        <f t="shared" ca="1" si="0"/>
        <v>0.63715407701789395</v>
      </c>
      <c r="F18" s="521">
        <f t="shared" ca="1" si="1"/>
        <v>0.63715407701789395</v>
      </c>
      <c r="G18" s="518" t="str">
        <f t="shared" ca="1" si="2"/>
        <v/>
      </c>
      <c r="H18" s="518" t="str">
        <f t="shared" si="3"/>
        <v>ID006</v>
      </c>
      <c r="I18" s="519" t="str">
        <f t="shared" ca="1" si="4"/>
        <v>Guias Salariais 2026</v>
      </c>
      <c r="J18" s="520">
        <f t="shared" ca="1" si="5"/>
        <v>13994.444444444445</v>
      </c>
      <c r="K18" s="521">
        <f t="shared" ca="1" si="6"/>
        <v>0.5746913474240658</v>
      </c>
      <c r="L18" s="521">
        <f t="shared" ca="1" si="7"/>
        <v>0.5746913474240658</v>
      </c>
      <c r="M18" s="518" t="str">
        <f t="shared" ca="1" si="8"/>
        <v/>
      </c>
      <c r="N18" s="518" t="str">
        <f t="shared" si="9"/>
        <v>ID006</v>
      </c>
      <c r="O18" s="519" t="str">
        <f t="shared" ca="1" si="10"/>
        <v>Guias Salariais 2026</v>
      </c>
      <c r="P18" s="520">
        <f t="shared" ca="1" si="11"/>
        <v>13994.444444444445</v>
      </c>
      <c r="Q18" s="521">
        <f t="shared" ca="1" si="12"/>
        <v>0.50511200605266471</v>
      </c>
      <c r="R18" s="521">
        <f t="shared" ca="1" si="13"/>
        <v>0.50511200605266471</v>
      </c>
      <c r="S18" s="518" t="str">
        <f t="shared" ca="1" si="14"/>
        <v/>
      </c>
    </row>
    <row r="19" spans="1:19" x14ac:dyDescent="0.25">
      <c r="A19" s="11"/>
      <c r="B19" s="518" t="s">
        <v>1182</v>
      </c>
      <c r="C19" s="519" t="str">
        <f ca="1"/>
        <v>Guias Salariais 2026</v>
      </c>
      <c r="D19" s="520">
        <f ca="1"/>
        <v>15566.666666666666</v>
      </c>
      <c r="E19" s="521">
        <f t="shared" ca="1" si="0"/>
        <v>1.1340940371478918</v>
      </c>
      <c r="F19" s="521">
        <f t="shared" ca="1" si="1"/>
        <v>1.1340940371478918</v>
      </c>
      <c r="G19" s="518" t="str">
        <f t="shared" ca="1" si="2"/>
        <v/>
      </c>
      <c r="H19" s="518" t="str">
        <f t="shared" si="3"/>
        <v>ID007</v>
      </c>
      <c r="I19" s="519" t="str">
        <f t="shared" ca="1" si="4"/>
        <v>Guias Salariais 2026</v>
      </c>
      <c r="J19" s="520">
        <f t="shared" ca="1" si="5"/>
        <v>15566.666666666666</v>
      </c>
      <c r="K19" s="521">
        <f t="shared" ca="1" si="6"/>
        <v>1.0867099757683332</v>
      </c>
      <c r="L19" s="521">
        <f t="shared" ca="1" si="7"/>
        <v>1.0867099757683332</v>
      </c>
      <c r="M19" s="518" t="str">
        <f t="shared" ca="1" si="8"/>
        <v/>
      </c>
      <c r="N19" s="518" t="str">
        <f t="shared" si="9"/>
        <v>ID007</v>
      </c>
      <c r="O19" s="519" t="str">
        <f t="shared" ca="1" si="10"/>
        <v>Guias Salariais 2026</v>
      </c>
      <c r="P19" s="520">
        <f t="shared" ca="1" si="11"/>
        <v>15566.666666666666</v>
      </c>
      <c r="Q19" s="521">
        <f t="shared" ca="1" si="12"/>
        <v>1.0409361804917476</v>
      </c>
      <c r="R19" s="521">
        <f t="shared" ca="1" si="13"/>
        <v>1.0409361804917476</v>
      </c>
      <c r="S19" s="518" t="str">
        <f t="shared" ca="1" si="14"/>
        <v/>
      </c>
    </row>
    <row r="20" spans="1:19" x14ac:dyDescent="0.25">
      <c r="A20" s="11"/>
      <c r="B20" s="518" t="s">
        <v>1183</v>
      </c>
      <c r="C20" s="519" t="str">
        <f ca="1"/>
        <v>Guias Salariais 2026</v>
      </c>
      <c r="D20" s="520">
        <f ca="1"/>
        <v>13427.777777777777</v>
      </c>
      <c r="E20" s="521">
        <f t="shared" ca="1" si="0"/>
        <v>0.45804497478022638</v>
      </c>
      <c r="F20" s="521">
        <f t="shared" ca="1" si="1"/>
        <v>0.45804497478022638</v>
      </c>
      <c r="G20" s="518" t="str">
        <f t="shared" ca="1" si="2"/>
        <v/>
      </c>
      <c r="H20" s="518" t="str">
        <f t="shared" si="3"/>
        <v>ID008</v>
      </c>
      <c r="I20" s="519" t="str">
        <f t="shared" ca="1" si="4"/>
        <v>Guias Salariais 2026</v>
      </c>
      <c r="J20" s="520">
        <f t="shared" ca="1" si="5"/>
        <v>13427.777777777777</v>
      </c>
      <c r="K20" s="521">
        <f t="shared" ca="1" si="6"/>
        <v>0.39014753084768627</v>
      </c>
      <c r="L20" s="521">
        <f t="shared" ca="1" si="7"/>
        <v>0.39014753084768627</v>
      </c>
      <c r="M20" s="518" t="str">
        <f t="shared" ca="1" si="8"/>
        <v/>
      </c>
      <c r="N20" s="518" t="str">
        <f t="shared" si="9"/>
        <v>ID008</v>
      </c>
      <c r="O20" s="519" t="str">
        <f t="shared" ca="1" si="10"/>
        <v>Guias Salariais 2026</v>
      </c>
      <c r="P20" s="520">
        <f t="shared" ca="1" si="11"/>
        <v>13427.777777777777</v>
      </c>
      <c r="Q20" s="521">
        <f t="shared" ca="1" si="12"/>
        <v>0.31198809865765897</v>
      </c>
      <c r="R20" s="521">
        <f t="shared" ca="1" si="13"/>
        <v>0.31198809865765897</v>
      </c>
      <c r="S20" s="518" t="str">
        <f t="shared" ca="1" si="14"/>
        <v/>
      </c>
    </row>
    <row r="21" spans="1:19" x14ac:dyDescent="0.25">
      <c r="A21" s="11"/>
      <c r="B21" s="518" t="s">
        <v>1184</v>
      </c>
      <c r="C21" s="519" t="str">
        <f ca="1"/>
        <v>Guias Salariais 2026</v>
      </c>
      <c r="D21" s="520">
        <f ca="1"/>
        <v>14933.333333333334</v>
      </c>
      <c r="E21" s="521">
        <f t="shared" ca="1" si="0"/>
        <v>0.93391327582344064</v>
      </c>
      <c r="F21" s="521">
        <f t="shared" ca="1" si="1"/>
        <v>0.93391327582344064</v>
      </c>
      <c r="G21" s="518" t="str">
        <f t="shared" ca="1" si="2"/>
        <v/>
      </c>
      <c r="H21" s="518" t="str">
        <f t="shared" si="3"/>
        <v>ID009</v>
      </c>
      <c r="I21" s="519" t="str">
        <f t="shared" ca="1" si="4"/>
        <v>Guias Salariais 2026</v>
      </c>
      <c r="J21" s="520">
        <f t="shared" ca="1" si="5"/>
        <v>14933.333333333334</v>
      </c>
      <c r="K21" s="521">
        <f t="shared" ca="1" si="6"/>
        <v>0.88045512194767439</v>
      </c>
      <c r="L21" s="521">
        <f t="shared" ca="1" si="7"/>
        <v>0.88045512194767439</v>
      </c>
      <c r="M21" s="518" t="str">
        <f t="shared" ca="1" si="8"/>
        <v/>
      </c>
      <c r="N21" s="518" t="str">
        <f t="shared" si="9"/>
        <v>ID009</v>
      </c>
      <c r="O21" s="519" t="str">
        <f t="shared" ca="1" si="10"/>
        <v>Guias Salariais 2026</v>
      </c>
      <c r="P21" s="520">
        <f t="shared" ca="1" si="11"/>
        <v>14933.333333333334</v>
      </c>
      <c r="Q21" s="521">
        <f t="shared" ca="1" si="12"/>
        <v>0.82509181340321258</v>
      </c>
      <c r="R21" s="521">
        <f t="shared" ca="1" si="13"/>
        <v>0.82509181340321258</v>
      </c>
      <c r="S21" s="518" t="str">
        <f t="shared" ca="1" si="14"/>
        <v/>
      </c>
    </row>
    <row r="22" spans="1:19" x14ac:dyDescent="0.25">
      <c r="A22" s="11"/>
      <c r="B22" s="518" t="s">
        <v>1185</v>
      </c>
      <c r="C22" s="519" t="str">
        <f ca="1"/>
        <v>Contratações do governo</v>
      </c>
      <c r="D22" s="520">
        <f ca="1"/>
        <v>11550</v>
      </c>
      <c r="E22" s="521">
        <f t="shared" ca="1" si="0"/>
        <v>-0.13547342283086694</v>
      </c>
      <c r="F22" s="521">
        <f t="shared" ca="1" si="1"/>
        <v>0.13547342283086694</v>
      </c>
      <c r="G22" s="518" t="str">
        <f t="shared" ca="1" si="2"/>
        <v/>
      </c>
      <c r="H22" s="518" t="str">
        <f t="shared" si="3"/>
        <v>ID010</v>
      </c>
      <c r="I22" s="519" t="str">
        <f t="shared" ca="1" si="4"/>
        <v>Contratações do governo</v>
      </c>
      <c r="J22" s="520">
        <f t="shared" ca="1" si="5"/>
        <v>11550</v>
      </c>
      <c r="K22" s="521">
        <f t="shared" ca="1" si="6"/>
        <v>-0.22138001819953096</v>
      </c>
      <c r="L22" s="521">
        <f t="shared" ca="1" si="7"/>
        <v>0.22138001819953096</v>
      </c>
      <c r="M22" s="518" t="str">
        <f t="shared" ca="1" si="8"/>
        <v/>
      </c>
      <c r="N22" s="518" t="str">
        <f t="shared" si="9"/>
        <v>ID010</v>
      </c>
      <c r="O22" s="519" t="str">
        <f t="shared" ca="1" si="10"/>
        <v>Contratações do governo</v>
      </c>
      <c r="P22" s="520">
        <f t="shared" ca="1" si="11"/>
        <v>11550</v>
      </c>
      <c r="Q22" s="521">
        <f t="shared" ca="1" si="12"/>
        <v>-0.32797151604343694</v>
      </c>
      <c r="R22" s="521">
        <f t="shared" ca="1" si="13"/>
        <v>0.32797151604343694</v>
      </c>
      <c r="S22" s="518" t="str">
        <f t="shared" ca="1" si="14"/>
        <v/>
      </c>
    </row>
    <row r="23" spans="1:19" x14ac:dyDescent="0.25">
      <c r="A23" s="11"/>
      <c r="B23" s="518" t="s">
        <v>1186</v>
      </c>
      <c r="C23" s="519" t="str">
        <f ca="1"/>
        <v>Contratações do governo</v>
      </c>
      <c r="D23" s="520">
        <f ca="1"/>
        <v>15018.37</v>
      </c>
      <c r="E23" s="521">
        <f t="shared" ca="1" si="0"/>
        <v>0.96079123057158855</v>
      </c>
      <c r="F23" s="521">
        <f t="shared" ca="1" si="1"/>
        <v>0.96079123057158855</v>
      </c>
      <c r="G23" s="518" t="str">
        <f t="shared" ca="1" si="2"/>
        <v/>
      </c>
      <c r="H23" s="518" t="str">
        <f t="shared" si="3"/>
        <v>ID011</v>
      </c>
      <c r="I23" s="519" t="str">
        <f t="shared" ca="1" si="4"/>
        <v>Contratações do governo</v>
      </c>
      <c r="J23" s="520">
        <f t="shared" ca="1" si="5"/>
        <v>15018.37</v>
      </c>
      <c r="K23" s="521">
        <f t="shared" ca="1" si="6"/>
        <v>0.90814863550461578</v>
      </c>
      <c r="L23" s="521">
        <f t="shared" ca="1" si="7"/>
        <v>0.90814863550461578</v>
      </c>
      <c r="M23" s="518" t="str">
        <f t="shared" ca="1" si="8"/>
        <v/>
      </c>
      <c r="N23" s="518" t="str">
        <f t="shared" si="9"/>
        <v>ID011</v>
      </c>
      <c r="O23" s="519" t="str">
        <f t="shared" ca="1" si="10"/>
        <v>Contratações do governo</v>
      </c>
      <c r="P23" s="520">
        <f t="shared" ca="1" si="11"/>
        <v>15018.37</v>
      </c>
      <c r="Q23" s="521">
        <f t="shared" ca="1" si="12"/>
        <v>0.85407289576529488</v>
      </c>
      <c r="R23" s="521">
        <f t="shared" ca="1" si="13"/>
        <v>0.85407289576529488</v>
      </c>
      <c r="S23" s="518" t="str">
        <f t="shared" ca="1" si="14"/>
        <v/>
      </c>
    </row>
    <row r="24" spans="1:19" x14ac:dyDescent="0.25">
      <c r="A24" s="11"/>
      <c r="B24" s="518" t="s">
        <v>1187</v>
      </c>
      <c r="C24" s="519" t="str">
        <f ca="1"/>
        <v>Contratações do governo</v>
      </c>
      <c r="D24" s="520">
        <f ca="1"/>
        <v>10260.99</v>
      </c>
      <c r="E24" s="521">
        <f t="shared" ca="1" si="0"/>
        <v>-0.54289711202270607</v>
      </c>
      <c r="F24" s="521">
        <f t="shared" ca="1" si="1"/>
        <v>0.54289711202270607</v>
      </c>
      <c r="G24" s="518" t="str">
        <f t="shared" ca="1" si="2"/>
        <v/>
      </c>
      <c r="H24" s="518" t="str">
        <f t="shared" si="3"/>
        <v>ID012</v>
      </c>
      <c r="I24" s="519" t="str">
        <f t="shared" ca="1" si="4"/>
        <v>Contratações do governo</v>
      </c>
      <c r="J24" s="520">
        <f t="shared" ca="1" si="5"/>
        <v>10260.99</v>
      </c>
      <c r="K24" s="521">
        <f t="shared" ca="1" si="6"/>
        <v>-0.64116617997326963</v>
      </c>
      <c r="L24" s="521">
        <f t="shared" ca="1" si="7"/>
        <v>0.64116617997326963</v>
      </c>
      <c r="M24" s="518" t="str">
        <f t="shared" ca="1" si="8"/>
        <v/>
      </c>
      <c r="N24" s="518" t="str">
        <f t="shared" si="9"/>
        <v>ID012</v>
      </c>
      <c r="O24" s="519" t="str">
        <f t="shared" ca="1" si="10"/>
        <v>Contratações do governo</v>
      </c>
      <c r="P24" s="520">
        <f t="shared" ca="1" si="11"/>
        <v>10260.99</v>
      </c>
      <c r="Q24" s="521">
        <f t="shared" ca="1" si="12"/>
        <v>-0.76727501228679429</v>
      </c>
      <c r="R24" s="521">
        <f t="shared" ca="1" si="13"/>
        <v>0.76727501228679429</v>
      </c>
      <c r="S24" s="518" t="str">
        <f t="shared" ca="1" si="14"/>
        <v/>
      </c>
    </row>
    <row r="25" spans="1:19" x14ac:dyDescent="0.25">
      <c r="A25" s="11"/>
      <c r="B25" s="518" t="s">
        <v>1188</v>
      </c>
      <c r="C25" s="519" t="str">
        <f ca="1"/>
        <v>Contratações do governo</v>
      </c>
      <c r="D25" s="520">
        <f ca="1"/>
        <v>7708.8</v>
      </c>
      <c r="E25" s="521">
        <f t="shared" ca="1" si="0"/>
        <v>-1.3495802760932094</v>
      </c>
      <c r="F25" s="521">
        <f t="shared" ca="1" si="1"/>
        <v>1.3495802760932094</v>
      </c>
      <c r="G25" s="518" t="str">
        <f t="shared" ca="1" si="2"/>
        <v>ID013</v>
      </c>
      <c r="H25" s="518" t="str">
        <f t="shared" si="3"/>
        <v>ID013</v>
      </c>
      <c r="I25" s="519" t="str">
        <f t="shared" ca="1" si="4"/>
        <v>Contratações do governo</v>
      </c>
      <c r="J25" s="520">
        <f t="shared" ca="1" si="5"/>
        <v>7708.8</v>
      </c>
      <c r="K25" s="521">
        <f t="shared" ca="1" si="6"/>
        <v>-1.4723265621404504</v>
      </c>
      <c r="L25" s="521">
        <f t="shared" ca="1" si="7"/>
        <v>1.4723265621404504</v>
      </c>
      <c r="M25" s="518" t="str">
        <f t="shared" ca="1" si="8"/>
        <v>ID013</v>
      </c>
      <c r="N25" s="518" t="str">
        <f t="shared" si="9"/>
        <v>ID013</v>
      </c>
      <c r="O25" s="519" t="str">
        <f t="shared" ca="1" si="10"/>
        <v>Contratações do governo</v>
      </c>
      <c r="P25" s="520">
        <f t="shared" ca="1" si="11"/>
        <v>7708.8</v>
      </c>
      <c r="Q25" s="521">
        <f t="shared" ca="1" si="12"/>
        <v>-1.6370789626652504</v>
      </c>
      <c r="R25" s="521">
        <f t="shared" ca="1" si="13"/>
        <v>1.6370789626652504</v>
      </c>
      <c r="S25" s="518" t="str">
        <f t="shared" ca="1" si="14"/>
        <v>ID013</v>
      </c>
    </row>
    <row r="26" spans="1:19" x14ac:dyDescent="0.25">
      <c r="A26" s="11"/>
      <c r="B26" s="518" t="s">
        <v>1189</v>
      </c>
      <c r="C26" s="519" t="str">
        <f ca="1"/>
        <v>Contratações do governo</v>
      </c>
      <c r="D26" s="520">
        <f ca="1"/>
        <v>7708.8</v>
      </c>
      <c r="E26" s="521">
        <f t="shared" ca="1" si="0"/>
        <v>-1.3495802760932094</v>
      </c>
      <c r="F26" s="521">
        <f t="shared" ca="1" si="1"/>
        <v>1.3495802760932094</v>
      </c>
      <c r="G26" s="518" t="str">
        <f t="shared" ca="1" si="2"/>
        <v>ID014</v>
      </c>
      <c r="H26" s="518" t="str">
        <f t="shared" si="3"/>
        <v>ID014</v>
      </c>
      <c r="I26" s="519" t="str">
        <f t="shared" ca="1" si="4"/>
        <v>Contratações do governo</v>
      </c>
      <c r="J26" s="520">
        <f t="shared" ca="1" si="5"/>
        <v>7708.8</v>
      </c>
      <c r="K26" s="521">
        <f t="shared" ca="1" si="6"/>
        <v>-1.4723265621404504</v>
      </c>
      <c r="L26" s="521">
        <f t="shared" ca="1" si="7"/>
        <v>1.4723265621404504</v>
      </c>
      <c r="M26" s="518" t="str">
        <f t="shared" ca="1" si="8"/>
        <v>ID014</v>
      </c>
      <c r="N26" s="518" t="str">
        <f t="shared" si="9"/>
        <v>ID014</v>
      </c>
      <c r="O26" s="519" t="str">
        <f t="shared" ca="1" si="10"/>
        <v>Contratações do governo</v>
      </c>
      <c r="P26" s="520">
        <f t="shared" ca="1" si="11"/>
        <v>7708.8</v>
      </c>
      <c r="Q26" s="521">
        <f t="shared" ca="1" si="12"/>
        <v>-1.6370789626652504</v>
      </c>
      <c r="R26" s="521">
        <f t="shared" ca="1" si="13"/>
        <v>1.6370789626652504</v>
      </c>
      <c r="S26" s="518" t="str">
        <f t="shared" ca="1" si="14"/>
        <v>ID014</v>
      </c>
    </row>
    <row r="27" spans="1:19" x14ac:dyDescent="0.25">
      <c r="A27" s="11"/>
      <c r="B27" s="518" t="s">
        <v>1190</v>
      </c>
      <c r="C27" s="519" t="str">
        <f ca="1"/>
        <v>Contratações do governo</v>
      </c>
      <c r="D27" s="520">
        <f ca="1"/>
        <v>7708.8</v>
      </c>
      <c r="E27" s="521">
        <f t="shared" ca="1" si="0"/>
        <v>-1.3495802760932094</v>
      </c>
      <c r="F27" s="521">
        <f t="shared" ca="1" si="1"/>
        <v>1.3495802760932094</v>
      </c>
      <c r="G27" s="518" t="str">
        <f t="shared" ca="1" si="2"/>
        <v>ID015</v>
      </c>
      <c r="H27" s="518" t="str">
        <f t="shared" si="3"/>
        <v>ID015</v>
      </c>
      <c r="I27" s="519" t="str">
        <f t="shared" ca="1" si="4"/>
        <v>Contratações do governo</v>
      </c>
      <c r="J27" s="520">
        <f t="shared" ca="1" si="5"/>
        <v>7708.8</v>
      </c>
      <c r="K27" s="521">
        <f t="shared" ca="1" si="6"/>
        <v>-1.4723265621404504</v>
      </c>
      <c r="L27" s="521">
        <f t="shared" ca="1" si="7"/>
        <v>1.4723265621404504</v>
      </c>
      <c r="M27" s="518" t="str">
        <f t="shared" ca="1" si="8"/>
        <v>ID015</v>
      </c>
      <c r="N27" s="518" t="str">
        <f t="shared" si="9"/>
        <v>ID015</v>
      </c>
      <c r="O27" s="519" t="str">
        <f t="shared" ca="1" si="10"/>
        <v>Contratações do governo</v>
      </c>
      <c r="P27" s="520" t="str">
        <f t="shared" ca="1" si="11"/>
        <v>-</v>
      </c>
      <c r="Q27" s="521" t="str">
        <f t="shared" ca="1" si="12"/>
        <v>-</v>
      </c>
      <c r="R27" s="521" t="str">
        <f t="shared" ca="1" si="13"/>
        <v>-</v>
      </c>
      <c r="S27" s="518" t="str">
        <f t="shared" ca="1" si="14"/>
        <v/>
      </c>
    </row>
    <row r="28" spans="1:19" x14ac:dyDescent="0.25">
      <c r="A28" s="11"/>
      <c r="B28" s="518" t="s">
        <v>1191</v>
      </c>
      <c r="C28" s="519" t="str">
        <f ca="1"/>
        <v>Contratações do governo</v>
      </c>
      <c r="D28" s="520">
        <f ca="1"/>
        <v>7708.8</v>
      </c>
      <c r="E28" s="521">
        <f t="shared" ca="1" si="0"/>
        <v>-1.3495802760932094</v>
      </c>
      <c r="F28" s="521">
        <f t="shared" ca="1" si="1"/>
        <v>1.3495802760932094</v>
      </c>
      <c r="G28" s="518" t="str">
        <f t="shared" ca="1" si="2"/>
        <v>ID016</v>
      </c>
      <c r="H28" s="518" t="str">
        <f t="shared" si="3"/>
        <v>ID016</v>
      </c>
      <c r="I28" s="519" t="str">
        <f t="shared" ca="1" si="4"/>
        <v>Contratações do governo</v>
      </c>
      <c r="J28" s="520" t="str">
        <f t="shared" ca="1" si="5"/>
        <v>-</v>
      </c>
      <c r="K28" s="521" t="str">
        <f t="shared" ca="1" si="6"/>
        <v>-</v>
      </c>
      <c r="L28" s="521" t="str">
        <f t="shared" ca="1" si="7"/>
        <v>-</v>
      </c>
      <c r="M28" s="518" t="str">
        <f t="shared" ca="1" si="8"/>
        <v/>
      </c>
      <c r="N28" s="518" t="str">
        <f t="shared" si="9"/>
        <v>ID016</v>
      </c>
      <c r="O28" s="519" t="str">
        <f t="shared" ca="1" si="10"/>
        <v>Contratações do governo</v>
      </c>
      <c r="P28" s="520" t="str">
        <f t="shared" ca="1" si="11"/>
        <v>-</v>
      </c>
      <c r="Q28" s="521" t="str">
        <f t="shared" ca="1" si="12"/>
        <v>-</v>
      </c>
      <c r="R28" s="521" t="str">
        <f t="shared" ca="1" si="13"/>
        <v>-</v>
      </c>
      <c r="S28" s="518" t="str">
        <f t="shared" ca="1" si="14"/>
        <v/>
      </c>
    </row>
    <row r="29" spans="1:19" x14ac:dyDescent="0.25">
      <c r="A29" s="11"/>
      <c r="B29" s="518" t="s">
        <v>1192</v>
      </c>
      <c r="C29" s="519" t="str">
        <f ca="1"/>
        <v>Contratações do governo</v>
      </c>
      <c r="D29" s="520">
        <f ca="1"/>
        <v>9328.23</v>
      </c>
      <c r="E29" s="521">
        <f t="shared" ca="1" si="0"/>
        <v>-0.8377191229695411</v>
      </c>
      <c r="F29" s="521">
        <f t="shared" ca="1" si="1"/>
        <v>0.8377191229695411</v>
      </c>
      <c r="G29" s="518" t="str">
        <f t="shared" ca="1" si="2"/>
        <v/>
      </c>
      <c r="H29" s="518" t="str">
        <f t="shared" si="3"/>
        <v>ID017</v>
      </c>
      <c r="I29" s="519" t="str">
        <f t="shared" ca="1" si="4"/>
        <v>Contratações do governo</v>
      </c>
      <c r="J29" s="520">
        <f t="shared" ca="1" si="5"/>
        <v>9328.23</v>
      </c>
      <c r="K29" s="521">
        <f t="shared" ca="1" si="6"/>
        <v>-0.94493398647288762</v>
      </c>
      <c r="L29" s="521">
        <f t="shared" ca="1" si="7"/>
        <v>0.94493398647288762</v>
      </c>
      <c r="M29" s="518" t="str">
        <f t="shared" ca="1" si="8"/>
        <v/>
      </c>
      <c r="N29" s="518" t="str">
        <f t="shared" si="9"/>
        <v>ID017</v>
      </c>
      <c r="O29" s="519" t="str">
        <f t="shared" ca="1" si="10"/>
        <v>Contratações do governo</v>
      </c>
      <c r="P29" s="520">
        <f t="shared" ca="1" si="11"/>
        <v>9328.23</v>
      </c>
      <c r="Q29" s="521">
        <f t="shared" ca="1" si="12"/>
        <v>-1.0851660520428505</v>
      </c>
      <c r="R29" s="521">
        <f t="shared" ca="1" si="13"/>
        <v>1.0851660520428505</v>
      </c>
      <c r="S29" s="518" t="str">
        <f t="shared" ca="1" si="14"/>
        <v/>
      </c>
    </row>
    <row r="30" spans="1:19" x14ac:dyDescent="0.25">
      <c r="A30" s="11"/>
      <c r="B30" s="518" t="s">
        <v>1193</v>
      </c>
      <c r="C30" s="519" t="str">
        <f ca="1"/>
        <v>CAGED</v>
      </c>
      <c r="D30" s="520">
        <f ca="1"/>
        <v>8000</v>
      </c>
      <c r="E30" s="521">
        <f t="shared" ca="1" si="0"/>
        <v>-1.2575392692021352</v>
      </c>
      <c r="F30" s="521">
        <f t="shared" ca="1" si="1"/>
        <v>1.2575392692021352</v>
      </c>
      <c r="G30" s="518" t="str">
        <f t="shared" ca="1" si="2"/>
        <v/>
      </c>
      <c r="H30" s="518" t="str">
        <f t="shared" si="3"/>
        <v>ID018</v>
      </c>
      <c r="I30" s="519" t="str">
        <f t="shared" ca="1" si="4"/>
        <v>CAGED</v>
      </c>
      <c r="J30" s="520">
        <f t="shared" ca="1" si="5"/>
        <v>8000</v>
      </c>
      <c r="K30" s="521">
        <f t="shared" ca="1" si="6"/>
        <v>-1.377492751457436</v>
      </c>
      <c r="L30" s="521">
        <f t="shared" ca="1" si="7"/>
        <v>1.377492751457436</v>
      </c>
      <c r="M30" s="518" t="str">
        <f t="shared" ca="1" si="8"/>
        <v/>
      </c>
      <c r="N30" s="518" t="str">
        <f t="shared" si="9"/>
        <v>ID018</v>
      </c>
      <c r="O30" s="519" t="str">
        <f t="shared" ca="1" si="10"/>
        <v>CAGED</v>
      </c>
      <c r="P30" s="520">
        <f t="shared" ca="1" si="11"/>
        <v>8000</v>
      </c>
      <c r="Q30" s="521">
        <f t="shared" ca="1" si="12"/>
        <v>-1.5378359947239113</v>
      </c>
      <c r="R30" s="521">
        <f t="shared" ca="1" si="13"/>
        <v>1.5378359947239113</v>
      </c>
      <c r="S30" s="518" t="str">
        <f t="shared" ca="1" si="14"/>
        <v/>
      </c>
    </row>
  </sheetData>
  <mergeCells count="3">
    <mergeCell ref="B3:D3"/>
    <mergeCell ref="H3:J3"/>
    <mergeCell ref="N3:P3"/>
  </mergeCells>
  <conditionalFormatting sqref="C8">
    <cfRule type="cellIs" dxfId="75" priority="17" operator="lessThan">
      <formula>0.25000001</formula>
    </cfRule>
    <cfRule type="cellIs" dxfId="74" priority="18" operator="greaterThan">
      <formula>0.25</formula>
    </cfRule>
  </conditionalFormatting>
  <conditionalFormatting sqref="I8">
    <cfRule type="cellIs" dxfId="73" priority="15" operator="lessThan">
      <formula>0.25000001</formula>
    </cfRule>
    <cfRule type="cellIs" dxfId="72" priority="16" operator="greaterThan">
      <formula>0.25</formula>
    </cfRule>
  </conditionalFormatting>
  <conditionalFormatting sqref="O8">
    <cfRule type="cellIs" dxfId="71" priority="13" operator="lessThan">
      <formula>0.25000001</formula>
    </cfRule>
    <cfRule type="cellIs" dxfId="70" priority="14"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5FECD8FF-D857-4518-B5A2-0AE032AE007C}">
          <x14:formula1>
            <xm:f>ListaPerfisDesenv!$C$2:$C$35</xm:f>
          </x14:formula1>
          <xm:sqref>B1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B4CF2-BBC8-40D9-A260-BE9949092610}">
  <dimension ref="A1:G35"/>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25</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MEDIAN(D13:D35)</f>
        <v>6080.23</v>
      </c>
      <c r="D4" s="380" t="s">
        <v>1164</v>
      </c>
      <c r="E4" s="500">
        <f ca="1">COUNTA(D$13:D$35)</f>
        <v>23</v>
      </c>
      <c r="F4" s="11"/>
      <c r="G4" s="380"/>
    </row>
    <row r="5" spans="1:7" x14ac:dyDescent="0.25">
      <c r="A5" s="11"/>
      <c r="B5" s="502" t="s">
        <v>1165</v>
      </c>
      <c r="C5" s="524">
        <f ca="1">AVERAGE(D$13:D$35)</f>
        <v>6167.2755072463769</v>
      </c>
      <c r="D5" s="380"/>
      <c r="E5" s="504"/>
      <c r="F5" s="11"/>
      <c r="G5" s="380"/>
    </row>
    <row r="6" spans="1:7" x14ac:dyDescent="0.25">
      <c r="A6" s="11"/>
      <c r="B6" s="502" t="s">
        <v>1166</v>
      </c>
      <c r="C6" s="524">
        <f ca="1">SMALL(D$13:D$35,1)</f>
        <v>4000</v>
      </c>
      <c r="D6" s="380"/>
      <c r="E6" s="504"/>
      <c r="F6" s="11"/>
      <c r="G6" s="380"/>
    </row>
    <row r="7" spans="1:7" x14ac:dyDescent="0.25">
      <c r="A7" s="11"/>
      <c r="B7" s="502" t="s">
        <v>1167</v>
      </c>
      <c r="C7" s="524">
        <f ca="1">STDEV(D$13:D$35)</f>
        <v>1302.0088374234615</v>
      </c>
      <c r="D7" s="380"/>
      <c r="E7" s="504"/>
      <c r="F7" s="11"/>
      <c r="G7" s="380"/>
    </row>
    <row r="8" spans="1:7" x14ac:dyDescent="0.25">
      <c r="A8" s="11"/>
      <c r="B8" s="505" t="s">
        <v>1168</v>
      </c>
      <c r="C8" s="506">
        <f ca="1">C7/C5</f>
        <v>0.2111157245843221</v>
      </c>
      <c r="D8" s="507"/>
      <c r="E8" s="508"/>
      <c r="F8" s="11"/>
      <c r="G8" s="380"/>
    </row>
    <row r="9" spans="1:7" x14ac:dyDescent="0.25">
      <c r="A9" s="11"/>
      <c r="B9" s="510" t="s">
        <v>1169</v>
      </c>
      <c r="C9" s="511">
        <f ca="1">IF(ISERR(LARGE(F:F,1)),"",LARGE(F:F,1))</f>
        <v>1.6645628239629979</v>
      </c>
      <c r="D9" s="512"/>
      <c r="E9" s="513"/>
      <c r="F9" s="11"/>
      <c r="G9" s="380"/>
    </row>
    <row r="10" spans="1:7" x14ac:dyDescent="0.25">
      <c r="A10" s="11"/>
      <c r="B10" s="505" t="s">
        <v>1170</v>
      </c>
      <c r="C10" s="515" t="str">
        <f ca="1">RIGHT(_xlfn.CONCAT(G:G),5)</f>
        <v>ID021</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35" ca="1">_xlfn._xlws.FILTER(
    Consolidação!A2:A67,
    OFFSET(_xlfn.XLOOKUP(B1, Consolidação!B1:AE1, Consolidação!B1:AE1), 1, 0, 66, 1) &lt;&gt; ""
)</f>
        <v>Guias Salariais 2026</v>
      </c>
      <c r="D13" s="520" cm="1">
        <f t="array" aca="1" ref="D13:D35" ca="1">_xlfn._xlws.FILTER(OFFSET(_xlfn.XLOOKUP(B1, Consolidação!B1:AE1, Consolidação!B1:AE1), 1, 0, 66, 1), OFFSET(_xlfn.XLOOKUP(B1, Consolidação!B1:AE1, Consolidação!B1:AE1), 1, 0, 66, 1) &lt;&gt; "")</f>
        <v>7800</v>
      </c>
      <c r="E13" s="521">
        <f t="shared" ref="E13:E35" ca="1" si="0">IF(C$7=0,"-",IF(D13="-","-",IF(D13="","-",(D13-AVERAGE(D$13:D$35))/STDEV(D$13:D$35))))</f>
        <v>1.2540041555974482</v>
      </c>
      <c r="F13" s="521">
        <f t="shared" ref="F13:F35" ca="1" si="1">IF(E13="-","-",IF(D13="-","-",ABS(E13)))</f>
        <v>1.2540041555974482</v>
      </c>
      <c r="G13" s="518" t="str">
        <f t="shared" ref="G13:G35" ca="1" si="2">IF(F13=C$9,B13,"")</f>
        <v/>
      </c>
    </row>
    <row r="14" spans="1:7" x14ac:dyDescent="0.25">
      <c r="A14" s="11"/>
      <c r="B14" s="518" t="s">
        <v>1177</v>
      </c>
      <c r="C14" s="519" t="str">
        <f ca="1"/>
        <v>Guias Salariais 2026</v>
      </c>
      <c r="D14" s="520">
        <f ca="1"/>
        <v>7800</v>
      </c>
      <c r="E14" s="521">
        <f t="shared" ca="1" si="0"/>
        <v>1.2540041555974482</v>
      </c>
      <c r="F14" s="521">
        <f t="shared" ca="1" si="1"/>
        <v>1.2540041555974482</v>
      </c>
      <c r="G14" s="518" t="str">
        <f t="shared" ca="1" si="2"/>
        <v/>
      </c>
    </row>
    <row r="15" spans="1:7" x14ac:dyDescent="0.25">
      <c r="A15" s="11"/>
      <c r="B15" s="518" t="s">
        <v>1178</v>
      </c>
      <c r="C15" s="519" t="str">
        <f ca="1"/>
        <v>Guias Salariais 2026</v>
      </c>
      <c r="D15" s="520">
        <f ca="1"/>
        <v>7800</v>
      </c>
      <c r="E15" s="521">
        <f t="shared" ca="1" si="0"/>
        <v>1.2540041555974482</v>
      </c>
      <c r="F15" s="521">
        <f t="shared" ca="1" si="1"/>
        <v>1.2540041555974482</v>
      </c>
      <c r="G15" s="518" t="str">
        <f t="shared" ca="1" si="2"/>
        <v/>
      </c>
    </row>
    <row r="16" spans="1:7" x14ac:dyDescent="0.25">
      <c r="A16" s="11"/>
      <c r="B16" s="518" t="s">
        <v>1179</v>
      </c>
      <c r="C16" s="519" t="str">
        <f ca="1"/>
        <v>Guias Salariais 2026</v>
      </c>
      <c r="D16" s="520">
        <f ca="1"/>
        <v>7800</v>
      </c>
      <c r="E16" s="521">
        <f t="shared" ca="1" si="0"/>
        <v>1.2540041555974482</v>
      </c>
      <c r="F16" s="521">
        <f t="shared" ca="1" si="1"/>
        <v>1.2540041555974482</v>
      </c>
      <c r="G16" s="518" t="str">
        <f t="shared" ca="1" si="2"/>
        <v/>
      </c>
    </row>
    <row r="17" spans="1:7" x14ac:dyDescent="0.25">
      <c r="A17" s="11"/>
      <c r="B17" s="518" t="s">
        <v>1180</v>
      </c>
      <c r="C17" s="519" t="str">
        <f ca="1"/>
        <v>Guias Salariais 2026</v>
      </c>
      <c r="D17" s="520">
        <f ca="1"/>
        <v>8200</v>
      </c>
      <c r="E17" s="521">
        <f t="shared" ca="1" si="0"/>
        <v>1.5612217323932847</v>
      </c>
      <c r="F17" s="521">
        <f t="shared" ca="1" si="1"/>
        <v>1.5612217323932847</v>
      </c>
      <c r="G17" s="518" t="str">
        <f t="shared" ca="1" si="2"/>
        <v/>
      </c>
    </row>
    <row r="18" spans="1:7" x14ac:dyDescent="0.25">
      <c r="A18" s="11"/>
      <c r="B18" s="518" t="s">
        <v>1181</v>
      </c>
      <c r="C18" s="519" t="str">
        <f ca="1"/>
        <v>Guias Salariais 2026</v>
      </c>
      <c r="D18" s="520">
        <f ca="1"/>
        <v>5266.666666666667</v>
      </c>
      <c r="E18" s="521">
        <f t="shared" ca="1" si="0"/>
        <v>-0.6917071641095156</v>
      </c>
      <c r="F18" s="521">
        <f t="shared" ca="1" si="1"/>
        <v>0.6917071641095156</v>
      </c>
      <c r="G18" s="518" t="str">
        <f t="shared" ca="1" si="2"/>
        <v/>
      </c>
    </row>
    <row r="19" spans="1:7" x14ac:dyDescent="0.25">
      <c r="A19" s="11"/>
      <c r="B19" s="518" t="s">
        <v>1182</v>
      </c>
      <c r="C19" s="519" t="str">
        <f ca="1"/>
        <v>Guias Salariais 2026</v>
      </c>
      <c r="D19" s="520">
        <f ca="1"/>
        <v>6200</v>
      </c>
      <c r="E19" s="521">
        <f t="shared" ca="1" si="0"/>
        <v>2.5133848414102457E-2</v>
      </c>
      <c r="F19" s="521">
        <f t="shared" ca="1" si="1"/>
        <v>2.5133848414102457E-2</v>
      </c>
      <c r="G19" s="518" t="str">
        <f t="shared" ca="1" si="2"/>
        <v/>
      </c>
    </row>
    <row r="20" spans="1:7" x14ac:dyDescent="0.25">
      <c r="A20" s="11"/>
      <c r="B20" s="518" t="s">
        <v>1183</v>
      </c>
      <c r="C20" s="519" t="str">
        <f ca="1"/>
        <v>Guias Salariais 2026</v>
      </c>
      <c r="D20" s="520">
        <f ca="1"/>
        <v>5405.5555555555557</v>
      </c>
      <c r="E20" s="521">
        <f t="shared" ca="1" si="0"/>
        <v>-0.58503439438873928</v>
      </c>
      <c r="F20" s="521">
        <f t="shared" ca="1" si="1"/>
        <v>0.58503439438873928</v>
      </c>
      <c r="G20" s="518" t="str">
        <f t="shared" ca="1" si="2"/>
        <v/>
      </c>
    </row>
    <row r="21" spans="1:7" x14ac:dyDescent="0.25">
      <c r="A21" s="11"/>
      <c r="B21" s="518" t="s">
        <v>1184</v>
      </c>
      <c r="C21" s="519" t="str">
        <f ca="1"/>
        <v>Guias Salariais 2026</v>
      </c>
      <c r="D21" s="520">
        <f ca="1"/>
        <v>5405.5555555555557</v>
      </c>
      <c r="E21" s="521">
        <f t="shared" ca="1" si="0"/>
        <v>-0.58503439438873928</v>
      </c>
      <c r="F21" s="521">
        <f t="shared" ca="1" si="1"/>
        <v>0.58503439438873928</v>
      </c>
      <c r="G21" s="518" t="str">
        <f t="shared" ca="1" si="2"/>
        <v/>
      </c>
    </row>
    <row r="22" spans="1:7" x14ac:dyDescent="0.25">
      <c r="A22" s="11"/>
      <c r="B22" s="518" t="s">
        <v>1185</v>
      </c>
      <c r="C22" s="519" t="str">
        <f ca="1"/>
        <v>Guias Salariais 2026</v>
      </c>
      <c r="D22" s="520">
        <f ca="1"/>
        <v>5127.7777777777774</v>
      </c>
      <c r="E22" s="521">
        <f t="shared" ca="1" si="0"/>
        <v>-0.79837993383029271</v>
      </c>
      <c r="F22" s="521">
        <f t="shared" ca="1" si="1"/>
        <v>0.79837993383029271</v>
      </c>
      <c r="G22" s="518" t="str">
        <f t="shared" ca="1" si="2"/>
        <v/>
      </c>
    </row>
    <row r="23" spans="1:7" x14ac:dyDescent="0.25">
      <c r="A23" s="11"/>
      <c r="B23" s="518" t="s">
        <v>1186</v>
      </c>
      <c r="C23" s="519" t="str">
        <f ca="1"/>
        <v>Guias Salariais 2026</v>
      </c>
      <c r="D23" s="520">
        <f ca="1"/>
        <v>6361.1111111111113</v>
      </c>
      <c r="E23" s="521">
        <f t="shared" ca="1" si="0"/>
        <v>0.1488742612902034</v>
      </c>
      <c r="F23" s="521">
        <f t="shared" ca="1" si="1"/>
        <v>0.1488742612902034</v>
      </c>
      <c r="G23" s="518" t="str">
        <f t="shared" ca="1" si="2"/>
        <v/>
      </c>
    </row>
    <row r="24" spans="1:7" x14ac:dyDescent="0.25">
      <c r="A24" s="11"/>
      <c r="B24" s="518" t="s">
        <v>1187</v>
      </c>
      <c r="C24" s="519" t="str">
        <f ca="1"/>
        <v>Guias Salariais 2026</v>
      </c>
      <c r="D24" s="520">
        <f ca="1"/>
        <v>4455.5555555555557</v>
      </c>
      <c r="E24" s="521">
        <f t="shared" ca="1" si="0"/>
        <v>-1.3146761392788509</v>
      </c>
      <c r="F24" s="521">
        <f t="shared" ca="1" si="1"/>
        <v>1.3146761392788509</v>
      </c>
      <c r="G24" s="518" t="str">
        <f t="shared" ca="1" si="2"/>
        <v/>
      </c>
    </row>
    <row r="25" spans="1:7" x14ac:dyDescent="0.25">
      <c r="A25" s="11"/>
      <c r="B25" s="518" t="s">
        <v>1188</v>
      </c>
      <c r="C25" s="519" t="str">
        <f ca="1"/>
        <v>Guias Salariais 2026</v>
      </c>
      <c r="D25" s="520">
        <f ca="1"/>
        <v>6355.5555555555557</v>
      </c>
      <c r="E25" s="521">
        <f t="shared" ca="1" si="0"/>
        <v>0.14460735050137227</v>
      </c>
      <c r="F25" s="521">
        <f t="shared" ca="1" si="1"/>
        <v>0.14460735050137227</v>
      </c>
      <c r="G25" s="518" t="str">
        <f t="shared" ca="1" si="2"/>
        <v/>
      </c>
    </row>
    <row r="26" spans="1:7" x14ac:dyDescent="0.25">
      <c r="A26" s="11"/>
      <c r="B26" s="518" t="s">
        <v>1189</v>
      </c>
      <c r="C26" s="519" t="str">
        <f ca="1"/>
        <v>Guias Salariais 2026</v>
      </c>
      <c r="D26" s="520">
        <f ca="1"/>
        <v>5550</v>
      </c>
      <c r="E26" s="521">
        <f t="shared" ca="1" si="0"/>
        <v>-0.47409471387913177</v>
      </c>
      <c r="F26" s="521">
        <f t="shared" ca="1" si="1"/>
        <v>0.47409471387913177</v>
      </c>
      <c r="G26" s="518" t="str">
        <f t="shared" ca="1" si="2"/>
        <v/>
      </c>
    </row>
    <row r="27" spans="1:7" x14ac:dyDescent="0.25">
      <c r="A27" s="11"/>
      <c r="B27" s="518" t="s">
        <v>1190</v>
      </c>
      <c r="C27" s="519" t="str">
        <f ca="1"/>
        <v>Guias Salariais 2026</v>
      </c>
      <c r="D27" s="520">
        <f ca="1"/>
        <v>5538.8888888888887</v>
      </c>
      <c r="E27" s="521">
        <f t="shared" ca="1" si="0"/>
        <v>-0.48262853545679402</v>
      </c>
      <c r="F27" s="521">
        <f t="shared" ca="1" si="1"/>
        <v>0.48262853545679402</v>
      </c>
      <c r="G27" s="518" t="str">
        <f t="shared" ca="1" si="2"/>
        <v/>
      </c>
    </row>
    <row r="28" spans="1:7" x14ac:dyDescent="0.25">
      <c r="A28" s="11"/>
      <c r="B28" s="518" t="s">
        <v>1191</v>
      </c>
      <c r="C28" s="519" t="str">
        <f ca="1"/>
        <v>Contratações do governo</v>
      </c>
      <c r="D28" s="520">
        <f ca="1"/>
        <v>6080.23</v>
      </c>
      <c r="E28" s="521">
        <f t="shared" ca="1" si="0"/>
        <v>-6.6854774517991197E-2</v>
      </c>
      <c r="F28" s="521">
        <f t="shared" ca="1" si="1"/>
        <v>6.6854774517991197E-2</v>
      </c>
      <c r="G28" s="518" t="str">
        <f t="shared" ca="1" si="2"/>
        <v/>
      </c>
    </row>
    <row r="29" spans="1:7" x14ac:dyDescent="0.25">
      <c r="A29" s="11"/>
      <c r="B29" s="518" t="s">
        <v>1192</v>
      </c>
      <c r="C29" s="519" t="str">
        <f ca="1"/>
        <v>Contratações do governo</v>
      </c>
      <c r="D29" s="520">
        <f ca="1"/>
        <v>6032.09</v>
      </c>
      <c r="E29" s="521">
        <f t="shared" ca="1" si="0"/>
        <v>-0.10382840988536966</v>
      </c>
      <c r="F29" s="521">
        <f t="shared" ca="1" si="1"/>
        <v>0.10382840988536966</v>
      </c>
      <c r="G29" s="518" t="str">
        <f t="shared" ca="1" si="2"/>
        <v/>
      </c>
    </row>
    <row r="30" spans="1:7" x14ac:dyDescent="0.25">
      <c r="A30" s="11"/>
      <c r="B30" s="518" t="s">
        <v>1193</v>
      </c>
      <c r="C30" s="519" t="str">
        <f ca="1"/>
        <v>Contratações do governo</v>
      </c>
      <c r="D30" s="520">
        <f ca="1"/>
        <v>6080.23</v>
      </c>
      <c r="E30" s="521">
        <f t="shared" ca="1" si="0"/>
        <v>-6.6854774517991197E-2</v>
      </c>
      <c r="F30" s="521">
        <f t="shared" ca="1" si="1"/>
        <v>6.6854774517991197E-2</v>
      </c>
      <c r="G30" s="518" t="str">
        <f t="shared" ca="1" si="2"/>
        <v/>
      </c>
    </row>
    <row r="31" spans="1:7" x14ac:dyDescent="0.25">
      <c r="A31" s="11"/>
      <c r="B31" s="518" t="s">
        <v>1194</v>
      </c>
      <c r="C31" s="519" t="str">
        <f ca="1"/>
        <v>Contratações do governo</v>
      </c>
      <c r="D31" s="520">
        <f ca="1"/>
        <v>8000</v>
      </c>
      <c r="E31" s="521">
        <f t="shared" ca="1" si="0"/>
        <v>1.4076129439953664</v>
      </c>
      <c r="F31" s="521">
        <f t="shared" ca="1" si="1"/>
        <v>1.4076129439953664</v>
      </c>
      <c r="G31" s="518" t="str">
        <f t="shared" ca="1" si="2"/>
        <v/>
      </c>
    </row>
    <row r="32" spans="1:7" x14ac:dyDescent="0.25">
      <c r="A32" s="11"/>
      <c r="B32" s="518" t="s">
        <v>1195</v>
      </c>
      <c r="C32" s="519" t="str">
        <f ca="1"/>
        <v>PNAD</v>
      </c>
      <c r="D32" s="520">
        <f ca="1"/>
        <v>4500</v>
      </c>
      <c r="E32" s="521">
        <f t="shared" ca="1" si="0"/>
        <v>-1.2805408529682023</v>
      </c>
      <c r="F32" s="521">
        <f t="shared" ca="1" si="1"/>
        <v>1.2805408529682023</v>
      </c>
      <c r="G32" s="518" t="str">
        <f t="shared" ca="1" si="2"/>
        <v/>
      </c>
    </row>
    <row r="33" spans="1:7" x14ac:dyDescent="0.25">
      <c r="A33" s="11"/>
      <c r="B33" s="518" t="s">
        <v>1196</v>
      </c>
      <c r="C33" s="519" t="str">
        <f ca="1"/>
        <v>PNAD</v>
      </c>
      <c r="D33" s="520">
        <f ca="1"/>
        <v>4000</v>
      </c>
      <c r="E33" s="521">
        <f t="shared" ca="1" si="0"/>
        <v>-1.6645628239629979</v>
      </c>
      <c r="F33" s="521">
        <f t="shared" ca="1" si="1"/>
        <v>1.6645628239629979</v>
      </c>
      <c r="G33" s="518" t="str">
        <f t="shared" ca="1" si="2"/>
        <v>ID021</v>
      </c>
    </row>
    <row r="34" spans="1:7" x14ac:dyDescent="0.25">
      <c r="A34" s="11"/>
      <c r="B34" s="518" t="s">
        <v>1197</v>
      </c>
      <c r="C34" s="519" t="str">
        <f ca="1"/>
        <v>CAGED</v>
      </c>
      <c r="D34" s="520">
        <f ca="1"/>
        <v>7588.12</v>
      </c>
      <c r="E34" s="521">
        <f t="shared" ca="1" si="0"/>
        <v>1.0912710051686936</v>
      </c>
      <c r="F34" s="521">
        <f t="shared" ca="1" si="1"/>
        <v>1.0912710051686936</v>
      </c>
      <c r="G34" s="518" t="str">
        <f t="shared" ca="1" si="2"/>
        <v/>
      </c>
    </row>
    <row r="35" spans="1:7" x14ac:dyDescent="0.25">
      <c r="A35" s="11"/>
      <c r="B35" s="518" t="s">
        <v>1198</v>
      </c>
      <c r="C35" s="519" t="str">
        <f ca="1"/>
        <v>CAGED</v>
      </c>
      <c r="D35" s="520">
        <f ca="1"/>
        <v>4500</v>
      </c>
      <c r="E35" s="521">
        <f t="shared" ca="1" si="0"/>
        <v>-1.2805408529682023</v>
      </c>
      <c r="F35" s="521">
        <f t="shared" ca="1" si="1"/>
        <v>1.2805408529682023</v>
      </c>
      <c r="G35" s="518" t="str">
        <f t="shared" ca="1" si="2"/>
        <v/>
      </c>
    </row>
  </sheetData>
  <mergeCells count="1">
    <mergeCell ref="B3:D3"/>
  </mergeCells>
  <conditionalFormatting sqref="C8">
    <cfRule type="cellIs" dxfId="69" priority="19" operator="lessThan">
      <formula>0.25000001</formula>
    </cfRule>
    <cfRule type="cellIs" dxfId="68" priority="20"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FFD45968-15CB-4612-BAC7-F7CB2596E40E}">
          <x14:formula1>
            <xm:f>ListaPerfisDesenv!$C$2:$C$35</xm:f>
          </x14:formula1>
          <xm:sqref>B1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02D69-514E-4A2D-9706-EB923829B388}">
  <dimension ref="A1:G38"/>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27</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MEDIAN(D13:D38)</f>
        <v>10180.268888888888</v>
      </c>
      <c r="D4" s="380" t="s">
        <v>1164</v>
      </c>
      <c r="E4" s="500">
        <f ca="1">COUNTA(D$13:D$38)</f>
        <v>26</v>
      </c>
      <c r="F4" s="11"/>
      <c r="G4" s="380"/>
    </row>
    <row r="5" spans="1:7" x14ac:dyDescent="0.25">
      <c r="A5" s="11"/>
      <c r="B5" s="502" t="s">
        <v>1165</v>
      </c>
      <c r="C5" s="524">
        <f ca="1">AVERAGE(D$13:D$38)</f>
        <v>10674.0705982906</v>
      </c>
      <c r="D5" s="380"/>
      <c r="E5" s="504"/>
      <c r="F5" s="11"/>
      <c r="G5" s="380"/>
    </row>
    <row r="6" spans="1:7" x14ac:dyDescent="0.25">
      <c r="A6" s="11"/>
      <c r="B6" s="502" t="s">
        <v>1166</v>
      </c>
      <c r="C6" s="524">
        <f ca="1">SMALL(D$13:D$38,1)</f>
        <v>7000</v>
      </c>
      <c r="D6" s="380"/>
      <c r="E6" s="504"/>
      <c r="F6" s="11"/>
      <c r="G6" s="380"/>
    </row>
    <row r="7" spans="1:7" x14ac:dyDescent="0.25">
      <c r="A7" s="11"/>
      <c r="B7" s="502" t="s">
        <v>1167</v>
      </c>
      <c r="C7" s="524">
        <f ca="1">STDEV(D$13:D$38)</f>
        <v>2250.3436010610508</v>
      </c>
      <c r="D7" s="380"/>
      <c r="E7" s="504"/>
      <c r="F7" s="11"/>
      <c r="G7" s="380"/>
    </row>
    <row r="8" spans="1:7" x14ac:dyDescent="0.25">
      <c r="A8" s="11"/>
      <c r="B8" s="505" t="s">
        <v>1168</v>
      </c>
      <c r="C8" s="506">
        <f ca="1">C7/C5</f>
        <v>0.21082337617491795</v>
      </c>
      <c r="D8" s="507"/>
      <c r="E8" s="508"/>
      <c r="F8" s="11"/>
      <c r="G8" s="380"/>
    </row>
    <row r="9" spans="1:7" x14ac:dyDescent="0.25">
      <c r="A9" s="11"/>
      <c r="B9" s="510" t="s">
        <v>1169</v>
      </c>
      <c r="C9" s="511">
        <f ca="1">IF(ISERR(LARGE(F:F,1)),"",LARGE(F:F,1))</f>
        <v>1.6326709381439588</v>
      </c>
      <c r="D9" s="512"/>
      <c r="E9" s="513"/>
      <c r="F9" s="11"/>
      <c r="G9" s="380"/>
    </row>
    <row r="10" spans="1:7" x14ac:dyDescent="0.25">
      <c r="A10" s="11"/>
      <c r="B10" s="505" t="s">
        <v>1170</v>
      </c>
      <c r="C10" s="515" t="str">
        <f ca="1">RIGHT(_xlfn.CONCAT(G:G),5)</f>
        <v>ID024</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38" ca="1">_xlfn._xlws.FILTER(
    Consolidação!A2:A67,
    OFFSET(_xlfn.XLOOKUP(B1, Consolidação!B1:AE1, Consolidação!B1:AE1), 1, 0, 66, 1) &lt;&gt; ""
)</f>
        <v>Guias Salariais 2026</v>
      </c>
      <c r="D13" s="520" cm="1">
        <f t="array" aca="1" ref="D13:D38" ca="1">_xlfn._xlws.FILTER(OFFSET(_xlfn.XLOOKUP(B1, Consolidação!B1:AE1, Consolidação!B1:AE1), 1, 0, 66, 1), OFFSET(_xlfn.XLOOKUP(B1, Consolidação!B1:AE1, Consolidação!B1:AE1), 1, 0, 66, 1) &lt;&gt; "")</f>
        <v>13400</v>
      </c>
      <c r="E13" s="521">
        <f t="shared" ref="E13:E38" ca="1" si="0">IF(C$7=0,"-",IF(D13="-","-",IF(D13="","-",(D13-AVERAGE(D$13:D$38))/STDEV(D$13:D$38))))</f>
        <v>1.2113391930121726</v>
      </c>
      <c r="F13" s="521">
        <f t="shared" ref="F13:F38" ca="1" si="1">IF(E13="-","-",IF(D13="-","-",ABS(E13)))</f>
        <v>1.2113391930121726</v>
      </c>
      <c r="G13" s="518" t="str">
        <f t="shared" ref="G13:G38" ca="1" si="2">IF(F13=C$9,B13,"")</f>
        <v/>
      </c>
    </row>
    <row r="14" spans="1:7" x14ac:dyDescent="0.25">
      <c r="A14" s="11"/>
      <c r="B14" s="518" t="s">
        <v>1177</v>
      </c>
      <c r="C14" s="519" t="str">
        <f ca="1"/>
        <v>Guias Salariais 2026</v>
      </c>
      <c r="D14" s="520">
        <f ca="1"/>
        <v>14050</v>
      </c>
      <c r="E14" s="521">
        <f t="shared" ca="1" si="0"/>
        <v>1.5001839719577172</v>
      </c>
      <c r="F14" s="521">
        <f t="shared" ca="1" si="1"/>
        <v>1.5001839719577172</v>
      </c>
      <c r="G14" s="518" t="str">
        <f t="shared" ca="1" si="2"/>
        <v/>
      </c>
    </row>
    <row r="15" spans="1:7" x14ac:dyDescent="0.25">
      <c r="A15" s="11"/>
      <c r="B15" s="518" t="s">
        <v>1178</v>
      </c>
      <c r="C15" s="519" t="str">
        <f ca="1"/>
        <v>Guias Salariais 2026</v>
      </c>
      <c r="D15" s="520">
        <f ca="1"/>
        <v>14150</v>
      </c>
      <c r="E15" s="521">
        <f t="shared" ca="1" si="0"/>
        <v>1.5446216302570317</v>
      </c>
      <c r="F15" s="521">
        <f t="shared" ca="1" si="1"/>
        <v>1.5446216302570317</v>
      </c>
      <c r="G15" s="518" t="str">
        <f t="shared" ca="1" si="2"/>
        <v/>
      </c>
    </row>
    <row r="16" spans="1:7" x14ac:dyDescent="0.25">
      <c r="A16" s="11"/>
      <c r="B16" s="518" t="s">
        <v>1179</v>
      </c>
      <c r="C16" s="519" t="str">
        <f ca="1"/>
        <v>Guias Salariais 2026</v>
      </c>
      <c r="D16" s="520">
        <f ca="1"/>
        <v>14125</v>
      </c>
      <c r="E16" s="521">
        <f t="shared" ca="1" si="0"/>
        <v>1.5335122156822032</v>
      </c>
      <c r="F16" s="521">
        <f t="shared" ca="1" si="1"/>
        <v>1.5335122156822032</v>
      </c>
      <c r="G16" s="518" t="str">
        <f t="shared" ca="1" si="2"/>
        <v/>
      </c>
    </row>
    <row r="17" spans="1:7" x14ac:dyDescent="0.25">
      <c r="A17" s="11"/>
      <c r="B17" s="518" t="s">
        <v>1180</v>
      </c>
      <c r="C17" s="519" t="str">
        <f ca="1"/>
        <v>Guias Salariais 2026</v>
      </c>
      <c r="D17" s="520">
        <f ca="1"/>
        <v>14000</v>
      </c>
      <c r="E17" s="521">
        <f t="shared" ca="1" si="0"/>
        <v>1.47796514280806</v>
      </c>
      <c r="F17" s="521">
        <f t="shared" ca="1" si="1"/>
        <v>1.47796514280806</v>
      </c>
      <c r="G17" s="518" t="str">
        <f t="shared" ca="1" si="2"/>
        <v/>
      </c>
    </row>
    <row r="18" spans="1:7" x14ac:dyDescent="0.25">
      <c r="A18" s="11"/>
      <c r="B18" s="518" t="s">
        <v>1181</v>
      </c>
      <c r="C18" s="519" t="str">
        <f ca="1"/>
        <v>Guias Salariais 2026</v>
      </c>
      <c r="D18" s="520">
        <f ca="1"/>
        <v>13750</v>
      </c>
      <c r="E18" s="521">
        <f t="shared" ca="1" si="0"/>
        <v>1.3668709970597737</v>
      </c>
      <c r="F18" s="521">
        <f t="shared" ca="1" si="1"/>
        <v>1.3668709970597737</v>
      </c>
      <c r="G18" s="518" t="str">
        <f t="shared" ca="1" si="2"/>
        <v/>
      </c>
    </row>
    <row r="19" spans="1:7" x14ac:dyDescent="0.25">
      <c r="A19" s="11"/>
      <c r="B19" s="518" t="s">
        <v>1182</v>
      </c>
      <c r="C19" s="519" t="str">
        <f ca="1"/>
        <v>Guias Salariais 2026</v>
      </c>
      <c r="D19" s="520">
        <f ca="1"/>
        <v>10177.777777777777</v>
      </c>
      <c r="E19" s="521">
        <f t="shared" ca="1" si="0"/>
        <v>-0.22054090774351867</v>
      </c>
      <c r="F19" s="521">
        <f t="shared" ca="1" si="1"/>
        <v>0.22054090774351867</v>
      </c>
      <c r="G19" s="518" t="str">
        <f t="shared" ca="1" si="2"/>
        <v/>
      </c>
    </row>
    <row r="20" spans="1:7" x14ac:dyDescent="0.25">
      <c r="A20" s="11"/>
      <c r="B20" s="518" t="s">
        <v>1183</v>
      </c>
      <c r="C20" s="519" t="str">
        <f ca="1"/>
        <v>Guias Salariais 2026</v>
      </c>
      <c r="D20" s="520">
        <f ca="1"/>
        <v>11461.111111111111</v>
      </c>
      <c r="E20" s="521">
        <f t="shared" ca="1" si="0"/>
        <v>0.34974237376435169</v>
      </c>
      <c r="F20" s="521">
        <f t="shared" ca="1" si="1"/>
        <v>0.34974237376435169</v>
      </c>
      <c r="G20" s="518" t="str">
        <f t="shared" ca="1" si="2"/>
        <v/>
      </c>
    </row>
    <row r="21" spans="1:7" x14ac:dyDescent="0.25">
      <c r="A21" s="11"/>
      <c r="B21" s="518" t="s">
        <v>1184</v>
      </c>
      <c r="C21" s="519" t="str">
        <f ca="1"/>
        <v>Guias Salariais 2026</v>
      </c>
      <c r="D21" s="520">
        <f ca="1"/>
        <v>8855.5555555555547</v>
      </c>
      <c r="E21" s="521">
        <f t="shared" ca="1" si="0"/>
        <v>-0.80810550081223353</v>
      </c>
      <c r="F21" s="521">
        <f t="shared" ca="1" si="1"/>
        <v>0.80810550081223353</v>
      </c>
      <c r="G21" s="518" t="str">
        <f t="shared" ca="1" si="2"/>
        <v/>
      </c>
    </row>
    <row r="22" spans="1:7" x14ac:dyDescent="0.25">
      <c r="A22" s="11"/>
      <c r="B22" s="518" t="s">
        <v>1185</v>
      </c>
      <c r="C22" s="519" t="str">
        <f ca="1"/>
        <v>Guias Salariais 2026</v>
      </c>
      <c r="D22" s="520">
        <f ca="1"/>
        <v>8855.5555555555547</v>
      </c>
      <c r="E22" s="521">
        <f t="shared" ca="1" si="0"/>
        <v>-0.80810550081223353</v>
      </c>
      <c r="F22" s="521">
        <f t="shared" ca="1" si="1"/>
        <v>0.80810550081223353</v>
      </c>
      <c r="G22" s="518" t="str">
        <f t="shared" ca="1" si="2"/>
        <v/>
      </c>
    </row>
    <row r="23" spans="1:7" x14ac:dyDescent="0.25">
      <c r="A23" s="11"/>
      <c r="B23" s="518" t="s">
        <v>1186</v>
      </c>
      <c r="C23" s="519" t="str">
        <f ca="1"/>
        <v>Guias Salariais 2026</v>
      </c>
      <c r="D23" s="520">
        <f ca="1"/>
        <v>10977.777777777777</v>
      </c>
      <c r="E23" s="521">
        <f t="shared" ca="1" si="0"/>
        <v>0.13496035865099773</v>
      </c>
      <c r="F23" s="521">
        <f t="shared" ca="1" si="1"/>
        <v>0.13496035865099773</v>
      </c>
      <c r="G23" s="518" t="str">
        <f t="shared" ca="1" si="2"/>
        <v/>
      </c>
    </row>
    <row r="24" spans="1:7" x14ac:dyDescent="0.25">
      <c r="A24" s="11"/>
      <c r="B24" s="518" t="s">
        <v>1187</v>
      </c>
      <c r="C24" s="519" t="str">
        <f ca="1"/>
        <v>Guias Salariais 2026</v>
      </c>
      <c r="D24" s="520">
        <f ca="1"/>
        <v>12083.333333333334</v>
      </c>
      <c r="E24" s="521">
        <f t="shared" ca="1" si="0"/>
        <v>0.62624335873786463</v>
      </c>
      <c r="F24" s="521">
        <f t="shared" ca="1" si="1"/>
        <v>0.62624335873786463</v>
      </c>
      <c r="G24" s="518" t="str">
        <f t="shared" ca="1" si="2"/>
        <v/>
      </c>
    </row>
    <row r="25" spans="1:7" x14ac:dyDescent="0.25">
      <c r="A25" s="11"/>
      <c r="B25" s="518" t="s">
        <v>1188</v>
      </c>
      <c r="C25" s="519" t="str">
        <f ca="1"/>
        <v>Guias Salariais 2026</v>
      </c>
      <c r="D25" s="520">
        <f ca="1"/>
        <v>7855.5555555555557</v>
      </c>
      <c r="E25" s="521">
        <f t="shared" ca="1" si="0"/>
        <v>-1.2524820838053787</v>
      </c>
      <c r="F25" s="521">
        <f t="shared" ca="1" si="1"/>
        <v>1.2524820838053787</v>
      </c>
      <c r="G25" s="518" t="str">
        <f t="shared" ca="1" si="2"/>
        <v/>
      </c>
    </row>
    <row r="26" spans="1:7" x14ac:dyDescent="0.25">
      <c r="A26" s="11"/>
      <c r="B26" s="518" t="s">
        <v>1189</v>
      </c>
      <c r="C26" s="519" t="str">
        <f ca="1"/>
        <v>Guias Salariais 2026</v>
      </c>
      <c r="D26" s="520">
        <f ca="1"/>
        <v>11761.111111111111</v>
      </c>
      <c r="E26" s="521">
        <f t="shared" ca="1" si="0"/>
        <v>0.48305534866229533</v>
      </c>
      <c r="F26" s="521">
        <f t="shared" ca="1" si="1"/>
        <v>0.48305534866229533</v>
      </c>
      <c r="G26" s="518" t="str">
        <f t="shared" ca="1" si="2"/>
        <v/>
      </c>
    </row>
    <row r="27" spans="1:7" x14ac:dyDescent="0.25">
      <c r="A27" s="11"/>
      <c r="B27" s="518" t="s">
        <v>1190</v>
      </c>
      <c r="C27" s="519" t="str">
        <f ca="1"/>
        <v>Guias Salariais 2026</v>
      </c>
      <c r="D27" s="520">
        <f ca="1"/>
        <v>9477.7777777777774</v>
      </c>
      <c r="E27" s="521">
        <f t="shared" ca="1" si="0"/>
        <v>-0.53160451583872059</v>
      </c>
      <c r="F27" s="521">
        <f t="shared" ca="1" si="1"/>
        <v>0.53160451583872059</v>
      </c>
      <c r="G27" s="518" t="str">
        <f t="shared" ca="1" si="2"/>
        <v/>
      </c>
    </row>
    <row r="28" spans="1:7" x14ac:dyDescent="0.25">
      <c r="A28" s="11"/>
      <c r="B28" s="518" t="s">
        <v>1191</v>
      </c>
      <c r="C28" s="519" t="str">
        <f ca="1"/>
        <v>Guias Salariais 2026</v>
      </c>
      <c r="D28" s="520">
        <f ca="1"/>
        <v>10300</v>
      </c>
      <c r="E28" s="521">
        <f t="shared" ca="1" si="0"/>
        <v>-0.16622821426657849</v>
      </c>
      <c r="F28" s="521">
        <f t="shared" ca="1" si="1"/>
        <v>0.16622821426657849</v>
      </c>
      <c r="G28" s="518" t="str">
        <f t="shared" ca="1" si="2"/>
        <v/>
      </c>
    </row>
    <row r="29" spans="1:7" x14ac:dyDescent="0.25">
      <c r="A29" s="11"/>
      <c r="B29" s="518" t="s">
        <v>1192</v>
      </c>
      <c r="C29" s="519" t="str">
        <f ca="1"/>
        <v>Contratações do governo</v>
      </c>
      <c r="D29" s="520">
        <f ca="1"/>
        <v>10088.4</v>
      </c>
      <c r="E29" s="521">
        <f t="shared" ca="1" si="0"/>
        <v>-0.26025829922792826</v>
      </c>
      <c r="F29" s="521">
        <f t="shared" ca="1" si="1"/>
        <v>0.26025829922792826</v>
      </c>
      <c r="G29" s="518" t="str">
        <f t="shared" ca="1" si="2"/>
        <v/>
      </c>
    </row>
    <row r="30" spans="1:7" x14ac:dyDescent="0.25">
      <c r="A30" s="11"/>
      <c r="B30" s="518" t="s">
        <v>1193</v>
      </c>
      <c r="C30" s="519" t="str">
        <f ca="1"/>
        <v>Contratações do governo</v>
      </c>
      <c r="D30" s="520">
        <f ca="1"/>
        <v>9913.19</v>
      </c>
      <c r="E30" s="521">
        <f t="shared" ca="1" si="0"/>
        <v>-0.33811752033415687</v>
      </c>
      <c r="F30" s="521">
        <f t="shared" ca="1" si="1"/>
        <v>0.33811752033415687</v>
      </c>
      <c r="G30" s="518" t="str">
        <f t="shared" ca="1" si="2"/>
        <v/>
      </c>
    </row>
    <row r="31" spans="1:7" x14ac:dyDescent="0.25">
      <c r="A31" s="11"/>
      <c r="B31" s="518" t="s">
        <v>1194</v>
      </c>
      <c r="C31" s="519" t="str">
        <f ca="1"/>
        <v>Contratações do governo</v>
      </c>
      <c r="D31" s="520">
        <f ca="1"/>
        <v>10182.76</v>
      </c>
      <c r="E31" s="521">
        <f t="shared" ca="1" si="0"/>
        <v>-0.21832692485669478</v>
      </c>
      <c r="F31" s="521">
        <f t="shared" ca="1" si="1"/>
        <v>0.21832692485669478</v>
      </c>
      <c r="G31" s="518" t="str">
        <f t="shared" ca="1" si="2"/>
        <v/>
      </c>
    </row>
    <row r="32" spans="1:7" x14ac:dyDescent="0.25">
      <c r="A32" s="11"/>
      <c r="B32" s="518" t="s">
        <v>1195</v>
      </c>
      <c r="C32" s="519" t="str">
        <f ca="1"/>
        <v>Contratações do governo</v>
      </c>
      <c r="D32" s="520">
        <f ca="1"/>
        <v>9913.19</v>
      </c>
      <c r="E32" s="521">
        <f t="shared" ca="1" si="0"/>
        <v>-0.33811752033415687</v>
      </c>
      <c r="F32" s="521">
        <f t="shared" ca="1" si="1"/>
        <v>0.33811752033415687</v>
      </c>
      <c r="G32" s="518" t="str">
        <f t="shared" ca="1" si="2"/>
        <v/>
      </c>
    </row>
    <row r="33" spans="1:7" x14ac:dyDescent="0.25">
      <c r="A33" s="11"/>
      <c r="B33" s="518" t="s">
        <v>1196</v>
      </c>
      <c r="C33" s="519" t="str">
        <f ca="1"/>
        <v>Contratações do governo</v>
      </c>
      <c r="D33" s="520">
        <f ca="1"/>
        <v>9913.19</v>
      </c>
      <c r="E33" s="521">
        <f t="shared" ca="1" si="0"/>
        <v>-0.33811752033415687</v>
      </c>
      <c r="F33" s="521">
        <f t="shared" ca="1" si="1"/>
        <v>0.33811752033415687</v>
      </c>
      <c r="G33" s="518" t="str">
        <f t="shared" ca="1" si="2"/>
        <v/>
      </c>
    </row>
    <row r="34" spans="1:7" x14ac:dyDescent="0.25">
      <c r="A34" s="11"/>
      <c r="B34" s="518" t="s">
        <v>1197</v>
      </c>
      <c r="C34" s="519" t="str">
        <f ca="1"/>
        <v>Contratações do governo</v>
      </c>
      <c r="D34" s="520">
        <f ca="1"/>
        <v>8950.75</v>
      </c>
      <c r="E34" s="521">
        <f t="shared" ca="1" si="0"/>
        <v>-0.76580331887008013</v>
      </c>
      <c r="F34" s="521">
        <f t="shared" ca="1" si="1"/>
        <v>0.76580331887008013</v>
      </c>
      <c r="G34" s="518" t="str">
        <f t="shared" ca="1" si="2"/>
        <v/>
      </c>
    </row>
    <row r="35" spans="1:7" x14ac:dyDescent="0.25">
      <c r="A35" s="11"/>
      <c r="B35" s="518" t="s">
        <v>1198</v>
      </c>
      <c r="C35" s="519" t="str">
        <f ca="1"/>
        <v>PNAD</v>
      </c>
      <c r="D35" s="520">
        <f ca="1"/>
        <v>7062.5</v>
      </c>
      <c r="E35" s="521">
        <f t="shared" ca="1" si="0"/>
        <v>-1.6048974017068871</v>
      </c>
      <c r="F35" s="521">
        <f t="shared" ca="1" si="1"/>
        <v>1.6048974017068871</v>
      </c>
      <c r="G35" s="518" t="str">
        <f t="shared" ca="1" si="2"/>
        <v/>
      </c>
    </row>
    <row r="36" spans="1:7" x14ac:dyDescent="0.25">
      <c r="A36" s="11"/>
      <c r="B36" s="518" t="s">
        <v>1199</v>
      </c>
      <c r="C36" s="519" t="str">
        <f ca="1"/>
        <v>PNAD</v>
      </c>
      <c r="D36" s="520">
        <f ca="1"/>
        <v>7000</v>
      </c>
      <c r="E36" s="521">
        <f t="shared" ca="1" si="0"/>
        <v>-1.6326709381439588</v>
      </c>
      <c r="F36" s="521">
        <f t="shared" ca="1" si="1"/>
        <v>1.6326709381439588</v>
      </c>
      <c r="G36" s="518" t="str">
        <f t="shared" ca="1" si="2"/>
        <v>ID024</v>
      </c>
    </row>
    <row r="37" spans="1:7" x14ac:dyDescent="0.25">
      <c r="A37" s="11"/>
      <c r="B37" s="518" t="s">
        <v>1200</v>
      </c>
      <c r="C37" s="519" t="str">
        <f ca="1"/>
        <v>CAGED</v>
      </c>
      <c r="D37" s="520">
        <f ca="1"/>
        <v>11721.3</v>
      </c>
      <c r="E37" s="521">
        <f t="shared" ca="1" si="0"/>
        <v>0.46536422314157894</v>
      </c>
      <c r="F37" s="521">
        <f t="shared" ca="1" si="1"/>
        <v>0.46536422314157894</v>
      </c>
      <c r="G37" s="518" t="str">
        <f t="shared" ca="1" si="2"/>
        <v/>
      </c>
    </row>
    <row r="38" spans="1:7" x14ac:dyDescent="0.25">
      <c r="A38" s="11"/>
      <c r="B38" s="518" t="s">
        <v>1201</v>
      </c>
      <c r="C38" s="519" t="str">
        <f ca="1"/>
        <v>CAGED</v>
      </c>
      <c r="D38" s="520">
        <f ca="1"/>
        <v>7500</v>
      </c>
      <c r="E38" s="521">
        <f t="shared" ca="1" si="0"/>
        <v>-1.4104826466473859</v>
      </c>
      <c r="F38" s="521">
        <f t="shared" ca="1" si="1"/>
        <v>1.4104826466473859</v>
      </c>
      <c r="G38" s="518" t="str">
        <f t="shared" ca="1" si="2"/>
        <v/>
      </c>
    </row>
  </sheetData>
  <mergeCells count="1">
    <mergeCell ref="B3:D3"/>
  </mergeCells>
  <conditionalFormatting sqref="C8">
    <cfRule type="cellIs" dxfId="67" priority="17" operator="lessThan">
      <formula>0.25000001</formula>
    </cfRule>
    <cfRule type="cellIs" dxfId="66"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6D093289-D5D8-4794-BB3B-34865EC61A1F}">
          <x14:formula1>
            <xm:f>ListaPerfisDesenv!$C$2:$C$35</xm:f>
          </x14:formula1>
          <xm:sqref>B1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B142F-0132-49C5-AD04-EAC96D4CD02E}">
  <dimension ref="A1:G61"/>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29</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MEDIAN(D13:D61)</f>
        <v>15666.666666666666</v>
      </c>
      <c r="D4" s="380" t="s">
        <v>1164</v>
      </c>
      <c r="E4" s="500">
        <f ca="1">COUNTA(D$13:D$61)</f>
        <v>49</v>
      </c>
      <c r="F4" s="11"/>
      <c r="G4" s="380"/>
    </row>
    <row r="5" spans="1:7" x14ac:dyDescent="0.25">
      <c r="A5" s="11"/>
      <c r="B5" s="502" t="s">
        <v>1165</v>
      </c>
      <c r="C5" s="524">
        <f ca="1">AVERAGE(D$13:D$61)</f>
        <v>15446.568707482991</v>
      </c>
      <c r="D5" s="380"/>
      <c r="E5" s="504"/>
      <c r="F5" s="11"/>
      <c r="G5" s="380"/>
    </row>
    <row r="6" spans="1:7" x14ac:dyDescent="0.25">
      <c r="A6" s="11"/>
      <c r="B6" s="502" t="s">
        <v>1166</v>
      </c>
      <c r="C6" s="524">
        <f ca="1">SMALL(D$13:D$61,1)</f>
        <v>10375</v>
      </c>
      <c r="D6" s="380"/>
      <c r="E6" s="504"/>
      <c r="F6" s="11"/>
      <c r="G6" s="380"/>
    </row>
    <row r="7" spans="1:7" x14ac:dyDescent="0.25">
      <c r="A7" s="11"/>
      <c r="B7" s="502" t="s">
        <v>1167</v>
      </c>
      <c r="C7" s="524">
        <f ca="1">STDEV(D$13:D$61)</f>
        <v>2705.3837155794504</v>
      </c>
      <c r="D7" s="380"/>
      <c r="E7" s="504"/>
      <c r="F7" s="11"/>
      <c r="G7" s="380"/>
    </row>
    <row r="8" spans="1:7" x14ac:dyDescent="0.25">
      <c r="A8" s="11"/>
      <c r="B8" s="505" t="s">
        <v>1168</v>
      </c>
      <c r="C8" s="506">
        <f ca="1">C7/C5</f>
        <v>0.17514464000466617</v>
      </c>
      <c r="D8" s="507"/>
      <c r="E8" s="508"/>
      <c r="F8" s="11"/>
      <c r="G8" s="380"/>
    </row>
    <row r="9" spans="1:7" x14ac:dyDescent="0.25">
      <c r="A9" s="11"/>
      <c r="B9" s="510" t="s">
        <v>1169</v>
      </c>
      <c r="C9" s="511">
        <f ca="1">IF(ISERR(LARGE(F:F,1)),"",LARGE(F:F,1))</f>
        <v>1.8746208451974589</v>
      </c>
      <c r="D9" s="512"/>
      <c r="E9" s="513"/>
      <c r="F9" s="11"/>
      <c r="G9" s="380"/>
    </row>
    <row r="10" spans="1:7" x14ac:dyDescent="0.25">
      <c r="A10" s="11"/>
      <c r="B10" s="505" t="s">
        <v>1170</v>
      </c>
      <c r="C10" s="515" t="str">
        <f ca="1">RIGHT(_xlfn.CONCAT(G:G),5)</f>
        <v>ID047</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61" ca="1">_xlfn._xlws.FILTER(
    Consolidação!A2:A67,
    OFFSET(_xlfn.XLOOKUP(B1, Consolidação!B1:AE1, Consolidação!B1:AE1), 1, 0, 66, 1) &lt;&gt; ""
)</f>
        <v>Guias Salariais 2026</v>
      </c>
      <c r="D13" s="520" cm="1">
        <f t="array" aca="1" ref="D13:D61" ca="1">_xlfn._xlws.FILTER(OFFSET(_xlfn.XLOOKUP(B1, Consolidação!B1:AE1, Consolidação!B1:AE1), 1, 0, 66, 1), OFFSET(_xlfn.XLOOKUP(B1, Consolidação!B1:AE1, Consolidação!B1:AE1), 1, 0, 66, 1) &lt;&gt; "")</f>
        <v>19375</v>
      </c>
      <c r="E13" s="521">
        <f t="shared" ref="E13:E44" ca="1" si="0">IF(C$7=0,"-",IF(D13="-","-",IF(D13="","-",(D13-AVERAGE(D$13:D$61))/STDEV(D$13:D$61))))</f>
        <v>1.4520791523562495</v>
      </c>
      <c r="F13" s="521">
        <f t="shared" ref="F13:F44" ca="1" si="1">IF(E13="-","-",IF(D13="-","-",ABS(E13)))</f>
        <v>1.4520791523562495</v>
      </c>
      <c r="G13" s="518" t="str">
        <f t="shared" ref="G13:G44" ca="1" si="2">IF(F13=C$9,B13,"")</f>
        <v/>
      </c>
    </row>
    <row r="14" spans="1:7" x14ac:dyDescent="0.25">
      <c r="A14" s="11"/>
      <c r="B14" s="518" t="s">
        <v>1177</v>
      </c>
      <c r="C14" s="519" t="str">
        <f ca="1"/>
        <v>Guias Salariais 2026</v>
      </c>
      <c r="D14" s="520">
        <f ca="1"/>
        <v>16450</v>
      </c>
      <c r="E14" s="521">
        <f t="shared" ca="1" si="0"/>
        <v>0.3709016531512942</v>
      </c>
      <c r="F14" s="521">
        <f t="shared" ca="1" si="1"/>
        <v>0.3709016531512942</v>
      </c>
      <c r="G14" s="518" t="str">
        <f t="shared" ca="1" si="2"/>
        <v/>
      </c>
    </row>
    <row r="15" spans="1:7" x14ac:dyDescent="0.25">
      <c r="A15" s="11"/>
      <c r="B15" s="518" t="s">
        <v>1178</v>
      </c>
      <c r="C15" s="519" t="str">
        <f ca="1"/>
        <v>Guias Salariais 2026</v>
      </c>
      <c r="D15" s="520">
        <f ca="1"/>
        <v>18600</v>
      </c>
      <c r="E15" s="521">
        <f t="shared" ca="1" si="0"/>
        <v>1.1656133192335689</v>
      </c>
      <c r="F15" s="521">
        <f t="shared" ca="1" si="1"/>
        <v>1.1656133192335689</v>
      </c>
      <c r="G15" s="518" t="str">
        <f t="shared" ca="1" si="2"/>
        <v/>
      </c>
    </row>
    <row r="16" spans="1:7" x14ac:dyDescent="0.25">
      <c r="A16" s="11"/>
      <c r="B16" s="518" t="s">
        <v>1179</v>
      </c>
      <c r="C16" s="519" t="str">
        <f ca="1"/>
        <v>Guias Salariais 2026</v>
      </c>
      <c r="D16" s="520">
        <f ca="1"/>
        <v>18575</v>
      </c>
      <c r="E16" s="521">
        <f t="shared" ca="1" si="0"/>
        <v>1.1563724859070308</v>
      </c>
      <c r="F16" s="521">
        <f t="shared" ca="1" si="1"/>
        <v>1.1563724859070308</v>
      </c>
      <c r="G16" s="518" t="str">
        <f t="shared" ca="1" si="2"/>
        <v/>
      </c>
    </row>
    <row r="17" spans="1:7" x14ac:dyDescent="0.25">
      <c r="A17" s="11"/>
      <c r="B17" s="518" t="s">
        <v>1180</v>
      </c>
      <c r="C17" s="519" t="str">
        <f ca="1"/>
        <v>Guias Salariais 2026</v>
      </c>
      <c r="D17" s="520">
        <f ca="1"/>
        <v>18400</v>
      </c>
      <c r="E17" s="521">
        <f t="shared" ca="1" si="0"/>
        <v>1.0916866526212643</v>
      </c>
      <c r="F17" s="521">
        <f t="shared" ca="1" si="1"/>
        <v>1.0916866526212643</v>
      </c>
      <c r="G17" s="518" t="str">
        <f t="shared" ca="1" si="2"/>
        <v/>
      </c>
    </row>
    <row r="18" spans="1:7" x14ac:dyDescent="0.25">
      <c r="A18" s="11"/>
      <c r="B18" s="518" t="s">
        <v>1181</v>
      </c>
      <c r="C18" s="519" t="str">
        <f ca="1"/>
        <v>Guias Salariais 2026</v>
      </c>
      <c r="D18" s="520">
        <f ca="1"/>
        <v>14833.333333333334</v>
      </c>
      <c r="E18" s="521">
        <f t="shared" ca="1" si="0"/>
        <v>-0.22667223529816802</v>
      </c>
      <c r="F18" s="521">
        <f t="shared" ca="1" si="1"/>
        <v>0.22667223529816802</v>
      </c>
      <c r="G18" s="518" t="str">
        <f t="shared" ca="1" si="2"/>
        <v/>
      </c>
    </row>
    <row r="19" spans="1:7" x14ac:dyDescent="0.25">
      <c r="A19" s="11"/>
      <c r="B19" s="518" t="s">
        <v>1182</v>
      </c>
      <c r="C19" s="519" t="str">
        <f ca="1"/>
        <v>Guias Salariais 2026</v>
      </c>
      <c r="D19" s="520">
        <f ca="1"/>
        <v>15000</v>
      </c>
      <c r="E19" s="521">
        <f t="shared" ca="1" si="0"/>
        <v>-0.16506667978791437</v>
      </c>
      <c r="F19" s="521">
        <f t="shared" ca="1" si="1"/>
        <v>0.16506667978791437</v>
      </c>
      <c r="G19" s="518" t="str">
        <f t="shared" ca="1" si="2"/>
        <v/>
      </c>
    </row>
    <row r="20" spans="1:7" x14ac:dyDescent="0.25">
      <c r="A20" s="11"/>
      <c r="B20" s="518" t="s">
        <v>1183</v>
      </c>
      <c r="C20" s="519" t="str">
        <f ca="1"/>
        <v>Guias Salariais 2026</v>
      </c>
      <c r="D20" s="520">
        <f ca="1"/>
        <v>15000</v>
      </c>
      <c r="E20" s="521">
        <f t="shared" ca="1" si="0"/>
        <v>-0.16506667978791437</v>
      </c>
      <c r="F20" s="521">
        <f t="shared" ca="1" si="1"/>
        <v>0.16506667978791437</v>
      </c>
      <c r="G20" s="518" t="str">
        <f t="shared" ca="1" si="2"/>
        <v/>
      </c>
    </row>
    <row r="21" spans="1:7" x14ac:dyDescent="0.25">
      <c r="A21" s="11"/>
      <c r="B21" s="518" t="s">
        <v>1184</v>
      </c>
      <c r="C21" s="519" t="str">
        <f ca="1"/>
        <v>Guias Salariais 2026</v>
      </c>
      <c r="D21" s="520">
        <f ca="1"/>
        <v>17000</v>
      </c>
      <c r="E21" s="521">
        <f t="shared" ca="1" si="0"/>
        <v>0.57419998633513192</v>
      </c>
      <c r="F21" s="521">
        <f t="shared" ca="1" si="1"/>
        <v>0.57419998633513192</v>
      </c>
      <c r="G21" s="518" t="str">
        <f t="shared" ca="1" si="2"/>
        <v/>
      </c>
    </row>
    <row r="22" spans="1:7" x14ac:dyDescent="0.25">
      <c r="A22" s="11"/>
      <c r="B22" s="518" t="s">
        <v>1185</v>
      </c>
      <c r="C22" s="519" t="str">
        <f ca="1"/>
        <v>Guias Salariais 2026</v>
      </c>
      <c r="D22" s="520">
        <f ca="1"/>
        <v>19000</v>
      </c>
      <c r="E22" s="521">
        <f t="shared" ca="1" si="0"/>
        <v>1.3134666524581782</v>
      </c>
      <c r="F22" s="521">
        <f t="shared" ca="1" si="1"/>
        <v>1.3134666524581782</v>
      </c>
      <c r="G22" s="518" t="str">
        <f t="shared" ca="1" si="2"/>
        <v/>
      </c>
    </row>
    <row r="23" spans="1:7" x14ac:dyDescent="0.25">
      <c r="A23" s="11"/>
      <c r="B23" s="518" t="s">
        <v>1186</v>
      </c>
      <c r="C23" s="519" t="str">
        <f ca="1"/>
        <v>Guias Salariais 2026</v>
      </c>
      <c r="D23" s="520">
        <f ca="1"/>
        <v>15666.666666666666</v>
      </c>
      <c r="E23" s="521">
        <f t="shared" ca="1" si="0"/>
        <v>8.1355542253100835E-2</v>
      </c>
      <c r="F23" s="521">
        <f t="shared" ca="1" si="1"/>
        <v>8.1355542253100835E-2</v>
      </c>
      <c r="G23" s="518" t="str">
        <f t="shared" ca="1" si="2"/>
        <v/>
      </c>
    </row>
    <row r="24" spans="1:7" x14ac:dyDescent="0.25">
      <c r="A24" s="11"/>
      <c r="B24" s="518" t="s">
        <v>1187</v>
      </c>
      <c r="C24" s="519" t="str">
        <f ca="1"/>
        <v>Guias Salariais 2026</v>
      </c>
      <c r="D24" s="520">
        <f ca="1"/>
        <v>14088.888888888889</v>
      </c>
      <c r="E24" s="521">
        <f t="shared" ca="1" si="0"/>
        <v>-0.5018437165773022</v>
      </c>
      <c r="F24" s="521">
        <f t="shared" ca="1" si="1"/>
        <v>0.5018437165773022</v>
      </c>
      <c r="G24" s="518" t="str">
        <f t="shared" ca="1" si="2"/>
        <v/>
      </c>
    </row>
    <row r="25" spans="1:7" x14ac:dyDescent="0.25">
      <c r="A25" s="11"/>
      <c r="B25" s="518" t="s">
        <v>1188</v>
      </c>
      <c r="C25" s="519" t="str">
        <f ca="1"/>
        <v>Guias Salariais 2026</v>
      </c>
      <c r="D25" s="520">
        <f ca="1"/>
        <v>15894.444444444445</v>
      </c>
      <c r="E25" s="521">
        <f t="shared" ca="1" si="0"/>
        <v>0.16554980145044829</v>
      </c>
      <c r="F25" s="521">
        <f t="shared" ca="1" si="1"/>
        <v>0.16554980145044829</v>
      </c>
      <c r="G25" s="518" t="str">
        <f t="shared" ca="1" si="2"/>
        <v/>
      </c>
    </row>
    <row r="26" spans="1:7" x14ac:dyDescent="0.25">
      <c r="A26" s="11"/>
      <c r="B26" s="518" t="s">
        <v>1189</v>
      </c>
      <c r="C26" s="519" t="str">
        <f ca="1"/>
        <v>Guias Salariais 2026</v>
      </c>
      <c r="D26" s="520">
        <f ca="1"/>
        <v>16633.333333333332</v>
      </c>
      <c r="E26" s="521">
        <f t="shared" ca="1" si="0"/>
        <v>0.43866776421257297</v>
      </c>
      <c r="F26" s="521">
        <f t="shared" ca="1" si="1"/>
        <v>0.43866776421257297</v>
      </c>
      <c r="G26" s="518" t="str">
        <f t="shared" ca="1" si="2"/>
        <v/>
      </c>
    </row>
    <row r="27" spans="1:7" x14ac:dyDescent="0.25">
      <c r="A27" s="11"/>
      <c r="B27" s="518" t="s">
        <v>1190</v>
      </c>
      <c r="C27" s="519" t="str">
        <f ca="1"/>
        <v>Guias Salariais 2026</v>
      </c>
      <c r="D27" s="520">
        <f ca="1"/>
        <v>18955.555555555555</v>
      </c>
      <c r="E27" s="521">
        <f t="shared" ca="1" si="0"/>
        <v>1.2970385043221102</v>
      </c>
      <c r="F27" s="521">
        <f t="shared" ca="1" si="1"/>
        <v>1.2970385043221102</v>
      </c>
      <c r="G27" s="518" t="str">
        <f t="shared" ca="1" si="2"/>
        <v/>
      </c>
    </row>
    <row r="28" spans="1:7" x14ac:dyDescent="0.25">
      <c r="A28" s="11"/>
      <c r="B28" s="518" t="s">
        <v>1191</v>
      </c>
      <c r="C28" s="519" t="str">
        <f ca="1"/>
        <v>Guias Salariais 2026</v>
      </c>
      <c r="D28" s="520">
        <f ca="1"/>
        <v>14455.555555555555</v>
      </c>
      <c r="E28" s="521">
        <f t="shared" ca="1" si="0"/>
        <v>-0.36631149445474392</v>
      </c>
      <c r="F28" s="521">
        <f t="shared" ca="1" si="1"/>
        <v>0.36631149445474392</v>
      </c>
      <c r="G28" s="518" t="str">
        <f t="shared" ca="1" si="2"/>
        <v/>
      </c>
    </row>
    <row r="29" spans="1:7" x14ac:dyDescent="0.25">
      <c r="A29" s="11"/>
      <c r="B29" s="518" t="s">
        <v>1192</v>
      </c>
      <c r="C29" s="519" t="str">
        <f ca="1"/>
        <v>Guias Salariais 2026</v>
      </c>
      <c r="D29" s="520">
        <f ca="1"/>
        <v>15955.555555555555</v>
      </c>
      <c r="E29" s="521">
        <f t="shared" ca="1" si="0"/>
        <v>0.18813850513754077</v>
      </c>
      <c r="F29" s="521">
        <f t="shared" ca="1" si="1"/>
        <v>0.18813850513754077</v>
      </c>
      <c r="G29" s="518" t="str">
        <f t="shared" ca="1" si="2"/>
        <v/>
      </c>
    </row>
    <row r="30" spans="1:7" x14ac:dyDescent="0.25">
      <c r="A30" s="11"/>
      <c r="B30" s="518" t="s">
        <v>1193</v>
      </c>
      <c r="C30" s="519" t="str">
        <f ca="1"/>
        <v>Guias Salariais 2026</v>
      </c>
      <c r="D30" s="520">
        <f ca="1"/>
        <v>14755.555555555555</v>
      </c>
      <c r="E30" s="521">
        <f t="shared" ca="1" si="0"/>
        <v>-0.25542149453628699</v>
      </c>
      <c r="F30" s="521">
        <f t="shared" ca="1" si="1"/>
        <v>0.25542149453628699</v>
      </c>
      <c r="G30" s="518" t="str">
        <f t="shared" ca="1" si="2"/>
        <v/>
      </c>
    </row>
    <row r="31" spans="1:7" x14ac:dyDescent="0.25">
      <c r="A31" s="11"/>
      <c r="B31" s="518" t="s">
        <v>1194</v>
      </c>
      <c r="C31" s="519" t="str">
        <f ca="1"/>
        <v>Guias Salariais 2026</v>
      </c>
      <c r="D31" s="520">
        <f ca="1"/>
        <v>16955.555555555555</v>
      </c>
      <c r="E31" s="521">
        <f t="shared" ca="1" si="0"/>
        <v>0.55777183819906395</v>
      </c>
      <c r="F31" s="521">
        <f t="shared" ca="1" si="1"/>
        <v>0.55777183819906395</v>
      </c>
      <c r="G31" s="518" t="str">
        <f t="shared" ca="1" si="2"/>
        <v/>
      </c>
    </row>
    <row r="32" spans="1:7" x14ac:dyDescent="0.25">
      <c r="A32" s="11"/>
      <c r="B32" s="518" t="s">
        <v>1195</v>
      </c>
      <c r="C32" s="519" t="str">
        <f ca="1"/>
        <v>Guias Salariais 2026</v>
      </c>
      <c r="D32" s="520">
        <f ca="1"/>
        <v>15000</v>
      </c>
      <c r="E32" s="521">
        <f t="shared" ca="1" si="0"/>
        <v>-0.16506667978791437</v>
      </c>
      <c r="F32" s="521">
        <f t="shared" ca="1" si="1"/>
        <v>0.16506667978791437</v>
      </c>
      <c r="G32" s="518" t="str">
        <f t="shared" ca="1" si="2"/>
        <v/>
      </c>
    </row>
    <row r="33" spans="1:7" x14ac:dyDescent="0.25">
      <c r="A33" s="11"/>
      <c r="B33" s="518" t="s">
        <v>1196</v>
      </c>
      <c r="C33" s="519" t="str">
        <f ca="1"/>
        <v>Guias Salariais 2026</v>
      </c>
      <c r="D33" s="520">
        <f ca="1"/>
        <v>16288.888888888889</v>
      </c>
      <c r="E33" s="521">
        <f t="shared" ca="1" si="0"/>
        <v>0.31134961615804874</v>
      </c>
      <c r="F33" s="521">
        <f t="shared" ca="1" si="1"/>
        <v>0.31134961615804874</v>
      </c>
      <c r="G33" s="518" t="str">
        <f t="shared" ca="1" si="2"/>
        <v/>
      </c>
    </row>
    <row r="34" spans="1:7" x14ac:dyDescent="0.25">
      <c r="A34" s="11"/>
      <c r="B34" s="518" t="s">
        <v>1197</v>
      </c>
      <c r="C34" s="519" t="str">
        <f ca="1"/>
        <v>Guias Salariais 2026</v>
      </c>
      <c r="D34" s="520">
        <f ca="1"/>
        <v>16500</v>
      </c>
      <c r="E34" s="521">
        <f t="shared" ca="1" si="0"/>
        <v>0.38938331980437035</v>
      </c>
      <c r="F34" s="521">
        <f t="shared" ca="1" si="1"/>
        <v>0.38938331980437035</v>
      </c>
      <c r="G34" s="518" t="str">
        <f t="shared" ca="1" si="2"/>
        <v/>
      </c>
    </row>
    <row r="35" spans="1:7" x14ac:dyDescent="0.25">
      <c r="A35" s="11"/>
      <c r="B35" s="518" t="s">
        <v>1198</v>
      </c>
      <c r="C35" s="519" t="str">
        <f ca="1"/>
        <v>Guias Salariais 2026</v>
      </c>
      <c r="D35" s="520">
        <f ca="1"/>
        <v>19077.777777777777</v>
      </c>
      <c r="E35" s="521">
        <f t="shared" ca="1" si="0"/>
        <v>1.3422159116962966</v>
      </c>
      <c r="F35" s="521">
        <f t="shared" ca="1" si="1"/>
        <v>1.3422159116962966</v>
      </c>
      <c r="G35" s="518" t="str">
        <f t="shared" ca="1" si="2"/>
        <v/>
      </c>
    </row>
    <row r="36" spans="1:7" x14ac:dyDescent="0.25">
      <c r="A36" s="11"/>
      <c r="B36" s="518" t="s">
        <v>1199</v>
      </c>
      <c r="C36" s="519" t="str">
        <f ca="1"/>
        <v>Guias Salariais 2026</v>
      </c>
      <c r="D36" s="520">
        <f ca="1"/>
        <v>10455.555555555555</v>
      </c>
      <c r="E36" s="521">
        <f t="shared" ca="1" si="0"/>
        <v>-1.8448448267008366</v>
      </c>
      <c r="F36" s="521">
        <f t="shared" ca="1" si="1"/>
        <v>1.8448448267008366</v>
      </c>
      <c r="G36" s="518" t="str">
        <f t="shared" ca="1" si="2"/>
        <v/>
      </c>
    </row>
    <row r="37" spans="1:7" x14ac:dyDescent="0.25">
      <c r="A37" s="11"/>
      <c r="B37" s="518" t="s">
        <v>1200</v>
      </c>
      <c r="C37" s="519" t="str">
        <f ca="1"/>
        <v>Guias Salariais 2026</v>
      </c>
      <c r="D37" s="520">
        <f ca="1"/>
        <v>12455.555555555555</v>
      </c>
      <c r="E37" s="521">
        <f t="shared" ca="1" si="0"/>
        <v>-1.1055781605777903</v>
      </c>
      <c r="F37" s="521">
        <f t="shared" ca="1" si="1"/>
        <v>1.1055781605777903</v>
      </c>
      <c r="G37" s="518" t="str">
        <f t="shared" ca="1" si="2"/>
        <v/>
      </c>
    </row>
    <row r="38" spans="1:7" x14ac:dyDescent="0.25">
      <c r="A38" s="11"/>
      <c r="B38" s="518" t="s">
        <v>1201</v>
      </c>
      <c r="C38" s="519" t="str">
        <f ca="1"/>
        <v>Guias Salariais 2026</v>
      </c>
      <c r="D38" s="520">
        <f ca="1"/>
        <v>16455.555555555555</v>
      </c>
      <c r="E38" s="521">
        <f t="shared" ca="1" si="0"/>
        <v>0.37295517166830233</v>
      </c>
      <c r="F38" s="521">
        <f t="shared" ca="1" si="1"/>
        <v>0.37295517166830233</v>
      </c>
      <c r="G38" s="518" t="str">
        <f t="shared" ca="1" si="2"/>
        <v/>
      </c>
    </row>
    <row r="39" spans="1:7" x14ac:dyDescent="0.25">
      <c r="A39" s="11"/>
      <c r="B39" s="518" t="s">
        <v>1202</v>
      </c>
      <c r="C39" s="519" t="str">
        <f ca="1"/>
        <v>Guias Salariais 2026</v>
      </c>
      <c r="D39" s="520">
        <f ca="1"/>
        <v>19733.333333333332</v>
      </c>
      <c r="E39" s="521">
        <f t="shared" ca="1" si="0"/>
        <v>1.5845310967032948</v>
      </c>
      <c r="F39" s="521">
        <f t="shared" ca="1" si="1"/>
        <v>1.5845310967032948</v>
      </c>
      <c r="G39" s="518" t="str">
        <f t="shared" ca="1" si="2"/>
        <v/>
      </c>
    </row>
    <row r="40" spans="1:7" x14ac:dyDescent="0.25">
      <c r="A40" s="11"/>
      <c r="B40" s="518" t="s">
        <v>1203</v>
      </c>
      <c r="C40" s="519" t="str">
        <f ca="1"/>
        <v>Guias Salariais 2026</v>
      </c>
      <c r="D40" s="520">
        <f ca="1"/>
        <v>14472.222222222223</v>
      </c>
      <c r="E40" s="521">
        <f t="shared" ca="1" si="0"/>
        <v>-0.36015093890371813</v>
      </c>
      <c r="F40" s="521">
        <f t="shared" ca="1" si="1"/>
        <v>0.36015093890371813</v>
      </c>
      <c r="G40" s="518" t="str">
        <f t="shared" ca="1" si="2"/>
        <v/>
      </c>
    </row>
    <row r="41" spans="1:7" x14ac:dyDescent="0.25">
      <c r="A41" s="11"/>
      <c r="B41" s="518" t="s">
        <v>1204</v>
      </c>
      <c r="C41" s="519" t="str">
        <f ca="1"/>
        <v>Guias Salariais 2026</v>
      </c>
      <c r="D41" s="520">
        <f ca="1"/>
        <v>16938.888888888891</v>
      </c>
      <c r="E41" s="521">
        <f t="shared" ca="1" si="0"/>
        <v>0.55161128264803949</v>
      </c>
      <c r="F41" s="521">
        <f t="shared" ca="1" si="1"/>
        <v>0.55161128264803949</v>
      </c>
      <c r="G41" s="518" t="str">
        <f t="shared" ca="1" si="2"/>
        <v/>
      </c>
    </row>
    <row r="42" spans="1:7" x14ac:dyDescent="0.25">
      <c r="A42" s="11"/>
      <c r="B42" s="518" t="s">
        <v>1205</v>
      </c>
      <c r="C42" s="519" t="str">
        <f ca="1"/>
        <v>Guias Salariais 2026</v>
      </c>
      <c r="D42" s="520">
        <f ca="1"/>
        <v>14988.888888888889</v>
      </c>
      <c r="E42" s="521">
        <f t="shared" ca="1" si="0"/>
        <v>-0.16917371682193139</v>
      </c>
      <c r="F42" s="521">
        <f t="shared" ca="1" si="1"/>
        <v>0.16917371682193139</v>
      </c>
      <c r="G42" s="518" t="str">
        <f t="shared" ca="1" si="2"/>
        <v/>
      </c>
    </row>
    <row r="43" spans="1:7" x14ac:dyDescent="0.25">
      <c r="A43" s="11"/>
      <c r="B43" s="518" t="s">
        <v>1206</v>
      </c>
      <c r="C43" s="519" t="str">
        <f ca="1"/>
        <v>Guias Salariais 2026</v>
      </c>
      <c r="D43" s="520">
        <f ca="1"/>
        <v>16955.555555555555</v>
      </c>
      <c r="E43" s="521">
        <f t="shared" ca="1" si="0"/>
        <v>0.55777183819906395</v>
      </c>
      <c r="F43" s="521">
        <f t="shared" ca="1" si="1"/>
        <v>0.55777183819906395</v>
      </c>
      <c r="G43" s="518" t="str">
        <f t="shared" ca="1" si="2"/>
        <v/>
      </c>
    </row>
    <row r="44" spans="1:7" x14ac:dyDescent="0.25">
      <c r="A44" s="11"/>
      <c r="B44" s="518" t="s">
        <v>1207</v>
      </c>
      <c r="C44" s="519" t="str">
        <f ca="1"/>
        <v>Guias Salariais 2026</v>
      </c>
      <c r="D44" s="520">
        <f ca="1"/>
        <v>20460</v>
      </c>
      <c r="E44" s="521">
        <f t="shared" ca="1" si="0"/>
        <v>1.8531313187280021</v>
      </c>
      <c r="F44" s="521">
        <f t="shared" ca="1" si="1"/>
        <v>1.8531313187280021</v>
      </c>
      <c r="G44" s="518" t="str">
        <f t="shared" ca="1" si="2"/>
        <v/>
      </c>
    </row>
    <row r="45" spans="1:7" x14ac:dyDescent="0.25">
      <c r="A45" s="11"/>
      <c r="B45" s="518" t="s">
        <v>1208</v>
      </c>
      <c r="C45" s="519" t="str">
        <f ca="1"/>
        <v>Guias Salariais 2026</v>
      </c>
      <c r="D45" s="520">
        <f ca="1"/>
        <v>18460</v>
      </c>
      <c r="E45" s="521">
        <f t="shared" ref="E45:E76" ca="1" si="3">IF(C$7=0,"-",IF(D45="-","-",IF(D45="","-",(D45-AVERAGE(D$13:D$61))/STDEV(D$13:D$61))))</f>
        <v>1.1138646526049558</v>
      </c>
      <c r="F45" s="521">
        <f t="shared" ref="F45:F61" ca="1" si="4">IF(E45="-","-",IF(D45="-","-",ABS(E45)))</f>
        <v>1.1138646526049558</v>
      </c>
      <c r="G45" s="518" t="str">
        <f t="shared" ref="G45:G61" ca="1" si="5">IF(F45=C$9,B45,"")</f>
        <v/>
      </c>
    </row>
    <row r="46" spans="1:7" x14ac:dyDescent="0.25">
      <c r="A46" s="11"/>
      <c r="B46" s="518" t="s">
        <v>1209</v>
      </c>
      <c r="C46" s="519" t="str">
        <f ca="1"/>
        <v>Guias Salariais 2026</v>
      </c>
      <c r="D46" s="520">
        <f ca="1"/>
        <v>19800</v>
      </c>
      <c r="E46" s="521">
        <f t="shared" ca="1" si="3"/>
        <v>1.6091733189073967</v>
      </c>
      <c r="F46" s="521">
        <f t="shared" ca="1" si="4"/>
        <v>1.6091733189073967</v>
      </c>
      <c r="G46" s="518" t="str">
        <f t="shared" ca="1" si="5"/>
        <v/>
      </c>
    </row>
    <row r="47" spans="1:7" x14ac:dyDescent="0.25">
      <c r="A47" s="11"/>
      <c r="B47" s="518" t="s">
        <v>1210</v>
      </c>
      <c r="C47" s="519" t="str">
        <f ca="1"/>
        <v>Guias Salariais 2026</v>
      </c>
      <c r="D47" s="520">
        <f ca="1"/>
        <v>15840</v>
      </c>
      <c r="E47" s="521">
        <f t="shared" ca="1" si="3"/>
        <v>0.14542531998376507</v>
      </c>
      <c r="F47" s="521">
        <f t="shared" ca="1" si="4"/>
        <v>0.14542531998376507</v>
      </c>
      <c r="G47" s="518" t="str">
        <f t="shared" ca="1" si="5"/>
        <v/>
      </c>
    </row>
    <row r="48" spans="1:7" x14ac:dyDescent="0.25">
      <c r="A48" s="11"/>
      <c r="B48" s="518" t="s">
        <v>1211</v>
      </c>
      <c r="C48" s="519" t="str">
        <f ca="1"/>
        <v>Contratações do governo</v>
      </c>
      <c r="D48" s="520">
        <f ca="1"/>
        <v>13360.1</v>
      </c>
      <c r="E48" s="521">
        <f t="shared" ca="1" si="3"/>
        <v>-0.77122838267550609</v>
      </c>
      <c r="F48" s="521">
        <f t="shared" ca="1" si="4"/>
        <v>0.77122838267550609</v>
      </c>
      <c r="G48" s="518" t="str">
        <f t="shared" ca="1" si="5"/>
        <v/>
      </c>
    </row>
    <row r="49" spans="1:7" x14ac:dyDescent="0.25">
      <c r="A49" s="11"/>
      <c r="B49" s="518" t="s">
        <v>1212</v>
      </c>
      <c r="C49" s="519" t="str">
        <f ca="1"/>
        <v>Contratações do governo</v>
      </c>
      <c r="D49" s="520">
        <f ca="1"/>
        <v>13581.12</v>
      </c>
      <c r="E49" s="521">
        <f t="shared" ca="1" si="3"/>
        <v>-0.68953202340224806</v>
      </c>
      <c r="F49" s="521">
        <f t="shared" ca="1" si="4"/>
        <v>0.68953202340224806</v>
      </c>
      <c r="G49" s="518" t="str">
        <f t="shared" ca="1" si="5"/>
        <v/>
      </c>
    </row>
    <row r="50" spans="1:7" x14ac:dyDescent="0.25">
      <c r="A50" s="11"/>
      <c r="B50" s="518" t="s">
        <v>1213</v>
      </c>
      <c r="C50" s="519" t="str">
        <f ca="1"/>
        <v>Contratações do governo</v>
      </c>
      <c r="D50" s="520">
        <f ca="1"/>
        <v>13560.89</v>
      </c>
      <c r="E50" s="521">
        <f t="shared" ca="1" si="3"/>
        <v>-0.69700970573008314</v>
      </c>
      <c r="F50" s="521">
        <f t="shared" ca="1" si="4"/>
        <v>0.69700970573008314</v>
      </c>
      <c r="G50" s="518" t="str">
        <f t="shared" ca="1" si="5"/>
        <v/>
      </c>
    </row>
    <row r="51" spans="1:7" x14ac:dyDescent="0.25">
      <c r="A51" s="11"/>
      <c r="B51" s="518" t="s">
        <v>1214</v>
      </c>
      <c r="C51" s="519" t="str">
        <f ca="1"/>
        <v>Contratações do governo</v>
      </c>
      <c r="D51" s="520">
        <f ca="1"/>
        <v>13560.89</v>
      </c>
      <c r="E51" s="521">
        <f t="shared" ca="1" si="3"/>
        <v>-0.69700970573008314</v>
      </c>
      <c r="F51" s="521">
        <f t="shared" ca="1" si="4"/>
        <v>0.69700970573008314</v>
      </c>
      <c r="G51" s="518" t="str">
        <f t="shared" ca="1" si="5"/>
        <v/>
      </c>
    </row>
    <row r="52" spans="1:7" x14ac:dyDescent="0.25">
      <c r="A52" s="11"/>
      <c r="B52" s="518" t="s">
        <v>1215</v>
      </c>
      <c r="C52" s="519" t="str">
        <f ca="1"/>
        <v>Contratações do governo</v>
      </c>
      <c r="D52" s="520">
        <f ca="1"/>
        <v>11318.19</v>
      </c>
      <c r="E52" s="521">
        <f t="shared" ca="1" si="3"/>
        <v>-1.5259863817871608</v>
      </c>
      <c r="F52" s="521">
        <f t="shared" ca="1" si="4"/>
        <v>1.5259863817871608</v>
      </c>
      <c r="G52" s="518" t="str">
        <f t="shared" ca="1" si="5"/>
        <v/>
      </c>
    </row>
    <row r="53" spans="1:7" x14ac:dyDescent="0.25">
      <c r="A53" s="11"/>
      <c r="B53" s="518" t="s">
        <v>1216</v>
      </c>
      <c r="C53" s="519" t="str">
        <f ca="1"/>
        <v>Contratações do governo</v>
      </c>
      <c r="D53" s="520">
        <f ca="1"/>
        <v>11025.12</v>
      </c>
      <c r="E53" s="521">
        <f t="shared" ca="1" si="3"/>
        <v>-1.6343148227075013</v>
      </c>
      <c r="F53" s="521">
        <f t="shared" ca="1" si="4"/>
        <v>1.6343148227075013</v>
      </c>
      <c r="G53" s="518" t="str">
        <f t="shared" ca="1" si="5"/>
        <v/>
      </c>
    </row>
    <row r="54" spans="1:7" x14ac:dyDescent="0.25">
      <c r="A54" s="11"/>
      <c r="B54" s="518" t="s">
        <v>1217</v>
      </c>
      <c r="C54" s="519" t="str">
        <f ca="1"/>
        <v>Contratações do governo</v>
      </c>
      <c r="D54" s="520">
        <f ca="1"/>
        <v>12196.86</v>
      </c>
      <c r="E54" s="521">
        <f t="shared" ca="1" si="3"/>
        <v>-1.2012006610259922</v>
      </c>
      <c r="F54" s="521">
        <f t="shared" ca="1" si="4"/>
        <v>1.2012006610259922</v>
      </c>
      <c r="G54" s="518" t="str">
        <f t="shared" ca="1" si="5"/>
        <v/>
      </c>
    </row>
    <row r="55" spans="1:7" x14ac:dyDescent="0.25">
      <c r="A55" s="11"/>
      <c r="B55" s="518" t="s">
        <v>1218</v>
      </c>
      <c r="C55" s="519" t="str">
        <f ca="1"/>
        <v>Contratações do governo</v>
      </c>
      <c r="D55" s="520">
        <f ca="1"/>
        <v>13560.89</v>
      </c>
      <c r="E55" s="521">
        <f t="shared" ca="1" si="3"/>
        <v>-0.69700970573008314</v>
      </c>
      <c r="F55" s="521">
        <f t="shared" ca="1" si="4"/>
        <v>0.69700970573008314</v>
      </c>
      <c r="G55" s="518" t="str">
        <f t="shared" ca="1" si="5"/>
        <v/>
      </c>
    </row>
    <row r="56" spans="1:7" x14ac:dyDescent="0.25">
      <c r="A56" s="11"/>
      <c r="B56" s="518" t="s">
        <v>1219</v>
      </c>
      <c r="C56" s="519" t="str">
        <f ca="1"/>
        <v>Contratações do governo</v>
      </c>
      <c r="D56" s="520">
        <f ca="1"/>
        <v>12058.12</v>
      </c>
      <c r="E56" s="521">
        <f t="shared" ca="1" si="3"/>
        <v>-1.2524835896549478</v>
      </c>
      <c r="F56" s="521">
        <f t="shared" ca="1" si="4"/>
        <v>1.2524835896549478</v>
      </c>
      <c r="G56" s="518" t="str">
        <f t="shared" ca="1" si="5"/>
        <v/>
      </c>
    </row>
    <row r="57" spans="1:7" x14ac:dyDescent="0.25">
      <c r="A57" s="11"/>
      <c r="B57" s="518" t="s">
        <v>1220</v>
      </c>
      <c r="C57" s="519" t="str">
        <f ca="1"/>
        <v>Contratações do governo</v>
      </c>
      <c r="D57" s="520">
        <f ca="1"/>
        <v>12649.3</v>
      </c>
      <c r="E57" s="521">
        <f t="shared" ca="1" si="3"/>
        <v>-1.0339637558156372</v>
      </c>
      <c r="F57" s="521">
        <f t="shared" ca="1" si="4"/>
        <v>1.0339637558156372</v>
      </c>
      <c r="G57" s="518" t="str">
        <f t="shared" ca="1" si="5"/>
        <v/>
      </c>
    </row>
    <row r="58" spans="1:7" x14ac:dyDescent="0.25">
      <c r="A58" s="11"/>
      <c r="B58" s="518" t="s">
        <v>1221</v>
      </c>
      <c r="C58" s="519" t="str">
        <f ca="1"/>
        <v>PNAD</v>
      </c>
      <c r="D58" s="520">
        <f ca="1"/>
        <v>12000</v>
      </c>
      <c r="E58" s="521">
        <f t="shared" ca="1" si="3"/>
        <v>-1.2739666789724837</v>
      </c>
      <c r="F58" s="521">
        <f t="shared" ca="1" si="4"/>
        <v>1.2739666789724837</v>
      </c>
      <c r="G58" s="518" t="str">
        <f t="shared" ca="1" si="5"/>
        <v/>
      </c>
    </row>
    <row r="59" spans="1:7" x14ac:dyDescent="0.25">
      <c r="A59" s="11"/>
      <c r="B59" s="518" t="s">
        <v>1222</v>
      </c>
      <c r="C59" s="519" t="str">
        <f ca="1"/>
        <v>PNAD</v>
      </c>
      <c r="D59" s="520">
        <f ca="1"/>
        <v>10375</v>
      </c>
      <c r="E59" s="521">
        <f t="shared" ca="1" si="3"/>
        <v>-1.8746208451974589</v>
      </c>
      <c r="F59" s="521">
        <f t="shared" ca="1" si="4"/>
        <v>1.8746208451974589</v>
      </c>
      <c r="G59" s="518" t="str">
        <f t="shared" ca="1" si="5"/>
        <v>ID047</v>
      </c>
    </row>
    <row r="60" spans="1:7" x14ac:dyDescent="0.25">
      <c r="A60" s="11"/>
      <c r="B60" s="518" t="s">
        <v>1223</v>
      </c>
      <c r="C60" s="519" t="str">
        <f ca="1"/>
        <v>CAGED</v>
      </c>
      <c r="D60" s="520">
        <f ca="1"/>
        <v>17000</v>
      </c>
      <c r="E60" s="521">
        <f t="shared" ca="1" si="3"/>
        <v>0.57419998633513192</v>
      </c>
      <c r="F60" s="521">
        <f t="shared" ca="1" si="4"/>
        <v>0.57419998633513192</v>
      </c>
      <c r="G60" s="518" t="str">
        <f t="shared" ca="1" si="5"/>
        <v/>
      </c>
    </row>
    <row r="61" spans="1:7" x14ac:dyDescent="0.25">
      <c r="A61" s="11"/>
      <c r="B61" s="518" t="s">
        <v>1224</v>
      </c>
      <c r="C61" s="519" t="str">
        <f ca="1"/>
        <v>CAGED</v>
      </c>
      <c r="D61" s="520">
        <f ca="1"/>
        <v>11158.72</v>
      </c>
      <c r="E61" s="521">
        <f t="shared" ca="1" si="3"/>
        <v>-1.5849318094104823</v>
      </c>
      <c r="F61" s="521">
        <f t="shared" ca="1" si="4"/>
        <v>1.5849318094104823</v>
      </c>
      <c r="G61" s="518" t="str">
        <f t="shared" ca="1" si="5"/>
        <v/>
      </c>
    </row>
  </sheetData>
  <mergeCells count="1">
    <mergeCell ref="B3:D3"/>
  </mergeCells>
  <conditionalFormatting sqref="C8">
    <cfRule type="cellIs" dxfId="65" priority="17" operator="lessThan">
      <formula>0.25000001</formula>
    </cfRule>
    <cfRule type="cellIs" dxfId="64"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528DD225-3538-4F05-A887-277ECF4580C4}">
          <x14:formula1>
            <xm:f>ListaPerfisDesenv!$C$2:$C$35</xm:f>
          </x14:formula1>
          <xm:sqref>B1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D5813-3DC3-43D8-8E4E-7F372CD5E085}">
  <dimension ref="A1:G20"/>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31</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MEDIAN(D13:D20)</f>
        <v>6433.3333333333339</v>
      </c>
      <c r="D4" s="380" t="s">
        <v>1164</v>
      </c>
      <c r="E4" s="500">
        <f ca="1">COUNTA(D$13:D$20)</f>
        <v>8</v>
      </c>
      <c r="F4" s="11"/>
      <c r="G4" s="380"/>
    </row>
    <row r="5" spans="1:7" x14ac:dyDescent="0.25">
      <c r="A5" s="11"/>
      <c r="B5" s="502" t="s">
        <v>1165</v>
      </c>
      <c r="C5" s="524">
        <f ca="1">AVERAGE(D$13:D$20)</f>
        <v>6598.125</v>
      </c>
      <c r="D5" s="380"/>
      <c r="E5" s="504"/>
      <c r="F5" s="11"/>
      <c r="G5" s="380"/>
    </row>
    <row r="6" spans="1:7" x14ac:dyDescent="0.25">
      <c r="A6" s="11"/>
      <c r="B6" s="502" t="s">
        <v>1166</v>
      </c>
      <c r="C6" s="524">
        <f ca="1">SMALL(D$13:D$20,1)</f>
        <v>4500</v>
      </c>
      <c r="D6" s="380"/>
      <c r="E6" s="504"/>
      <c r="F6" s="11"/>
      <c r="G6" s="380"/>
    </row>
    <row r="7" spans="1:7" x14ac:dyDescent="0.25">
      <c r="A7" s="11"/>
      <c r="B7" s="502" t="s">
        <v>1167</v>
      </c>
      <c r="C7" s="524">
        <f ca="1">STDEV(D$13:D$20)</f>
        <v>1444.8115814708794</v>
      </c>
      <c r="D7" s="380"/>
      <c r="E7" s="504"/>
      <c r="F7" s="11"/>
      <c r="G7" s="380"/>
    </row>
    <row r="8" spans="1:7" x14ac:dyDescent="0.25">
      <c r="A8" s="11"/>
      <c r="B8" s="505" t="s">
        <v>1168</v>
      </c>
      <c r="C8" s="506">
        <f ca="1">C7/C5</f>
        <v>0.21897305393136374</v>
      </c>
      <c r="D8" s="507"/>
      <c r="E8" s="508"/>
      <c r="F8" s="11"/>
      <c r="G8" s="380"/>
    </row>
    <row r="9" spans="1:7" x14ac:dyDescent="0.25">
      <c r="A9" s="11"/>
      <c r="B9" s="510" t="s">
        <v>1169</v>
      </c>
      <c r="C9" s="511">
        <f ca="1">IF(ISERR(LARGE(F:F,1)),"",LARGE(F:F,1))</f>
        <v>1.4521789739974398</v>
      </c>
      <c r="D9" s="512"/>
      <c r="E9" s="513"/>
      <c r="F9" s="11"/>
      <c r="G9" s="380"/>
    </row>
    <row r="10" spans="1:7" x14ac:dyDescent="0.25">
      <c r="A10" s="11"/>
      <c r="B10" s="505" t="s">
        <v>1170</v>
      </c>
      <c r="C10" s="515" t="str">
        <f ca="1">RIGHT(_xlfn.CONCAT(G:G),5)</f>
        <v>ID008</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20" ca="1">_xlfn._xlws.FILTER(
    Consolidação!A2:A67,
    OFFSET(_xlfn.XLOOKUP(B1, Consolidação!B1:AE1, Consolidação!B1:AE1), 1, 0, 66, 1) &lt;&gt; ""
)</f>
        <v>Guias Salariais 2026</v>
      </c>
      <c r="D13" s="520" cm="1">
        <f t="array" aca="1" ref="D13:D20" ca="1">_xlfn._xlws.FILTER(OFFSET(_xlfn.XLOOKUP(B1, Consolidação!B1:AE1, Consolidação!B1:AE1), 1, 0, 66, 1), OFFSET(_xlfn.XLOOKUP(B1, Consolidação!B1:AE1, Consolidação!B1:AE1), 1, 0, 66, 1) &lt;&gt; "")</f>
        <v>8075</v>
      </c>
      <c r="E13" s="521">
        <f t="shared" ref="E13:E20" ca="1" si="0">IF(C$7=0,"-",IF(D13="-","-",IF(D13="","-",(D13-AVERAGE(D$13:D$20))/STDEV(D$13:D$20))))</f>
        <v>1.0221921106809502</v>
      </c>
      <c r="F13" s="521">
        <f t="shared" ref="F13:F20" ca="1" si="1">IF(E13="-","-",IF(D13="-","-",ABS(E13)))</f>
        <v>1.0221921106809502</v>
      </c>
      <c r="G13" s="518" t="str">
        <f t="shared" ref="G13:G20" ca="1" si="2">IF(F13=C$9,B13,"")</f>
        <v/>
      </c>
    </row>
    <row r="14" spans="1:7" x14ac:dyDescent="0.25">
      <c r="A14" s="11"/>
      <c r="B14" s="518" t="s">
        <v>1177</v>
      </c>
      <c r="C14" s="519" t="str">
        <f ca="1"/>
        <v>Guias Salariais 2026</v>
      </c>
      <c r="D14" s="520">
        <f ca="1"/>
        <v>7666.666666666667</v>
      </c>
      <c r="E14" s="521">
        <f t="shared" ca="1" si="0"/>
        <v>0.73957163713959595</v>
      </c>
      <c r="F14" s="521">
        <f t="shared" ca="1" si="1"/>
        <v>0.73957163713959595</v>
      </c>
      <c r="G14" s="518" t="str">
        <f t="shared" ca="1" si="2"/>
        <v/>
      </c>
    </row>
    <row r="15" spans="1:7" x14ac:dyDescent="0.25">
      <c r="A15" s="11"/>
      <c r="B15" s="518" t="s">
        <v>1178</v>
      </c>
      <c r="C15" s="519" t="str">
        <f ca="1"/>
        <v>Guias Salariais 2026</v>
      </c>
      <c r="D15" s="520">
        <f ca="1"/>
        <v>5666.666666666667</v>
      </c>
      <c r="E15" s="521">
        <f t="shared" ca="1" si="0"/>
        <v>-0.64469190673642651</v>
      </c>
      <c r="F15" s="521">
        <f t="shared" ca="1" si="1"/>
        <v>0.64469190673642651</v>
      </c>
      <c r="G15" s="518" t="str">
        <f t="shared" ca="1" si="2"/>
        <v/>
      </c>
    </row>
    <row r="16" spans="1:7" x14ac:dyDescent="0.25">
      <c r="A16" s="11"/>
      <c r="B16" s="518" t="s">
        <v>1179</v>
      </c>
      <c r="C16" s="519" t="str">
        <f ca="1"/>
        <v>Guias Salariais 2026</v>
      </c>
      <c r="D16" s="520">
        <f ca="1"/>
        <v>5566.666666666667</v>
      </c>
      <c r="E16" s="521">
        <f t="shared" ca="1" si="0"/>
        <v>-0.71390508393022756</v>
      </c>
      <c r="F16" s="521">
        <f t="shared" ca="1" si="1"/>
        <v>0.71390508393022756</v>
      </c>
      <c r="G16" s="518" t="str">
        <f t="shared" ca="1" si="2"/>
        <v/>
      </c>
    </row>
    <row r="17" spans="1:7" x14ac:dyDescent="0.25">
      <c r="A17" s="11"/>
      <c r="B17" s="518" t="s">
        <v>1180</v>
      </c>
      <c r="C17" s="519" t="str">
        <f ca="1"/>
        <v>Contratações do governo</v>
      </c>
      <c r="D17" s="520">
        <f ca="1"/>
        <v>8500</v>
      </c>
      <c r="E17" s="521">
        <f t="shared" ca="1" si="0"/>
        <v>1.3163481137546049</v>
      </c>
      <c r="F17" s="521">
        <f t="shared" ca="1" si="1"/>
        <v>1.3163481137546049</v>
      </c>
      <c r="G17" s="518" t="str">
        <f t="shared" ca="1" si="2"/>
        <v/>
      </c>
    </row>
    <row r="18" spans="1:7" x14ac:dyDescent="0.25">
      <c r="A18" s="11"/>
      <c r="B18" s="518" t="s">
        <v>1181</v>
      </c>
      <c r="C18" s="519" t="str">
        <f ca="1"/>
        <v>Contratações do governo</v>
      </c>
      <c r="D18" s="520">
        <f ca="1"/>
        <v>7200</v>
      </c>
      <c r="E18" s="521">
        <f t="shared" ca="1" si="0"/>
        <v>0.4165768102351905</v>
      </c>
      <c r="F18" s="521">
        <f t="shared" ca="1" si="1"/>
        <v>0.4165768102351905</v>
      </c>
      <c r="G18" s="518" t="str">
        <f t="shared" ca="1" si="2"/>
        <v/>
      </c>
    </row>
    <row r="19" spans="1:7" x14ac:dyDescent="0.25">
      <c r="A19" s="11"/>
      <c r="B19" s="518" t="s">
        <v>1182</v>
      </c>
      <c r="C19" s="519" t="str">
        <f ca="1"/>
        <v>Contratações do governo</v>
      </c>
      <c r="D19" s="520">
        <f ca="1"/>
        <v>5610</v>
      </c>
      <c r="E19" s="521">
        <f t="shared" ca="1" si="0"/>
        <v>-0.6839127071462473</v>
      </c>
      <c r="F19" s="521">
        <f t="shared" ca="1" si="1"/>
        <v>0.6839127071462473</v>
      </c>
      <c r="G19" s="518" t="str">
        <f t="shared" ca="1" si="2"/>
        <v/>
      </c>
    </row>
    <row r="20" spans="1:7" x14ac:dyDescent="0.25">
      <c r="A20" s="11"/>
      <c r="B20" s="518" t="s">
        <v>1183</v>
      </c>
      <c r="C20" s="519" t="str">
        <f ca="1"/>
        <v>PNAD</v>
      </c>
      <c r="D20" s="520">
        <f ca="1"/>
        <v>4500</v>
      </c>
      <c r="E20" s="521">
        <f t="shared" ca="1" si="0"/>
        <v>-1.4521789739974398</v>
      </c>
      <c r="F20" s="521">
        <f t="shared" ca="1" si="1"/>
        <v>1.4521789739974398</v>
      </c>
      <c r="G20" s="518" t="str">
        <f t="shared" ca="1" si="2"/>
        <v>ID008</v>
      </c>
    </row>
  </sheetData>
  <mergeCells count="1">
    <mergeCell ref="B3:D3"/>
  </mergeCells>
  <conditionalFormatting sqref="C8">
    <cfRule type="cellIs" dxfId="63" priority="17" operator="lessThan">
      <formula>0.25000001</formula>
    </cfRule>
    <cfRule type="cellIs" dxfId="62"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D1271D32-F253-4FFD-AB2E-AD2DC8E9E071}">
          <x14:formula1>
            <xm:f>ListaPerfisDesenv!$C$2:$C$35</xm:f>
          </x14:formula1>
          <xm:sqref>B1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40A07-05C7-4DA5-962B-6C59A604E8B8}">
  <dimension ref="A1:G20"/>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33</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MEDIAN(D13:D20)</f>
        <v>9561.1111111111095</v>
      </c>
      <c r="D4" s="380" t="s">
        <v>1164</v>
      </c>
      <c r="E4" s="500">
        <f ca="1">COUNTA(D$13:D$20)</f>
        <v>8</v>
      </c>
      <c r="F4" s="11"/>
      <c r="G4" s="380"/>
    </row>
    <row r="5" spans="1:7" x14ac:dyDescent="0.25">
      <c r="A5" s="11"/>
      <c r="B5" s="502" t="s">
        <v>1165</v>
      </c>
      <c r="C5" s="524">
        <f ca="1">AVERAGE(D$13:D$20)</f>
        <v>9897.8147222222215</v>
      </c>
      <c r="D5" s="380"/>
      <c r="E5" s="504"/>
      <c r="F5" s="11"/>
      <c r="G5" s="380"/>
    </row>
    <row r="6" spans="1:7" x14ac:dyDescent="0.25">
      <c r="A6" s="11"/>
      <c r="B6" s="502" t="s">
        <v>1166</v>
      </c>
      <c r="C6" s="524">
        <f ca="1">SMALL(D$13:D$20,1)</f>
        <v>7000</v>
      </c>
      <c r="D6" s="380"/>
      <c r="E6" s="504"/>
      <c r="F6" s="11"/>
      <c r="G6" s="380"/>
    </row>
    <row r="7" spans="1:7" x14ac:dyDescent="0.25">
      <c r="A7" s="11"/>
      <c r="B7" s="502" t="s">
        <v>1167</v>
      </c>
      <c r="C7" s="524">
        <f ca="1">STDEV(D$13:D$20)</f>
        <v>2407.4774455880361</v>
      </c>
      <c r="D7" s="380"/>
      <c r="E7" s="504"/>
      <c r="F7" s="11"/>
      <c r="G7" s="380"/>
    </row>
    <row r="8" spans="1:7" x14ac:dyDescent="0.25">
      <c r="A8" s="11"/>
      <c r="B8" s="505" t="s">
        <v>1168</v>
      </c>
      <c r="C8" s="506">
        <f ca="1">C7/C5</f>
        <v>0.24323323007682224</v>
      </c>
      <c r="D8" s="507"/>
      <c r="E8" s="508"/>
      <c r="F8" s="11"/>
      <c r="G8" s="380"/>
    </row>
    <row r="9" spans="1:7" x14ac:dyDescent="0.25">
      <c r="A9" s="11"/>
      <c r="B9" s="510" t="s">
        <v>1169</v>
      </c>
      <c r="C9" s="511">
        <f ca="1">IF(ISERR(LARGE(F:F,1)),"",LARGE(F:F,1))</f>
        <v>1.6494298981097433</v>
      </c>
      <c r="D9" s="512"/>
      <c r="E9" s="513"/>
      <c r="F9" s="11"/>
      <c r="G9" s="380"/>
    </row>
    <row r="10" spans="1:7" x14ac:dyDescent="0.25">
      <c r="A10" s="11"/>
      <c r="B10" s="505" t="s">
        <v>1170</v>
      </c>
      <c r="C10" s="515" t="str">
        <f ca="1">RIGHT(_xlfn.CONCAT(G:G),5)</f>
        <v>ID006</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20" ca="1">_xlfn._xlws.FILTER(
    Consolidação!A2:A67,
    OFFSET(_xlfn.XLOOKUP(B1, Consolidação!B1:AE1, Consolidação!B1:AE1), 1, 0, 66, 1) &lt;&gt; ""
)</f>
        <v>Guias Salariais 2026</v>
      </c>
      <c r="D13" s="520" cm="1">
        <f t="array" aca="1" ref="D13:D20" ca="1">_xlfn._xlws.FILTER(OFFSET(_xlfn.XLOOKUP(B1, Consolidação!B1:AE1, Consolidação!B1:AE1), 1, 0, 66, 1), OFFSET(_xlfn.XLOOKUP(B1, Consolidação!B1:AE1, Consolidação!B1:AE1), 1, 0, 66, 1) &lt;&gt; "")</f>
        <v>10975</v>
      </c>
      <c r="E13" s="521">
        <f t="shared" ref="E13:E20" ca="1" si="0">IF(C$7=0,"-",IF(D13="-","-",IF(D13="","-",(D13-AVERAGE(D$13:D$20))/STDEV(D$13:D$20))))</f>
        <v>0.44743317523154269</v>
      </c>
      <c r="F13" s="521">
        <f t="shared" ref="F13:F20" ca="1" si="1">IF(E13="-","-",IF(D13="-","-",ABS(E13)))</f>
        <v>0.44743317523154269</v>
      </c>
      <c r="G13" s="518" t="str">
        <f t="shared" ref="G13:G20" ca="1" si="2">IF(F13=C$9,B13,"")</f>
        <v/>
      </c>
    </row>
    <row r="14" spans="1:7" x14ac:dyDescent="0.25">
      <c r="A14" s="11"/>
      <c r="B14" s="518" t="s">
        <v>1177</v>
      </c>
      <c r="C14" s="519" t="str">
        <f ca="1"/>
        <v>Guias Salariais 2026</v>
      </c>
      <c r="D14" s="520">
        <f ca="1"/>
        <v>12450</v>
      </c>
      <c r="E14" s="521">
        <f t="shared" ca="1" si="0"/>
        <v>1.0601076585182283</v>
      </c>
      <c r="F14" s="521">
        <f t="shared" ca="1" si="1"/>
        <v>1.0601076585182283</v>
      </c>
      <c r="G14" s="518" t="str">
        <f t="shared" ca="1" si="2"/>
        <v/>
      </c>
    </row>
    <row r="15" spans="1:7" x14ac:dyDescent="0.25">
      <c r="A15" s="11"/>
      <c r="B15" s="518" t="s">
        <v>1178</v>
      </c>
      <c r="C15" s="519" t="str">
        <f ca="1"/>
        <v>Guias Salariais 2026</v>
      </c>
      <c r="D15" s="520">
        <f ca="1"/>
        <v>9666.6666666666661</v>
      </c>
      <c r="E15" s="521">
        <f t="shared" ca="1" si="0"/>
        <v>-9.6012552881506466E-2</v>
      </c>
      <c r="F15" s="521">
        <f t="shared" ca="1" si="1"/>
        <v>9.6012552881506466E-2</v>
      </c>
      <c r="G15" s="518" t="str">
        <f t="shared" ca="1" si="2"/>
        <v/>
      </c>
    </row>
    <row r="16" spans="1:7" x14ac:dyDescent="0.25">
      <c r="A16" s="11"/>
      <c r="B16" s="518" t="s">
        <v>1179</v>
      </c>
      <c r="C16" s="519" t="str">
        <f ca="1"/>
        <v>Guias Salariais 2026</v>
      </c>
      <c r="D16" s="520">
        <f ca="1"/>
        <v>7455.5555555555557</v>
      </c>
      <c r="E16" s="521">
        <f t="shared" ca="1" si="0"/>
        <v>-1.014447371518421</v>
      </c>
      <c r="F16" s="521">
        <f t="shared" ca="1" si="1"/>
        <v>1.014447371518421</v>
      </c>
      <c r="G16" s="518" t="str">
        <f t="shared" ca="1" si="2"/>
        <v/>
      </c>
    </row>
    <row r="17" spans="1:7" x14ac:dyDescent="0.25">
      <c r="A17" s="11"/>
      <c r="B17" s="518" t="s">
        <v>1180</v>
      </c>
      <c r="C17" s="519" t="str">
        <f ca="1"/>
        <v>Guias Salariais 2026</v>
      </c>
      <c r="D17" s="520">
        <f ca="1"/>
        <v>9455.5555555555547</v>
      </c>
      <c r="E17" s="521">
        <f t="shared" ca="1" si="0"/>
        <v>-0.18370230943477983</v>
      </c>
      <c r="F17" s="521">
        <f t="shared" ca="1" si="1"/>
        <v>0.18370230943477983</v>
      </c>
      <c r="G17" s="518" t="str">
        <f t="shared" ca="1" si="2"/>
        <v/>
      </c>
    </row>
    <row r="18" spans="1:7" x14ac:dyDescent="0.25">
      <c r="A18" s="11"/>
      <c r="B18" s="518" t="s">
        <v>1181</v>
      </c>
      <c r="C18" s="519" t="str">
        <f ca="1"/>
        <v>Contratações do governo</v>
      </c>
      <c r="D18" s="520">
        <f ca="1"/>
        <v>13868.78</v>
      </c>
      <c r="E18" s="521">
        <f t="shared" ca="1" si="0"/>
        <v>1.6494298981097433</v>
      </c>
      <c r="F18" s="521">
        <f t="shared" ca="1" si="1"/>
        <v>1.6494298981097433</v>
      </c>
      <c r="G18" s="518" t="str">
        <f t="shared" ca="1" si="2"/>
        <v>ID006</v>
      </c>
    </row>
    <row r="19" spans="1:7" x14ac:dyDescent="0.25">
      <c r="A19" s="11"/>
      <c r="B19" s="518" t="s">
        <v>1182</v>
      </c>
      <c r="C19" s="519" t="str">
        <f ca="1"/>
        <v>Contratações do governo</v>
      </c>
      <c r="D19" s="520">
        <f ca="1"/>
        <v>8310.9599999999991</v>
      </c>
      <c r="E19" s="521">
        <f t="shared" ca="1" si="0"/>
        <v>-0.65913586236511001</v>
      </c>
      <c r="F19" s="521">
        <f t="shared" ca="1" si="1"/>
        <v>0.65913586236511001</v>
      </c>
      <c r="G19" s="518" t="str">
        <f t="shared" ca="1" si="2"/>
        <v/>
      </c>
    </row>
    <row r="20" spans="1:7" x14ac:dyDescent="0.25">
      <c r="A20" s="11"/>
      <c r="B20" s="518" t="s">
        <v>1183</v>
      </c>
      <c r="C20" s="519" t="str">
        <f ca="1"/>
        <v>PNAD</v>
      </c>
      <c r="D20" s="520">
        <f ca="1"/>
        <v>7000</v>
      </c>
      <c r="E20" s="521">
        <f t="shared" ca="1" si="0"/>
        <v>-1.203672635659695</v>
      </c>
      <c r="F20" s="521">
        <f t="shared" ca="1" si="1"/>
        <v>1.203672635659695</v>
      </c>
      <c r="G20" s="518" t="str">
        <f t="shared" ca="1" si="2"/>
        <v/>
      </c>
    </row>
  </sheetData>
  <mergeCells count="1">
    <mergeCell ref="B3:D3"/>
  </mergeCells>
  <conditionalFormatting sqref="C8">
    <cfRule type="cellIs" dxfId="61" priority="17" operator="lessThan">
      <formula>0.25000001</formula>
    </cfRule>
    <cfRule type="cellIs" dxfId="60"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63F0B836-B594-4388-9473-E649F782AE9C}">
          <x14:formula1>
            <xm:f>ListaPerfisDesenv!$C$2:$C$35</xm:f>
          </x14:formula1>
          <xm:sqref>B1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FB2DC-51BA-4A50-A7D1-381A082EA809}">
  <dimension ref="A1:G28"/>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35</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MEDIAN(D13:D28)</f>
        <v>12193.992777777778</v>
      </c>
      <c r="D4" s="380" t="s">
        <v>1164</v>
      </c>
      <c r="E4" s="500">
        <f ca="1">COUNTA(D$13:D$28)</f>
        <v>16</v>
      </c>
      <c r="F4" s="11"/>
      <c r="G4" s="380"/>
    </row>
    <row r="5" spans="1:7" x14ac:dyDescent="0.25">
      <c r="A5" s="11"/>
      <c r="B5" s="502" t="s">
        <v>1165</v>
      </c>
      <c r="C5" s="524">
        <f ca="1">AVERAGE(D$13:D$28)</f>
        <v>12795.291875000001</v>
      </c>
      <c r="D5" s="380"/>
      <c r="E5" s="504"/>
      <c r="F5" s="11"/>
      <c r="G5" s="380"/>
    </row>
    <row r="6" spans="1:7" x14ac:dyDescent="0.25">
      <c r="A6" s="11"/>
      <c r="B6" s="502" t="s">
        <v>1166</v>
      </c>
      <c r="C6" s="524">
        <f ca="1">SMALL(D$13:D$28,1)</f>
        <v>8580.31</v>
      </c>
      <c r="D6" s="380"/>
      <c r="E6" s="504"/>
      <c r="F6" s="11"/>
      <c r="G6" s="380"/>
    </row>
    <row r="7" spans="1:7" x14ac:dyDescent="0.25">
      <c r="A7" s="11"/>
      <c r="B7" s="502" t="s">
        <v>1167</v>
      </c>
      <c r="C7" s="524">
        <f ca="1">STDEV(D$13:D$28)</f>
        <v>2672.4945183733134</v>
      </c>
      <c r="D7" s="380"/>
      <c r="E7" s="504"/>
      <c r="F7" s="11"/>
      <c r="G7" s="380"/>
    </row>
    <row r="8" spans="1:7" x14ac:dyDescent="0.25">
      <c r="A8" s="11"/>
      <c r="B8" s="505" t="s">
        <v>1168</v>
      </c>
      <c r="C8" s="506">
        <f ca="1">C7/C5</f>
        <v>0.2088654596144813</v>
      </c>
      <c r="D8" s="507"/>
      <c r="E8" s="508"/>
      <c r="F8" s="11"/>
      <c r="G8" s="380"/>
    </row>
    <row r="9" spans="1:7" x14ac:dyDescent="0.25">
      <c r="A9" s="11"/>
      <c r="B9" s="510" t="s">
        <v>1169</v>
      </c>
      <c r="C9" s="511">
        <f ca="1">IF(ISERR(LARGE(F:F,1)),"",LARGE(F:F,1))</f>
        <v>1.5771713827744593</v>
      </c>
      <c r="D9" s="512"/>
      <c r="E9" s="513"/>
      <c r="F9" s="11"/>
      <c r="G9" s="380"/>
    </row>
    <row r="10" spans="1:7" x14ac:dyDescent="0.25">
      <c r="A10" s="11"/>
      <c r="B10" s="505" t="s">
        <v>1170</v>
      </c>
      <c r="C10" s="515" t="str">
        <f ca="1">RIGHT(_xlfn.CONCAT(G:G),5)</f>
        <v>ID015</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28" ca="1">_xlfn._xlws.FILTER(
    Consolidação!A2:A67,
    OFFSET(_xlfn.XLOOKUP(B1, Consolidação!B1:AE1, Consolidação!B1:AE1), 1, 0, 66, 1) &lt;&gt; ""
)</f>
        <v>Guias Salariais 2026</v>
      </c>
      <c r="D13" s="520" cm="1">
        <f t="array" aca="1" ref="D13:D28" ca="1">_xlfn._xlws.FILTER(OFFSET(_xlfn.XLOOKUP(B1, Consolidação!B1:AE1, Consolidação!B1:AE1), 1, 0, 66, 1), OFFSET(_xlfn.XLOOKUP(B1, Consolidação!B1:AE1, Consolidação!B1:AE1), 1, 0, 66, 1) &lt;&gt; "")</f>
        <v>16525</v>
      </c>
      <c r="E13" s="521">
        <f t="shared" ref="E13:E28" ca="1" si="0">IF(C$7=0,"-",IF(D13="-","-",IF(D13="","-",(D13-AVERAGE(D$13:D$28))/STDEV(D$13:D$28))))</f>
        <v>1.3955905613120538</v>
      </c>
      <c r="F13" s="521">
        <f t="shared" ref="F13:F28" ca="1" si="1">IF(E13="-","-",IF(D13="-","-",ABS(E13)))</f>
        <v>1.3955905613120538</v>
      </c>
      <c r="G13" s="518" t="str">
        <f t="shared" ref="G13:G28" ca="1" si="2">IF(F13=C$9,B13,"")</f>
        <v/>
      </c>
    </row>
    <row r="14" spans="1:7" x14ac:dyDescent="0.25">
      <c r="A14" s="11"/>
      <c r="B14" s="518" t="s">
        <v>1177</v>
      </c>
      <c r="C14" s="519" t="str">
        <f ca="1"/>
        <v>Guias Salariais 2026</v>
      </c>
      <c r="D14" s="520">
        <f ca="1"/>
        <v>13500</v>
      </c>
      <c r="E14" s="521">
        <f t="shared" ca="1" si="0"/>
        <v>0.26368926864214448</v>
      </c>
      <c r="F14" s="521">
        <f t="shared" ca="1" si="1"/>
        <v>0.26368926864214448</v>
      </c>
      <c r="G14" s="518" t="str">
        <f t="shared" ca="1" si="2"/>
        <v/>
      </c>
    </row>
    <row r="15" spans="1:7" x14ac:dyDescent="0.25">
      <c r="A15" s="11"/>
      <c r="B15" s="518" t="s">
        <v>1178</v>
      </c>
      <c r="C15" s="519" t="str">
        <f ca="1"/>
        <v>Guias Salariais 2026</v>
      </c>
      <c r="D15" s="520">
        <f ca="1"/>
        <v>13666.666666666666</v>
      </c>
      <c r="E15" s="521">
        <f t="shared" ca="1" si="0"/>
        <v>0.3260529762272632</v>
      </c>
      <c r="F15" s="521">
        <f t="shared" ca="1" si="1"/>
        <v>0.3260529762272632</v>
      </c>
      <c r="G15" s="518" t="str">
        <f t="shared" ca="1" si="2"/>
        <v/>
      </c>
    </row>
    <row r="16" spans="1:7" x14ac:dyDescent="0.25">
      <c r="A16" s="11"/>
      <c r="B16" s="518" t="s">
        <v>1179</v>
      </c>
      <c r="C16" s="519" t="str">
        <f ca="1"/>
        <v>Guias Salariais 2026</v>
      </c>
      <c r="D16" s="520">
        <f ca="1"/>
        <v>10811.111111111111</v>
      </c>
      <c r="E16" s="521">
        <f t="shared" ca="1" si="0"/>
        <v>-0.74244521373110806</v>
      </c>
      <c r="F16" s="521">
        <f t="shared" ca="1" si="1"/>
        <v>0.74244521373110806</v>
      </c>
      <c r="G16" s="518" t="str">
        <f t="shared" ca="1" si="2"/>
        <v/>
      </c>
    </row>
    <row r="17" spans="1:7" x14ac:dyDescent="0.25">
      <c r="A17" s="11"/>
      <c r="B17" s="518" t="s">
        <v>1180</v>
      </c>
      <c r="C17" s="519" t="str">
        <f ca="1"/>
        <v>Guias Salariais 2026</v>
      </c>
      <c r="D17" s="520">
        <f ca="1"/>
        <v>11955.555555555555</v>
      </c>
      <c r="E17" s="521">
        <f t="shared" ca="1" si="0"/>
        <v>-0.31421442164662489</v>
      </c>
      <c r="F17" s="521">
        <f t="shared" ca="1" si="1"/>
        <v>0.31421442164662489</v>
      </c>
      <c r="G17" s="518" t="str">
        <f t="shared" ca="1" si="2"/>
        <v/>
      </c>
    </row>
    <row r="18" spans="1:7" x14ac:dyDescent="0.25">
      <c r="A18" s="11"/>
      <c r="B18" s="518" t="s">
        <v>1181</v>
      </c>
      <c r="C18" s="519" t="str">
        <f ca="1"/>
        <v>Guias Salariais 2026</v>
      </c>
      <c r="D18" s="520">
        <f ca="1"/>
        <v>14466.666666666666</v>
      </c>
      <c r="E18" s="521">
        <f t="shared" ca="1" si="0"/>
        <v>0.62539877263583432</v>
      </c>
      <c r="F18" s="521">
        <f t="shared" ca="1" si="1"/>
        <v>0.62539877263583432</v>
      </c>
      <c r="G18" s="518" t="str">
        <f t="shared" ca="1" si="2"/>
        <v/>
      </c>
    </row>
    <row r="19" spans="1:7" x14ac:dyDescent="0.25">
      <c r="A19" s="11"/>
      <c r="B19" s="518" t="s">
        <v>1182</v>
      </c>
      <c r="C19" s="519" t="str">
        <f ca="1"/>
        <v>Guias Salariais 2026</v>
      </c>
      <c r="D19" s="520">
        <f ca="1"/>
        <v>16950</v>
      </c>
      <c r="E19" s="521">
        <f t="shared" ca="1" si="0"/>
        <v>1.5546180156541072</v>
      </c>
      <c r="F19" s="521">
        <f t="shared" ca="1" si="1"/>
        <v>1.5546180156541072</v>
      </c>
      <c r="G19" s="518" t="str">
        <f t="shared" ca="1" si="2"/>
        <v/>
      </c>
    </row>
    <row r="20" spans="1:7" x14ac:dyDescent="0.25">
      <c r="A20" s="11"/>
      <c r="B20" s="518" t="s">
        <v>1183</v>
      </c>
      <c r="C20" s="519" t="str">
        <f ca="1"/>
        <v>Guias Salariais 2026</v>
      </c>
      <c r="D20" s="520">
        <f ca="1"/>
        <v>15840</v>
      </c>
      <c r="E20" s="521">
        <f t="shared" ca="1" si="0"/>
        <v>1.1392757231372148</v>
      </c>
      <c r="F20" s="521">
        <f t="shared" ca="1" si="1"/>
        <v>1.1392757231372148</v>
      </c>
      <c r="G20" s="518" t="str">
        <f t="shared" ca="1" si="2"/>
        <v/>
      </c>
    </row>
    <row r="21" spans="1:7" x14ac:dyDescent="0.25">
      <c r="A21" s="11"/>
      <c r="B21" s="518" t="s">
        <v>1184</v>
      </c>
      <c r="C21" s="519" t="str">
        <f ca="1"/>
        <v>Contratações do governo</v>
      </c>
      <c r="D21" s="520">
        <f ca="1"/>
        <v>12432.43</v>
      </c>
      <c r="E21" s="521">
        <f t="shared" ca="1" si="0"/>
        <v>-0.13577647119772812</v>
      </c>
      <c r="F21" s="521">
        <f t="shared" ca="1" si="1"/>
        <v>0.13577647119772812</v>
      </c>
      <c r="G21" s="518" t="str">
        <f t="shared" ca="1" si="2"/>
        <v/>
      </c>
    </row>
    <row r="22" spans="1:7" x14ac:dyDescent="0.25">
      <c r="A22" s="11"/>
      <c r="B22" s="518" t="s">
        <v>1185</v>
      </c>
      <c r="C22" s="519" t="str">
        <f ca="1"/>
        <v>Contratações do governo</v>
      </c>
      <c r="D22" s="520">
        <f ca="1"/>
        <v>16852.650000000001</v>
      </c>
      <c r="E22" s="521">
        <f t="shared" ca="1" si="0"/>
        <v>1.5181913740536397</v>
      </c>
      <c r="F22" s="521">
        <f t="shared" ca="1" si="1"/>
        <v>1.5181913740536397</v>
      </c>
      <c r="G22" s="518" t="str">
        <f t="shared" ca="1" si="2"/>
        <v/>
      </c>
    </row>
    <row r="23" spans="1:7" x14ac:dyDescent="0.25">
      <c r="A23" s="11"/>
      <c r="B23" s="518" t="s">
        <v>1186</v>
      </c>
      <c r="C23" s="519" t="str">
        <f ca="1"/>
        <v>Contratações do governo</v>
      </c>
      <c r="D23" s="520">
        <f ca="1"/>
        <v>10536.07</v>
      </c>
      <c r="E23" s="521">
        <f t="shared" ca="1" si="0"/>
        <v>-0.84536071429442561</v>
      </c>
      <c r="F23" s="521">
        <f t="shared" ca="1" si="1"/>
        <v>0.84536071429442561</v>
      </c>
      <c r="G23" s="518" t="str">
        <f t="shared" ca="1" si="2"/>
        <v/>
      </c>
    </row>
    <row r="24" spans="1:7" x14ac:dyDescent="0.25">
      <c r="A24" s="11"/>
      <c r="B24" s="518" t="s">
        <v>1187</v>
      </c>
      <c r="C24" s="519" t="str">
        <f ca="1"/>
        <v>Contratações do governo</v>
      </c>
      <c r="D24" s="520">
        <f ca="1"/>
        <v>10536.07</v>
      </c>
      <c r="E24" s="521">
        <f t="shared" ca="1" si="0"/>
        <v>-0.84536071429442561</v>
      </c>
      <c r="F24" s="521">
        <f t="shared" ca="1" si="1"/>
        <v>0.84536071429442561</v>
      </c>
      <c r="G24" s="518" t="str">
        <f t="shared" ca="1" si="2"/>
        <v/>
      </c>
    </row>
    <row r="25" spans="1:7" x14ac:dyDescent="0.25">
      <c r="A25" s="11"/>
      <c r="B25" s="518" t="s">
        <v>1188</v>
      </c>
      <c r="C25" s="519" t="str">
        <f ca="1"/>
        <v>Contratações do governo</v>
      </c>
      <c r="D25" s="520">
        <f ca="1"/>
        <v>10536.07</v>
      </c>
      <c r="E25" s="521">
        <f t="shared" ca="1" si="0"/>
        <v>-0.84536071429442561</v>
      </c>
      <c r="F25" s="521">
        <f t="shared" ca="1" si="1"/>
        <v>0.84536071429442561</v>
      </c>
      <c r="G25" s="518" t="str">
        <f t="shared" ca="1" si="2"/>
        <v/>
      </c>
    </row>
    <row r="26" spans="1:7" x14ac:dyDescent="0.25">
      <c r="A26" s="11"/>
      <c r="B26" s="518" t="s">
        <v>1189</v>
      </c>
      <c r="C26" s="519" t="str">
        <f ca="1"/>
        <v>Contratações do governo</v>
      </c>
      <c r="D26" s="520">
        <f ca="1"/>
        <v>10536.07</v>
      </c>
      <c r="E26" s="521">
        <f t="shared" ca="1" si="0"/>
        <v>-0.84536071429442561</v>
      </c>
      <c r="F26" s="521">
        <f t="shared" ca="1" si="1"/>
        <v>0.84536071429442561</v>
      </c>
      <c r="G26" s="518" t="str">
        <f t="shared" ca="1" si="2"/>
        <v/>
      </c>
    </row>
    <row r="27" spans="1:7" x14ac:dyDescent="0.25">
      <c r="A27" s="11"/>
      <c r="B27" s="518" t="s">
        <v>1190</v>
      </c>
      <c r="C27" s="519" t="str">
        <f ca="1"/>
        <v>Contratações do governo</v>
      </c>
      <c r="D27" s="520">
        <f ca="1"/>
        <v>8580.31</v>
      </c>
      <c r="E27" s="521">
        <f t="shared" ca="1" si="0"/>
        <v>-1.5771713827744593</v>
      </c>
      <c r="F27" s="521">
        <f t="shared" ca="1" si="1"/>
        <v>1.5771713827744593</v>
      </c>
      <c r="G27" s="518" t="str">
        <f t="shared" ca="1" si="2"/>
        <v>ID015</v>
      </c>
    </row>
    <row r="28" spans="1:7" x14ac:dyDescent="0.25">
      <c r="A28" s="11"/>
      <c r="B28" s="518" t="s">
        <v>1191</v>
      </c>
      <c r="C28" s="519" t="str">
        <f ca="1"/>
        <v>PNAD</v>
      </c>
      <c r="D28" s="520">
        <f ca="1"/>
        <v>11000</v>
      </c>
      <c r="E28" s="521">
        <f t="shared" ca="1" si="0"/>
        <v>-0.67176634513464006</v>
      </c>
      <c r="F28" s="521">
        <f t="shared" ca="1" si="1"/>
        <v>0.67176634513464006</v>
      </c>
      <c r="G28" s="518" t="str">
        <f t="shared" ca="1" si="2"/>
        <v/>
      </c>
    </row>
  </sheetData>
  <mergeCells count="1">
    <mergeCell ref="B3:D3"/>
  </mergeCells>
  <conditionalFormatting sqref="C8">
    <cfRule type="cellIs" dxfId="59" priority="17" operator="lessThan">
      <formula>0.25000001</formula>
    </cfRule>
    <cfRule type="cellIs" dxfId="58"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C8C86DCB-4A87-4AC6-A25D-881CAF482CF5}">
          <x14:formula1>
            <xm:f>ListaPerfisDesenv!$C$2:$C$35</xm:f>
          </x14:formula1>
          <xm:sqref>B1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B4822-C63C-4EAA-87BC-CBC645C8535A}">
  <dimension ref="A1:M15"/>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 min="8" max="8" width="22.7109375" style="639" bestFit="1" customWidth="1"/>
    <col min="9" max="9" width="43.28515625" bestFit="1" customWidth="1"/>
    <col min="10" max="10" width="11.7109375" style="639" bestFit="1" customWidth="1"/>
    <col min="11" max="11" width="9.140625" bestFit="1" customWidth="1"/>
    <col min="12" max="12" width="13.5703125" hidden="1" customWidth="1"/>
    <col min="13" max="13" width="8.42578125" style="639" hidden="1" customWidth="1"/>
  </cols>
  <sheetData>
    <row r="1" spans="1:13" x14ac:dyDescent="0.25">
      <c r="A1" s="495" t="s">
        <v>1161</v>
      </c>
      <c r="B1" s="496" t="s">
        <v>37</v>
      </c>
      <c r="C1" s="496"/>
      <c r="D1" s="496"/>
      <c r="E1" s="496"/>
      <c r="F1" s="11"/>
      <c r="G1" s="380"/>
      <c r="H1" s="380"/>
      <c r="I1" s="11"/>
      <c r="J1" s="380"/>
      <c r="K1" s="11"/>
      <c r="L1" s="11"/>
      <c r="M1" s="380"/>
    </row>
    <row r="2" spans="1:13" x14ac:dyDescent="0.25">
      <c r="A2" s="11"/>
      <c r="B2" s="11"/>
      <c r="C2" s="11"/>
      <c r="D2" s="380"/>
      <c r="E2" s="11"/>
      <c r="F2" s="11"/>
      <c r="G2" s="380"/>
      <c r="H2" s="380"/>
      <c r="I2" s="11"/>
      <c r="J2" s="380"/>
      <c r="K2" s="11"/>
      <c r="L2" s="11"/>
      <c r="M2" s="380"/>
    </row>
    <row r="3" spans="1:13" x14ac:dyDescent="0.25">
      <c r="A3" s="11"/>
      <c r="B3" s="694" t="s">
        <v>1162</v>
      </c>
      <c r="C3" s="695"/>
      <c r="D3" s="695"/>
      <c r="E3" s="497">
        <v>1</v>
      </c>
      <c r="F3" s="11"/>
      <c r="G3" s="380"/>
      <c r="H3" s="694" t="s">
        <v>1162</v>
      </c>
      <c r="I3" s="695"/>
      <c r="J3" s="695"/>
      <c r="K3" s="497">
        <f>E3+1</f>
        <v>2</v>
      </c>
      <c r="L3" s="11"/>
      <c r="M3" s="380"/>
    </row>
    <row r="4" spans="1:13" x14ac:dyDescent="0.25">
      <c r="A4" s="11"/>
      <c r="B4" s="498" t="s">
        <v>1163</v>
      </c>
      <c r="C4" s="523">
        <f ca="1">MEDIAN(D13:D15)</f>
        <v>6936.32</v>
      </c>
      <c r="D4" s="380" t="s">
        <v>1164</v>
      </c>
      <c r="E4" s="500">
        <f ca="1">COUNTA(D$13:D$15)</f>
        <v>3</v>
      </c>
      <c r="F4" s="11"/>
      <c r="G4" s="380"/>
      <c r="H4" s="498" t="s">
        <v>1163</v>
      </c>
      <c r="I4" s="523">
        <f ca="1">MEDIAN(J13:J15)</f>
        <v>7468.16</v>
      </c>
      <c r="J4" s="380"/>
      <c r="K4" s="500"/>
      <c r="L4" s="11"/>
      <c r="M4" s="380"/>
    </row>
    <row r="5" spans="1:13" x14ac:dyDescent="0.25">
      <c r="A5" s="11"/>
      <c r="B5" s="502" t="s">
        <v>1165</v>
      </c>
      <c r="C5" s="524">
        <f ca="1">AVERAGE(D$13:D$15)</f>
        <v>6530.6251851851848</v>
      </c>
      <c r="D5" s="380"/>
      <c r="E5" s="504"/>
      <c r="F5" s="11"/>
      <c r="G5" s="380"/>
      <c r="H5" s="498" t="s">
        <v>1165</v>
      </c>
      <c r="I5" s="524">
        <f ca="1">AVERAGE(J$13:J$15)</f>
        <v>7468.16</v>
      </c>
      <c r="J5" s="380"/>
      <c r="K5" s="504"/>
      <c r="L5" s="11"/>
      <c r="M5" s="380"/>
    </row>
    <row r="6" spans="1:13" x14ac:dyDescent="0.25">
      <c r="A6" s="11"/>
      <c r="B6" s="502" t="s">
        <v>1166</v>
      </c>
      <c r="C6" s="524">
        <f ca="1">SMALL(D$13:D$15,1)</f>
        <v>4655.5555555555557</v>
      </c>
      <c r="D6" s="380"/>
      <c r="E6" s="504"/>
      <c r="F6" s="11"/>
      <c r="G6" s="380"/>
      <c r="H6" s="502" t="s">
        <v>1166</v>
      </c>
      <c r="I6" s="524">
        <f ca="1">SMALL(J$13:J$15,1)</f>
        <v>6936.32</v>
      </c>
      <c r="J6" s="380"/>
      <c r="K6" s="504"/>
      <c r="L6" s="11"/>
      <c r="M6" s="380"/>
    </row>
    <row r="7" spans="1:13" x14ac:dyDescent="0.25">
      <c r="A7" s="11"/>
      <c r="B7" s="502" t="s">
        <v>1167</v>
      </c>
      <c r="C7" s="524">
        <f ca="1">STDEV(D$13:D$15)</f>
        <v>1708.7329728689481</v>
      </c>
      <c r="D7" s="380"/>
      <c r="E7" s="504"/>
      <c r="F7" s="11"/>
      <c r="G7" s="380"/>
      <c r="H7" s="498" t="s">
        <v>1167</v>
      </c>
      <c r="I7" s="524">
        <f ca="1">STDEV(J$13:J$15)</f>
        <v>752.13534101250707</v>
      </c>
      <c r="J7" s="380"/>
      <c r="K7" s="504"/>
      <c r="L7" s="11"/>
      <c r="M7" s="380"/>
    </row>
    <row r="8" spans="1:13" x14ac:dyDescent="0.25">
      <c r="A8" s="11"/>
      <c r="B8" s="505" t="s">
        <v>1168</v>
      </c>
      <c r="C8" s="506">
        <f ca="1">C7/C5</f>
        <v>0.26164921801747754</v>
      </c>
      <c r="D8" s="507"/>
      <c r="E8" s="508"/>
      <c r="F8" s="11"/>
      <c r="G8" s="380"/>
      <c r="H8" s="509" t="s">
        <v>1168</v>
      </c>
      <c r="I8" s="506">
        <f ca="1">I7/I5</f>
        <v>0.10071226928888871</v>
      </c>
      <c r="J8" s="507"/>
      <c r="K8" s="508"/>
      <c r="L8" s="11"/>
      <c r="M8" s="380"/>
    </row>
    <row r="9" spans="1:13" x14ac:dyDescent="0.25">
      <c r="A9" s="11"/>
      <c r="B9" s="510" t="s">
        <v>1169</v>
      </c>
      <c r="C9" s="511">
        <f ca="1">IF(ISERR(LARGE(F:F,1)),"",LARGE(F:F,1))</f>
        <v>1.0973450266377216</v>
      </c>
      <c r="D9" s="512"/>
      <c r="E9" s="513"/>
      <c r="F9" s="11"/>
      <c r="G9" s="380"/>
      <c r="H9" s="514" t="s">
        <v>1169</v>
      </c>
      <c r="I9" s="511">
        <f ca="1">IF(ISERR(LARGE(L:L,1)),"",LARGE(L:L,1))</f>
        <v>0.70710678118654757</v>
      </c>
      <c r="J9" s="512"/>
      <c r="K9" s="513"/>
      <c r="L9" s="11"/>
      <c r="M9" s="380"/>
    </row>
    <row r="10" spans="1:13" x14ac:dyDescent="0.25">
      <c r="A10" s="11"/>
      <c r="B10" s="505" t="s">
        <v>1170</v>
      </c>
      <c r="C10" s="515" t="str">
        <f ca="1">RIGHT(_xlfn.CONCAT(G:G),5)</f>
        <v>ID002</v>
      </c>
      <c r="D10" s="507"/>
      <c r="E10" s="508"/>
      <c r="F10" s="11"/>
      <c r="G10" s="380"/>
      <c r="H10" s="509" t="s">
        <v>1170</v>
      </c>
      <c r="I10" s="515" t="str">
        <f ca="1">RIGHT(_xlfn.CONCAT(M:M),5)</f>
        <v>ID003</v>
      </c>
      <c r="J10" s="507"/>
      <c r="K10" s="508"/>
      <c r="L10" s="11"/>
      <c r="M10" s="380"/>
    </row>
    <row r="11" spans="1:13" x14ac:dyDescent="0.25">
      <c r="A11" s="11"/>
      <c r="B11" s="11"/>
      <c r="C11" s="11"/>
      <c r="D11" s="380"/>
      <c r="E11" s="11"/>
      <c r="F11" s="11"/>
      <c r="G11" s="380"/>
      <c r="H11" s="380"/>
      <c r="I11" s="11"/>
      <c r="J11" s="380"/>
      <c r="K11" s="11"/>
      <c r="L11" s="11"/>
      <c r="M11" s="380"/>
    </row>
    <row r="12" spans="1:13" x14ac:dyDescent="0.25">
      <c r="A12" s="11"/>
      <c r="B12" s="516" t="s">
        <v>1171</v>
      </c>
      <c r="C12" s="516" t="s">
        <v>1172</v>
      </c>
      <c r="D12" s="516" t="s">
        <v>1173</v>
      </c>
      <c r="E12" s="517" t="s">
        <v>1174</v>
      </c>
      <c r="F12" s="517" t="s">
        <v>1175</v>
      </c>
      <c r="G12" s="516"/>
      <c r="H12" s="516" t="s">
        <v>1171</v>
      </c>
      <c r="I12" s="516" t="s">
        <v>1172</v>
      </c>
      <c r="J12" s="516" t="s">
        <v>1173</v>
      </c>
      <c r="K12" s="517" t="s">
        <v>1174</v>
      </c>
      <c r="L12" s="517" t="s">
        <v>1175</v>
      </c>
      <c r="M12" s="516"/>
    </row>
    <row r="13" spans="1:13" x14ac:dyDescent="0.25">
      <c r="A13" s="11"/>
      <c r="B13" s="518" t="s">
        <v>1176</v>
      </c>
      <c r="C13" s="519" t="str" cm="1">
        <f t="array" aca="1" ref="C13:C15" ca="1">_xlfn._xlws.FILTER(
    Consolidação!A2:A67,
    OFFSET(_xlfn.XLOOKUP(B1, Consolidação!B1:AE1, Consolidação!B1:AE1), 1, 0, 66, 1) &lt;&gt; ""
)</f>
        <v>Guias Salariais 2026</v>
      </c>
      <c r="D13" s="520" cm="1">
        <f t="array" aca="1" ref="D13:D15" ca="1">_xlfn._xlws.FILTER(OFFSET(_xlfn.XLOOKUP(B1, Consolidação!B1:AE1, Consolidação!B1:AE1), 1, 0, 66, 1), OFFSET(_xlfn.XLOOKUP(B1, Consolidação!B1:AE1, Consolidação!B1:AE1), 1, 0, 66, 1) &lt;&gt; "")</f>
        <v>8000</v>
      </c>
      <c r="E13" s="521">
        <f ca="1">IF(C$7=0,"-",IF(D13="-","-",IF(D13="","-",(D13-AVERAGE(D$13:D$15))/STDEV(D$13:D$15))))</f>
        <v>0.85992067698427299</v>
      </c>
      <c r="F13" s="521">
        <f t="shared" ref="F13:F15" ca="1" si="0">IF(E13="-","-",IF(D13="-","-",ABS(E13)))</f>
        <v>0.85992067698427299</v>
      </c>
      <c r="G13" s="518" t="str">
        <f t="shared" ref="G13:G15" ca="1" si="1">IF(F13=C$9,B13,"")</f>
        <v/>
      </c>
      <c r="H13" s="518" t="str">
        <f t="shared" ref="H13:H15" si="2">B13</f>
        <v>ID001</v>
      </c>
      <c r="I13" s="519" t="str">
        <f t="shared" ref="I13:I15" ca="1" si="3">IF(C13="","",C13)</f>
        <v>Guias Salariais 2026</v>
      </c>
      <c r="J13" s="520">
        <f t="shared" ref="J13:J15" ca="1" si="4">IF(H13=C$10,"-",IF(D13="","-",D13))</f>
        <v>8000</v>
      </c>
      <c r="K13" s="521">
        <f ca="1">IF(I$7=0,"-",IF(J13="-","-",IF(J13="","-",(J13-AVERAGE(J$13:J$15))/STDEV(J$13:J$15))))</f>
        <v>0.70710678118654757</v>
      </c>
      <c r="L13" s="521">
        <f t="shared" ref="L13:L15" ca="1" si="5">IF(K13="-","-",IF(J13="-","-",ABS(K13)))</f>
        <v>0.70710678118654757</v>
      </c>
      <c r="M13" s="518" t="str">
        <f t="shared" ref="M13:M15" ca="1" si="6">IF(L13=I$9,H13,"")</f>
        <v>ID001</v>
      </c>
    </row>
    <row r="14" spans="1:13" x14ac:dyDescent="0.25">
      <c r="A14" s="11"/>
      <c r="B14" s="518" t="s">
        <v>1177</v>
      </c>
      <c r="C14" s="519" t="str">
        <f ca="1"/>
        <v>Guias Salariais 2026</v>
      </c>
      <c r="D14" s="520">
        <f ca="1"/>
        <v>4655.5555555555557</v>
      </c>
      <c r="E14" s="521">
        <f ca="1">IF(C$7=0,"-",IF(D14="-","-",IF(D14="","-",(D14-AVERAGE(D$13:D$15))/STDEV(D$13:D$15))))</f>
        <v>-1.0973450266377216</v>
      </c>
      <c r="F14" s="521">
        <f t="shared" ca="1" si="0"/>
        <v>1.0973450266377216</v>
      </c>
      <c r="G14" s="518" t="str">
        <f t="shared" ca="1" si="1"/>
        <v>ID002</v>
      </c>
      <c r="H14" s="518" t="str">
        <f t="shared" si="2"/>
        <v>ID002</v>
      </c>
      <c r="I14" s="519" t="str">
        <f t="shared" ca="1" si="3"/>
        <v>Guias Salariais 2026</v>
      </c>
      <c r="J14" s="520" t="str">
        <f t="shared" ca="1" si="4"/>
        <v>-</v>
      </c>
      <c r="K14" s="521" t="str">
        <f ca="1">IF(I$7=0,"-",IF(J14="-","-",IF(J14="","-",(J14-AVERAGE(J$13:J$15))/STDEV(J$13:J$15))))</f>
        <v>-</v>
      </c>
      <c r="L14" s="521" t="str">
        <f t="shared" ca="1" si="5"/>
        <v>-</v>
      </c>
      <c r="M14" s="518" t="str">
        <f t="shared" ca="1" si="6"/>
        <v/>
      </c>
    </row>
    <row r="15" spans="1:13" x14ac:dyDescent="0.25">
      <c r="A15" s="11"/>
      <c r="B15" s="518" t="s">
        <v>1178</v>
      </c>
      <c r="C15" s="519" t="str">
        <f ca="1"/>
        <v>Contratações do governo</v>
      </c>
      <c r="D15" s="520">
        <f ca="1"/>
        <v>6936.32</v>
      </c>
      <c r="E15" s="521">
        <f ca="1">IF(C$7=0,"-",IF(D15="-","-",IF(D15="","-",(D15-AVERAGE(D$13:D$15))/STDEV(D$13:D$15))))</f>
        <v>0.23742434965344922</v>
      </c>
      <c r="F15" s="521">
        <f t="shared" ca="1" si="0"/>
        <v>0.23742434965344922</v>
      </c>
      <c r="G15" s="518" t="str">
        <f t="shared" ca="1" si="1"/>
        <v/>
      </c>
      <c r="H15" s="518" t="str">
        <f t="shared" si="2"/>
        <v>ID003</v>
      </c>
      <c r="I15" s="519" t="str">
        <f t="shared" ca="1" si="3"/>
        <v>Contratações do governo</v>
      </c>
      <c r="J15" s="520">
        <f t="shared" ca="1" si="4"/>
        <v>6936.32</v>
      </c>
      <c r="K15" s="521">
        <f ca="1">IF(I$7=0,"-",IF(J15="-","-",IF(J15="","-",(J15-AVERAGE(J$13:J$15))/STDEV(J$13:J$15))))</f>
        <v>-0.70710678118654757</v>
      </c>
      <c r="L15" s="521">
        <f t="shared" ca="1" si="5"/>
        <v>0.70710678118654757</v>
      </c>
      <c r="M15" s="518" t="str">
        <f t="shared" ca="1" si="6"/>
        <v>ID003</v>
      </c>
    </row>
  </sheetData>
  <mergeCells count="2">
    <mergeCell ref="B3:D3"/>
    <mergeCell ref="H3:J3"/>
  </mergeCells>
  <conditionalFormatting sqref="C8">
    <cfRule type="cellIs" dxfId="57" priority="17" operator="lessThan">
      <formula>0.25000001</formula>
    </cfRule>
    <cfRule type="cellIs" dxfId="56" priority="18" operator="greaterThan">
      <formula>0.25</formula>
    </cfRule>
  </conditionalFormatting>
  <conditionalFormatting sqref="I8">
    <cfRule type="cellIs" dxfId="55" priority="15" operator="lessThan">
      <formula>0.25000001</formula>
    </cfRule>
    <cfRule type="cellIs" dxfId="54" priority="16"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5148E16D-6574-42C7-AB07-074182BAF2B8}">
          <x14:formula1>
            <xm:f>ListaPerfisDesenv!$C$2:$C$35</xm:f>
          </x14:formula1>
          <xm:sqref>B1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CCD12-CC69-4586-B0BA-398C30A9E551}">
  <sheetPr>
    <tabColor rgb="FF92D050"/>
  </sheetPr>
  <dimension ref="A1:XFC71"/>
  <sheetViews>
    <sheetView zoomScaleNormal="100" workbookViewId="0"/>
  </sheetViews>
  <sheetFormatPr defaultColWidth="0" defaultRowHeight="15" zeroHeight="1" x14ac:dyDescent="0.25"/>
  <cols>
    <col min="1" max="1" width="14.5703125" style="390" customWidth="1"/>
    <col min="2" max="22" width="17.7109375" style="391" customWidth="1"/>
    <col min="23" max="31" width="17.7109375" style="57" customWidth="1"/>
    <col min="32" max="32" width="9.140625" style="57" customWidth="1"/>
    <col min="33" max="16321" width="9.140625" style="57" hidden="1"/>
    <col min="16322" max="16322" width="16.85546875" style="57" hidden="1"/>
    <col min="16323" max="16323" width="10" style="57" hidden="1"/>
    <col min="16324" max="16324" width="17.7109375" style="391" hidden="1"/>
    <col min="16325" max="16325" width="2.7109375" style="391" hidden="1"/>
    <col min="16326" max="16326" width="17.7109375" style="391" hidden="1"/>
    <col min="16327" max="16327" width="2.7109375" style="391" hidden="1"/>
    <col min="16328" max="16328" width="17.7109375" style="391" hidden="1"/>
    <col min="16329" max="16329" width="2.7109375" style="391" hidden="1"/>
    <col min="16330" max="16330" width="17.7109375" style="391" hidden="1"/>
    <col min="16331" max="16331" width="2.7109375" style="391" hidden="1"/>
    <col min="16332" max="16332" width="17.7109375" style="391" hidden="1"/>
    <col min="16333" max="16333" width="2.7109375" style="391" hidden="1"/>
    <col min="16334" max="16334" width="17.7109375" style="391" hidden="1"/>
    <col min="16335" max="16335" width="2.7109375" style="391" hidden="1"/>
    <col min="16336" max="16336" width="17.7109375" style="391" hidden="1"/>
    <col min="16337" max="16337" width="2.7109375" style="391" hidden="1"/>
    <col min="16338" max="16338" width="17.7109375" style="391" hidden="1"/>
    <col min="16339" max="16339" width="2.7109375" style="391" hidden="1"/>
    <col min="16340" max="16340" width="17.7109375" style="391" hidden="1"/>
    <col min="16341" max="16341" width="2.7109375" style="391" hidden="1"/>
    <col min="16342" max="16342" width="8.5703125" style="57" hidden="1"/>
    <col min="16343" max="16383" width="9.140625" style="57" hidden="1"/>
    <col min="16384" max="16384" width="2.85546875" style="57" hidden="1"/>
  </cols>
  <sheetData>
    <row r="1" spans="1:32" s="368" customFormat="1" ht="48" customHeight="1" thickBot="1" x14ac:dyDescent="0.3">
      <c r="A1" s="525" t="s">
        <v>81</v>
      </c>
      <c r="B1" s="86" t="s">
        <v>15</v>
      </c>
      <c r="C1" s="86" t="s">
        <v>17</v>
      </c>
      <c r="D1" s="87" t="s">
        <v>19</v>
      </c>
      <c r="E1" s="88" t="s">
        <v>21</v>
      </c>
      <c r="F1" s="88" t="s">
        <v>23</v>
      </c>
      <c r="G1" s="85" t="s">
        <v>25</v>
      </c>
      <c r="H1" s="86" t="s">
        <v>27</v>
      </c>
      <c r="I1" s="86" t="s">
        <v>29</v>
      </c>
      <c r="J1" s="87" t="s">
        <v>31</v>
      </c>
      <c r="K1" s="88" t="s">
        <v>33</v>
      </c>
      <c r="L1" s="88" t="s">
        <v>35</v>
      </c>
      <c r="M1" s="85" t="s">
        <v>37</v>
      </c>
      <c r="N1" s="86" t="s">
        <v>39</v>
      </c>
      <c r="O1" s="86" t="s">
        <v>41</v>
      </c>
      <c r="P1" s="87" t="s">
        <v>43</v>
      </c>
      <c r="Q1" s="88" t="s">
        <v>45</v>
      </c>
      <c r="R1" s="85" t="s">
        <v>47</v>
      </c>
      <c r="S1" s="587" t="s">
        <v>49</v>
      </c>
      <c r="T1" s="586" t="s">
        <v>51</v>
      </c>
      <c r="U1" s="88" t="s">
        <v>53</v>
      </c>
      <c r="V1" s="88" t="s">
        <v>55</v>
      </c>
      <c r="W1" s="85" t="s">
        <v>57</v>
      </c>
      <c r="X1" s="86" t="s">
        <v>59</v>
      </c>
      <c r="Y1" s="86" t="s">
        <v>61</v>
      </c>
      <c r="Z1" s="87" t="s">
        <v>63</v>
      </c>
      <c r="AA1" s="88" t="s">
        <v>65</v>
      </c>
      <c r="AB1" s="585" t="s">
        <v>67</v>
      </c>
      <c r="AC1" s="85" t="s">
        <v>69</v>
      </c>
      <c r="AD1" s="86" t="s">
        <v>71</v>
      </c>
      <c r="AE1" s="583" t="s">
        <v>73</v>
      </c>
    </row>
    <row r="2" spans="1:32" x14ac:dyDescent="0.25">
      <c r="A2" s="527" t="s">
        <v>82</v>
      </c>
      <c r="B2" s="62" cm="1">
        <f t="array" ref="B2">IFERROR(INDEX('Guias Salariais'!$E$1:$E$1160,SMALL(IF(B$1='Guias Salariais'!$D$1:$D$1160,ROW('Guias Salariais'!$D$1:$D$1160)-ROW('Guias Salariais'!$D$1)+1),ROW(1:1))),"")</f>
        <v>16500</v>
      </c>
      <c r="C2" s="584" cm="1">
        <f t="array" ref="C2">IFERROR(INDEX('Guias Salariais'!$E$1:$E$1160,SMALL(IF(C$1='Guias Salariais'!$D$1:$D$1160,ROW('Guias Salariais'!$D$1:$D$1160)-ROW('Guias Salariais'!$D$1)+1),ROW(1:1))),"")</f>
        <v>23000</v>
      </c>
      <c r="D2" s="45" cm="1">
        <f t="array" ref="D2">IFERROR(INDEX('Guias Salariais'!$E$1:$E$1160,SMALL(IF(D$1='Guias Salariais'!$D$1:$D$1160,ROW('Guias Salariais'!$D$1:$D$1160)-ROW('Guias Salariais'!$D$1)+1),ROW(1:1))),"")</f>
        <v>8525</v>
      </c>
      <c r="E2" s="45" cm="1">
        <f t="array" ref="E2">IFERROR(INDEX('Guias Salariais'!$E$1:$E$1160,SMALL(IF(E$1='Guias Salariais'!$D$1:$D$1160,ROW('Guias Salariais'!$D$1:$D$1160)-ROW('Guias Salariais'!$D$1)+1),ROW(1:1))),"")</f>
        <v>11475</v>
      </c>
      <c r="F2" s="45" cm="1">
        <f t="array" ref="F2">IFERROR(INDEX('Guias Salariais'!$E$1:$E$1160,SMALL(IF(F$1='Guias Salariais'!$D$1:$D$1160,ROW('Guias Salariais'!$D$1:$D$1160)-ROW('Guias Salariais'!$D$1)+1),ROW(1:1))),"")</f>
        <v>15000</v>
      </c>
      <c r="G2" s="62" cm="1">
        <f t="array" ref="G2">IFERROR(INDEX('Guias Salariais'!$E$1:$E$1160,SMALL(IF(G$1='Guias Salariais'!$D$1:$D$1160,ROW('Guias Salariais'!$D$1:$D$1160)-ROW('Guias Salariais'!$D$1)+1),ROW(1:1))),"")</f>
        <v>7800</v>
      </c>
      <c r="H2" s="46" cm="1">
        <f t="array" ref="H2">IFERROR(INDEX('Guias Salariais'!$E$1:$E$1160,SMALL(IF(H$1='Guias Salariais'!$D$1:$D$1160,ROW('Guias Salariais'!$D$1:$D$1160)-ROW('Guias Salariais'!$D$1)+1),ROW(1:1))),"")</f>
        <v>13400</v>
      </c>
      <c r="I2" s="46" cm="1">
        <f t="array" ref="I2">IFERROR(INDEX('Guias Salariais'!$E$1:$E$1160,SMALL(IF(I$1='Guias Salariais'!$D$1:$D$1160,ROW('Guias Salariais'!$D$1:$D$1160)-ROW('Guias Salariais'!$D$1)+1),ROW(1:1))),"")</f>
        <v>19375</v>
      </c>
      <c r="J2" s="47" cm="1">
        <f t="array" ref="J2">IFERROR(INDEX('Guias Salariais'!$E$1:$E$1160,SMALL(IF(J$1='Guias Salariais'!$D$1:$D$1160,ROW('Guias Salariais'!$D$1:$D$1160)-ROW('Guias Salariais'!$D$1)+1),ROW(1:1))),"")</f>
        <v>8075</v>
      </c>
      <c r="K2" s="45" cm="1">
        <f t="array" ref="K2">IFERROR(INDEX('Guias Salariais'!$E$1:$E$1160,SMALL(IF(K$1='Guias Salariais'!$D$1:$D$1160,ROW('Guias Salariais'!$D$1:$D$1160)-ROW('Guias Salariais'!$D$1)+1),ROW(1:1))),"")</f>
        <v>10975</v>
      </c>
      <c r="L2" s="45" cm="1">
        <f t="array" ref="L2">IFERROR(INDEX('Guias Salariais'!$E$1:$E$1160,SMALL(IF(L$1='Guias Salariais'!$D$1:$D$1160,ROW('Guias Salariais'!$D$1:$D$1160)-ROW('Guias Salariais'!$D$1)+1),ROW(1:1))),"")</f>
        <v>16525</v>
      </c>
      <c r="M2" s="62" cm="1">
        <f t="array" ref="M2">IFERROR(INDEX('Guias Salariais'!$E$1:$E$1160,SMALL(IF(M$1='Guias Salariais'!$D$1:$D$1160,ROW('Guias Salariais'!$D$1:$D$1160)-ROW('Guias Salariais'!$D$1)+1),ROW(1:1))),"")</f>
        <v>8000</v>
      </c>
      <c r="N2" s="46" cm="1">
        <f t="array" ref="N2">IFERROR(INDEX('Guias Salariais'!$E$1:$E$1160,SMALL(IF(N$1='Guias Salariais'!$D$1:$D$1160,ROW('Guias Salariais'!$D$1:$D$1160)-ROW('Guias Salariais'!$D$1)+1),ROW(1:1))),"")</f>
        <v>11450</v>
      </c>
      <c r="O2" s="46" cm="1">
        <f t="array" ref="O2">IFERROR(INDEX('Guias Salariais'!$E$1:$E$1160,SMALL(IF(O$1='Guias Salariais'!$D$1:$D$1160,ROW('Guias Salariais'!$D$1:$D$1160)-ROW('Guias Salariais'!$D$1)+1),ROW(1:1))),"")</f>
        <v>18875</v>
      </c>
      <c r="P2" s="47" cm="1">
        <f t="array" ref="P2">IFERROR(INDEX('Guias Salariais'!$E$1:$E$1160,SMALL(IF(P$1='Guias Salariais'!$D$1:$D$1160,ROW('Guias Salariais'!$D$1:$D$1160)-ROW('Guias Salariais'!$D$1)+1),ROW(1:1))),"")</f>
        <v>6466.666666666667</v>
      </c>
      <c r="Q2" s="45" cm="1">
        <f t="array" ref="Q2">IFERROR(INDEX('Guias Salariais'!$E$1:$E$1160,SMALL(IF(Q$1='Guias Salariais'!$D$1:$D$1160,ROW('Guias Salariais'!$D$1:$D$1160)-ROW('Guias Salariais'!$D$1)+1),ROW(1:1))),"")</f>
        <v>9266.6666666666661</v>
      </c>
      <c r="R2" s="62" cm="1">
        <f t="array" ref="R2">IFERROR(INDEX('Guias Salariais'!$E$1:$E$1160,SMALL(IF(R$1='Guias Salariais'!$D$1:$D$1160,ROW('Guias Salariais'!$D$1:$D$1160)-ROW('Guias Salariais'!$D$1)+1),ROW(1:1))),"")</f>
        <v>19175</v>
      </c>
      <c r="S2" s="588" cm="1">
        <f t="array" ref="S2">IFERROR(INDEX('Guias Salariais'!$E$1:$E$1160,SMALL(IF(S$1='Guias Salariais'!$D$1:$D$1160,ROW('Guias Salariais'!$D$1:$D$1160)-ROW('Guias Salariais'!$D$1)+1),ROW(1:1))),"")</f>
        <v>15725</v>
      </c>
      <c r="T2" s="46" cm="1">
        <f t="array" ref="T2">IFERROR(INDEX('Guias Salariais'!$E$1:$E$1160,SMALL(IF(T$1='Guias Salariais'!$D$1:$D$1160,ROW('Guias Salariais'!$D$1:$D$1160)-ROW('Guias Salariais'!$D$1)+1),ROW(1:1))),"")</f>
        <v>20700</v>
      </c>
      <c r="U2" s="47" cm="1">
        <f t="array" ref="U2">IFERROR(INDEX('Guias Salariais'!$E$1:$E$1160,SMALL(IF(U$1='Guias Salariais'!$D$1:$D$1160,ROW('Guias Salariais'!$D$1:$D$1160)-ROW('Guias Salariais'!$D$1)+1),ROW(1:1))),"")</f>
        <v>7561.1111111111113</v>
      </c>
      <c r="V2" s="591" cm="1">
        <f t="array" ref="V2">IFERROR(INDEX('Guias Salariais'!$E$1:$E$1160,SMALL(IF(V$1='Guias Salariais'!$D$1:$D$1160,ROW('Guias Salariais'!$D$1:$D$1160)-ROW('Guias Salariais'!$D$1)+1),ROW(1:1))),"")</f>
        <v>10261.111111111111</v>
      </c>
      <c r="W2" s="62" cm="1">
        <f t="array" ref="W2">IFERROR(INDEX('Guias Salariais'!$E$1:$E$1160,SMALL(IF(W$1='Guias Salariais'!$D$1:$D$1160,ROW('Guias Salariais'!$D$1:$D$1160)-ROW('Guias Salariais'!$D$1)+1),ROW(1:1))),"")</f>
        <v>11833.333333333334</v>
      </c>
      <c r="X2" s="46" cm="1">
        <f t="array" ref="X2">IFERROR(INDEX('Guias Salariais'!$E$1:$E$1160,SMALL(IF(X$1='Guias Salariais'!$D$1:$D$1160,ROW('Guias Salariais'!$D$1:$D$1160)-ROW('Guias Salariais'!$D$1)+1),ROW(1:1))),"")</f>
        <v>13833.333333333334</v>
      </c>
      <c r="Y2" s="46" cm="1">
        <f t="array" ref="Y2">IFERROR(INDEX('Guias Salariais'!$E$1:$E$1160,SMALL(IF(Y$1='Guias Salariais'!$D$1:$D$1160,ROW('Guias Salariais'!$D$1:$D$1160)-ROW('Guias Salariais'!$D$1)+1),ROW(1:1))),"")</f>
        <v>21850</v>
      </c>
      <c r="Z2" s="47" cm="1">
        <f t="array" ref="Z2">IFERROR(INDEX('Guias Salariais'!$E$1:$E$1160,SMALL(IF(Z$1='Guias Salariais'!$D$1:$D$1160,ROW('Guias Salariais'!$D$1:$D$1160)-ROW('Guias Salariais'!$D$1)+1),ROW(1:1))),"")</f>
        <v>12955.555555555555</v>
      </c>
      <c r="AA2" s="45" cm="1">
        <f t="array" ref="AA2">IFERROR(INDEX('Guias Salariais'!$E$1:$E$1160,SMALL(IF(AA$1='Guias Salariais'!$D$1:$D$1160,ROW('Guias Salariais'!$D$1:$D$1160)-ROW('Guias Salariais'!$D$1)+1),ROW(1:1))),"")</f>
        <v>14500</v>
      </c>
      <c r="AB2" s="45" cm="1">
        <f t="array" ref="AB2">IFERROR(INDEX('Guias Salariais'!$E$1:$E$1160,SMALL(IF(AB$1='Guias Salariais'!$D$1:$D$1160,ROW('Guias Salariais'!$D$1:$D$1160)-ROW('Guias Salariais'!$D$1)+1),ROW(1:1))),"")</f>
        <v>14755.555555555555</v>
      </c>
      <c r="AC2" s="63" cm="1">
        <f t="array" ref="AC2">IFERROR(INDEX('Guias Salariais'!$E$1:$E$1160,SMALL(IF(AC$1='Guias Salariais'!$D$1:$D$1160,ROW('Guias Salariais'!$D$1:$D$1160)-ROW('Guias Salariais'!$D$1)+1),ROW(1:1))),"")</f>
        <v>12955.555555555555</v>
      </c>
      <c r="AD2" s="46" cm="1">
        <f t="array" ref="AD2">IFERROR(INDEX('Guias Salariais'!$E$1:$E$1160,SMALL(IF(AD$1='Guias Salariais'!$D$1:$D$1160,ROW('Guias Salariais'!$D$1:$D$1160)-ROW('Guias Salariais'!$D$1)+1),ROW(1:1))),"")</f>
        <v>15000</v>
      </c>
      <c r="AE2" s="584" cm="1">
        <f t="array" ref="AE2">IFERROR(INDEX('Guias Salariais'!$E$1:$E$1160,SMALL(IF(AE$1='Guias Salariais'!$D$1:$D$1160,ROW('Guias Salariais'!$D$1:$D$1160)-ROW('Guias Salariais'!$D$1)+1),ROW(1:1))),"")</f>
        <v>21875</v>
      </c>
      <c r="AF2" s="72"/>
    </row>
    <row r="3" spans="1:32" x14ac:dyDescent="0.25">
      <c r="A3" s="529" t="s">
        <v>82</v>
      </c>
      <c r="B3" s="63" cm="1">
        <f t="array" ref="B3">IFERROR(INDEX('Guias Salariais'!$E$1:$E$1160,SMALL(IF(B$1='Guias Salariais'!$D$1:$D$1160,ROW('Guias Salariais'!$D$1:$D$1160)-ROW('Guias Salariais'!$D$1)+1),ROW(2:2))),"")</f>
        <v>15166.666666666666</v>
      </c>
      <c r="C3" s="177" cm="1">
        <f t="array" ref="C3">IFERROR(INDEX('Guias Salariais'!$E$1:$E$1160,SMALL(IF(C$1='Guias Salariais'!$D$1:$D$1160,ROW('Guias Salariais'!$D$1:$D$1160)-ROW('Guias Salariais'!$D$1)+1),ROW(2:2))),"")</f>
        <v>25000</v>
      </c>
      <c r="D3" s="66" cm="1">
        <f t="array" ref="D3">IFERROR(INDEX('Guias Salariais'!$E$1:$E$1160,SMALL(IF(D$1='Guias Salariais'!$D$1:$D$1160,ROW('Guias Salariais'!$D$1:$D$1160)-ROW('Guias Salariais'!$D$1)+1),ROW(2:2))),"")</f>
        <v>5083.333333333333</v>
      </c>
      <c r="E3" s="66" cm="1">
        <f t="array" ref="E3">IFERROR(INDEX('Guias Salariais'!$E$1:$E$1160,SMALL(IF(E$1='Guias Salariais'!$D$1:$D$1160,ROW('Guias Salariais'!$D$1:$D$1160)-ROW('Guias Salariais'!$D$1)+1),ROW(2:2))),"")</f>
        <v>9116.6666666666661</v>
      </c>
      <c r="F3" s="66" cm="1">
        <f t="array" ref="F3">IFERROR(INDEX('Guias Salariais'!$E$1:$E$1160,SMALL(IF(F$1='Guias Salariais'!$D$1:$D$1160,ROW('Guias Salariais'!$D$1:$D$1160)-ROW('Guias Salariais'!$D$1)+1),ROW(2:2))),"")</f>
        <v>13855.555555555555</v>
      </c>
      <c r="G3" s="63" cm="1">
        <f t="array" ref="G3">IFERROR(INDEX('Guias Salariais'!$E$1:$E$1160,SMALL(IF(G$1='Guias Salariais'!$D$1:$D$1160,ROW('Guias Salariais'!$D$1:$D$1160)-ROW('Guias Salariais'!$D$1)+1),ROW(2:2))),"")</f>
        <v>7800</v>
      </c>
      <c r="H3" s="65" cm="1">
        <f t="array" ref="H3">IFERROR(INDEX('Guias Salariais'!$E$1:$E$1160,SMALL(IF(H$1='Guias Salariais'!$D$1:$D$1160,ROW('Guias Salariais'!$D$1:$D$1160)-ROW('Guias Salariais'!$D$1)+1),ROW(2:2))),"")</f>
        <v>14050</v>
      </c>
      <c r="I3" s="65" cm="1">
        <f t="array" ref="I3">IFERROR(INDEX('Guias Salariais'!$E$1:$E$1160,SMALL(IF(I$1='Guias Salariais'!$D$1:$D$1160,ROW('Guias Salariais'!$D$1:$D$1160)-ROW('Guias Salariais'!$D$1)+1),ROW(2:2))),"")</f>
        <v>16450</v>
      </c>
      <c r="J3" s="48" cm="1">
        <f t="array" ref="J3">IFERROR(INDEX('Guias Salariais'!$E$1:$E$1160,SMALL(IF(J$1='Guias Salariais'!$D$1:$D$1160,ROW('Guias Salariais'!$D$1:$D$1160)-ROW('Guias Salariais'!$D$1)+1),ROW(2:2))),"")</f>
        <v>7666.666666666667</v>
      </c>
      <c r="K3" s="66" cm="1">
        <f t="array" ref="K3">IFERROR(INDEX('Guias Salariais'!$E$1:$E$1160,SMALL(IF(K$1='Guias Salariais'!$D$1:$D$1160,ROW('Guias Salariais'!$D$1:$D$1160)-ROW('Guias Salariais'!$D$1)+1),ROW(2:2))),"")</f>
        <v>12450</v>
      </c>
      <c r="L3" s="66" cm="1">
        <f t="array" ref="L3">IFERROR(INDEX('Guias Salariais'!$E$1:$E$1160,SMALL(IF(L$1='Guias Salariais'!$D$1:$D$1160,ROW('Guias Salariais'!$D$1:$D$1160)-ROW('Guias Salariais'!$D$1)+1),ROW(2:2))),"")</f>
        <v>13500</v>
      </c>
      <c r="M3" s="63" cm="1">
        <f t="array" ref="M3">IFERROR(INDEX('Guias Salariais'!$E$1:$E$1160,SMALL(IF(M$1='Guias Salariais'!$D$1:$D$1160,ROW('Guias Salariais'!$D$1:$D$1160)-ROW('Guias Salariais'!$D$1)+1),ROW(2:2))),"")</f>
        <v>4655.5555555555557</v>
      </c>
      <c r="N3" s="65" cm="1">
        <f t="array" ref="N3">IFERROR(INDEX('Guias Salariais'!$E$1:$E$1160,SMALL(IF(N$1='Guias Salariais'!$D$1:$D$1160,ROW('Guias Salariais'!$D$1:$D$1160)-ROW('Guias Salariais'!$D$1)+1),ROW(2:2))),"")</f>
        <v>13500</v>
      </c>
      <c r="O3" s="65" cm="1">
        <f t="array" ref="O3">IFERROR(INDEX('Guias Salariais'!$E$1:$E$1160,SMALL(IF(O$1='Guias Salariais'!$D$1:$D$1160,ROW('Guias Salariais'!$D$1:$D$1160)-ROW('Guias Salariais'!$D$1)+1),ROW(2:2))),"")</f>
        <v>16225</v>
      </c>
      <c r="P3" s="48" t="str" cm="1">
        <f t="array" ref="P3">IFERROR(INDEX('Guias Salariais'!$E$1:$E$1160,SMALL(IF(P$1='Guias Salariais'!$D$1:$D$1160,ROW('Guias Salariais'!$D$1:$D$1160)-ROW('Guias Salariais'!$D$1)+1),ROW(2:2))),"")</f>
        <v/>
      </c>
      <c r="Q3" s="66" cm="1">
        <f t="array" ref="Q3">IFERROR(INDEX('Guias Salariais'!$E$1:$E$1160,SMALL(IF(Q$1='Guias Salariais'!$D$1:$D$1160,ROW('Guias Salariais'!$D$1:$D$1160)-ROW('Guias Salariais'!$D$1)+1),ROW(2:2))),"")</f>
        <v>11666.666666666666</v>
      </c>
      <c r="R3" s="63" cm="1">
        <f t="array" ref="R3">IFERROR(INDEX('Guias Salariais'!$E$1:$E$1160,SMALL(IF(R$1='Guias Salariais'!$D$1:$D$1160,ROW('Guias Salariais'!$D$1:$D$1160)-ROW('Guias Salariais'!$D$1)+1),ROW(2:2))),"")</f>
        <v>17761.111111111109</v>
      </c>
      <c r="S3" s="589" cm="1">
        <f t="array" ref="S3">IFERROR(INDEX('Guias Salariais'!$E$1:$E$1160,SMALL(IF(S$1='Guias Salariais'!$D$1:$D$1160,ROW('Guias Salariais'!$D$1:$D$1160)-ROW('Guias Salariais'!$D$1)+1),ROW(2:2))),"")</f>
        <v>14950</v>
      </c>
      <c r="T3" s="65" cm="1">
        <f t="array" ref="T3">IFERROR(INDEX('Guias Salariais'!$E$1:$E$1160,SMALL(IF(T$1='Guias Salariais'!$D$1:$D$1160,ROW('Guias Salariais'!$D$1:$D$1160)-ROW('Guias Salariais'!$D$1)+1),ROW(2:2))),"")</f>
        <v>26000</v>
      </c>
      <c r="U3" s="48" cm="1">
        <f t="array" ref="U3">IFERROR(INDEX('Guias Salariais'!$E$1:$E$1160,SMALL(IF(U$1='Guias Salariais'!$D$1:$D$1160,ROW('Guias Salariais'!$D$1:$D$1160)-ROW('Guias Salariais'!$D$1)+1),ROW(2:2))),"")</f>
        <v>7711.1111111111113</v>
      </c>
      <c r="V3" s="80" cm="1">
        <f t="array" ref="V3">IFERROR(INDEX('Guias Salariais'!$E$1:$E$1160,SMALL(IF(V$1='Guias Salariais'!$D$1:$D$1160,ROW('Guias Salariais'!$D$1:$D$1160)-ROW('Guias Salariais'!$D$1)+1),ROW(2:2))),"")</f>
        <v>12861.111111111111</v>
      </c>
      <c r="W3" s="63" cm="1">
        <f t="array" ref="W3">IFERROR(INDEX('Guias Salariais'!$E$1:$E$1160,SMALL(IF(W$1='Guias Salariais'!$D$1:$D$1160,ROW('Guias Salariais'!$D$1:$D$1160)-ROW('Guias Salariais'!$D$1)+1),ROW(2:2))),"")</f>
        <v>5441.666666666667</v>
      </c>
      <c r="X3" s="65" cm="1">
        <f t="array" ref="X3">IFERROR(INDEX('Guias Salariais'!$E$1:$E$1160,SMALL(IF(X$1='Guias Salariais'!$D$1:$D$1160,ROW('Guias Salariais'!$D$1:$D$1160)-ROW('Guias Salariais'!$D$1)+1),ROW(2:2))),"")</f>
        <v>7066.666666666667</v>
      </c>
      <c r="Y3" s="65" cm="1">
        <f t="array" ref="Y3">IFERROR(INDEX('Guias Salariais'!$E$1:$E$1160,SMALL(IF(Y$1='Guias Salariais'!$D$1:$D$1160,ROW('Guias Salariais'!$D$1:$D$1160)-ROW('Guias Salariais'!$D$1)+1),ROW(2:2))),"")</f>
        <v>18666.666666666668</v>
      </c>
      <c r="Z3" s="48" cm="1">
        <f t="array" ref="Z3">IFERROR(INDEX('Guias Salariais'!$E$1:$E$1160,SMALL(IF(Z$1='Guias Salariais'!$D$1:$D$1160,ROW('Guias Salariais'!$D$1:$D$1160)-ROW('Guias Salariais'!$D$1)+1),ROW(2:2))),"")</f>
        <v>5266.666666666667</v>
      </c>
      <c r="AA3" s="66" cm="1">
        <f t="array" ref="AA3">IFERROR(INDEX('Guias Salariais'!$E$1:$E$1160,SMALL(IF(AA$1='Guias Salariais'!$D$1:$D$1160,ROW('Guias Salariais'!$D$1:$D$1160)-ROW('Guias Salariais'!$D$1)+1),ROW(2:2))),"")</f>
        <v>13955.555555555555</v>
      </c>
      <c r="AB3" s="66" cm="1">
        <f t="array" ref="AB3">IFERROR(INDEX('Guias Salariais'!$E$1:$E$1160,SMALL(IF(AB$1='Guias Salariais'!$D$1:$D$1160,ROW('Guias Salariais'!$D$1:$D$1160)-ROW('Guias Salariais'!$D$1)+1),ROW(2:2))),"")</f>
        <v>15355.555555555555</v>
      </c>
      <c r="AC3" s="63" cm="1">
        <f t="array" ref="AC3">IFERROR(INDEX('Guias Salariais'!$E$1:$E$1160,SMALL(IF(AC$1='Guias Salariais'!$D$1:$D$1160,ROW('Guias Salariais'!$D$1:$D$1160)-ROW('Guias Salariais'!$D$1)+1),ROW(2:2))),"")</f>
        <v>5666.666666666667</v>
      </c>
      <c r="AD3" s="65" cm="1">
        <f t="array" ref="AD3">IFERROR(INDEX('Guias Salariais'!$E$1:$E$1160,SMALL(IF(AD$1='Guias Salariais'!$D$1:$D$1160,ROW('Guias Salariais'!$D$1:$D$1160)-ROW('Guias Salariais'!$D$1)+1),ROW(2:2))),"")</f>
        <v>14266.666666666666</v>
      </c>
      <c r="AE3" s="177" cm="1">
        <f t="array" ref="AE3">IFERROR(INDEX('Guias Salariais'!$E$1:$E$1160,SMALL(IF(AE$1='Guias Salariais'!$D$1:$D$1160,ROW('Guias Salariais'!$D$1:$D$1160)-ROW('Guias Salariais'!$D$1)+1),ROW(2:2))),"")</f>
        <v>26050</v>
      </c>
      <c r="AF3" s="72"/>
    </row>
    <row r="4" spans="1:32" x14ac:dyDescent="0.25">
      <c r="A4" s="529" t="s">
        <v>82</v>
      </c>
      <c r="B4" s="63" cm="1">
        <f t="array" ref="B4">IFERROR(INDEX('Guias Salariais'!$E$1:$E$1160,SMALL(IF(B$1='Guias Salariais'!$D$1:$D$1160,ROW('Guias Salariais'!$D$1:$D$1160)-ROW('Guias Salariais'!$D$1)+1),ROW(3:3))),"")</f>
        <v>17138.888888888891</v>
      </c>
      <c r="C4" s="177" cm="1">
        <f t="array" ref="C4">IFERROR(INDEX('Guias Salariais'!$E$1:$E$1160,SMALL(IF(C$1='Guias Salariais'!$D$1:$D$1160,ROW('Guias Salariais'!$D$1:$D$1160)-ROW('Guias Salariais'!$D$1)+1),ROW(3:3))),"")</f>
        <v>19333.333333333332</v>
      </c>
      <c r="D4" s="66" cm="1">
        <f t="array" ref="D4">IFERROR(INDEX('Guias Salariais'!$E$1:$E$1160,SMALL(IF(D$1='Guias Salariais'!$D$1:$D$1160,ROW('Guias Salariais'!$D$1:$D$1160)-ROW('Guias Salariais'!$D$1)+1),ROW(3:3))),"")</f>
        <v>5083.333333333333</v>
      </c>
      <c r="E4" s="66" cm="1">
        <f t="array" ref="E4">IFERROR(INDEX('Guias Salariais'!$E$1:$E$1160,SMALL(IF(E$1='Guias Salariais'!$D$1:$D$1160,ROW('Guias Salariais'!$D$1:$D$1160)-ROW('Guias Salariais'!$D$1)+1),ROW(3:3))),"")</f>
        <v>9016.6666666666661</v>
      </c>
      <c r="F4" s="66" cm="1">
        <f t="array" ref="F4">IFERROR(INDEX('Guias Salariais'!$E$1:$E$1160,SMALL(IF(F$1='Guias Salariais'!$D$1:$D$1160,ROW('Guias Salariais'!$D$1:$D$1160)-ROW('Guias Salariais'!$D$1)+1),ROW(3:3))),"")</f>
        <v>14966.666666666666</v>
      </c>
      <c r="G4" s="63" cm="1">
        <f t="array" ref="G4">IFERROR(INDEX('Guias Salariais'!$E$1:$E$1160,SMALL(IF(G$1='Guias Salariais'!$D$1:$D$1160,ROW('Guias Salariais'!$D$1:$D$1160)-ROW('Guias Salariais'!$D$1)+1),ROW(3:3))),"")</f>
        <v>7800</v>
      </c>
      <c r="H4" s="65" cm="1">
        <f t="array" ref="H4">IFERROR(INDEX('Guias Salariais'!$E$1:$E$1160,SMALL(IF(H$1='Guias Salariais'!$D$1:$D$1160,ROW('Guias Salariais'!$D$1:$D$1160)-ROW('Guias Salariais'!$D$1)+1),ROW(3:3))),"")</f>
        <v>14150</v>
      </c>
      <c r="I4" s="65" cm="1">
        <f t="array" ref="I4">IFERROR(INDEX('Guias Salariais'!$E$1:$E$1160,SMALL(IF(I$1='Guias Salariais'!$D$1:$D$1160,ROW('Guias Salariais'!$D$1:$D$1160)-ROW('Guias Salariais'!$D$1)+1),ROW(3:3))),"")</f>
        <v>18600</v>
      </c>
      <c r="J4" s="48" cm="1">
        <f t="array" ref="J4">IFERROR(INDEX('Guias Salariais'!$E$1:$E$1160,SMALL(IF(J$1='Guias Salariais'!$D$1:$D$1160,ROW('Guias Salariais'!$D$1:$D$1160)-ROW('Guias Salariais'!$D$1)+1),ROW(3:3))),"")</f>
        <v>5666.666666666667</v>
      </c>
      <c r="K4" s="66" cm="1">
        <f t="array" ref="K4">IFERROR(INDEX('Guias Salariais'!$E$1:$E$1160,SMALL(IF(K$1='Guias Salariais'!$D$1:$D$1160,ROW('Guias Salariais'!$D$1:$D$1160)-ROW('Guias Salariais'!$D$1)+1),ROW(3:3))),"")</f>
        <v>9666.6666666666661</v>
      </c>
      <c r="L4" s="66" cm="1">
        <f t="array" ref="L4">IFERROR(INDEX('Guias Salariais'!$E$1:$E$1160,SMALL(IF(L$1='Guias Salariais'!$D$1:$D$1160,ROW('Guias Salariais'!$D$1:$D$1160)-ROW('Guias Salariais'!$D$1)+1),ROW(3:3))),"")</f>
        <v>13666.666666666666</v>
      </c>
      <c r="M4" s="63" t="str" cm="1">
        <f t="array" ref="M4">IFERROR(INDEX('Guias Salariais'!$E$1:$E$1160,SMALL(IF(M$1='Guias Salariais'!$D$1:$D$1160,ROW('Guias Salariais'!$D$1:$D$1160)-ROW('Guias Salariais'!$D$1)+1),ROW(3:3))),"")</f>
        <v/>
      </c>
      <c r="N4" s="65" cm="1">
        <f t="array" ref="N4">IFERROR(INDEX('Guias Salariais'!$E$1:$E$1160,SMALL(IF(N$1='Guias Salariais'!$D$1:$D$1160,ROW('Guias Salariais'!$D$1:$D$1160)-ROW('Guias Salariais'!$D$1)+1),ROW(3:3))),"")</f>
        <v>6488.8888888888887</v>
      </c>
      <c r="O4" s="65" cm="1">
        <f t="array" ref="O4">IFERROR(INDEX('Guias Salariais'!$E$1:$E$1160,SMALL(IF(O$1='Guias Salariais'!$D$1:$D$1160,ROW('Guias Salariais'!$D$1:$D$1160)-ROW('Guias Salariais'!$D$1)+1),ROW(3:3))),"")</f>
        <v>21000</v>
      </c>
      <c r="P4" s="48" t="str" cm="1">
        <f t="array" ref="P4">IFERROR(INDEX('Guias Salariais'!$E$1:$E$1160,SMALL(IF(P$1='Guias Salariais'!$D$1:$D$1160,ROW('Guias Salariais'!$D$1:$D$1160)-ROW('Guias Salariais'!$D$1)+1),ROW(3:3))),"")</f>
        <v/>
      </c>
      <c r="Q4" s="66" t="str" cm="1">
        <f t="array" ref="Q4">IFERROR(INDEX('Guias Salariais'!$E$1:$E$1160,SMALL(IF(Q$1='Guias Salariais'!$D$1:$D$1160,ROW('Guias Salariais'!$D$1:$D$1160)-ROW('Guias Salariais'!$D$1)+1),ROW(3:3))),"")</f>
        <v/>
      </c>
      <c r="R4" s="63" cm="1">
        <f t="array" ref="R4">IFERROR(INDEX('Guias Salariais'!$E$1:$E$1160,SMALL(IF(R$1='Guias Salariais'!$D$1:$D$1160,ROW('Guias Salariais'!$D$1:$D$1160)-ROW('Guias Salariais'!$D$1)+1),ROW(3:3))),"")</f>
        <v>22844.444444444445</v>
      </c>
      <c r="S4" s="589" cm="1">
        <f t="array" ref="S4">IFERROR(INDEX('Guias Salariais'!$E$1:$E$1160,SMALL(IF(S$1='Guias Salariais'!$D$1:$D$1160,ROW('Guias Salariais'!$D$1:$D$1160)-ROW('Guias Salariais'!$D$1)+1),ROW(3:3))),"")</f>
        <v>10000</v>
      </c>
      <c r="T4" s="65" cm="1">
        <f t="array" ref="T4">IFERROR(INDEX('Guias Salariais'!$E$1:$E$1160,SMALL(IF(T$1='Guias Salariais'!$D$1:$D$1160,ROW('Guias Salariais'!$D$1:$D$1160)-ROW('Guias Salariais'!$D$1)+1),ROW(3:3))),"")</f>
        <v>14955.555555555555</v>
      </c>
      <c r="U4" s="48" cm="1">
        <f t="array" ref="U4">IFERROR(INDEX('Guias Salariais'!$E$1:$E$1160,SMALL(IF(U$1='Guias Salariais'!$D$1:$D$1160,ROW('Guias Salariais'!$D$1:$D$1160)-ROW('Guias Salariais'!$D$1)+1),ROW(3:3))),"")</f>
        <v>7466.666666666667</v>
      </c>
      <c r="V4" s="80" cm="1">
        <f t="array" ref="V4">IFERROR(INDEX('Guias Salariais'!$E$1:$E$1160,SMALL(IF(V$1='Guias Salariais'!$D$1:$D$1160,ROW('Guias Salariais'!$D$1:$D$1160)-ROW('Guias Salariais'!$D$1)+1),ROW(3:3))),"")</f>
        <v>10361.111111111111</v>
      </c>
      <c r="W4" s="63" t="str" cm="1">
        <f t="array" ref="W4">IFERROR(INDEX('Guias Salariais'!$E$1:$E$1160,SMALL(IF(W$1='Guias Salariais'!$D$1:$D$1160,ROW('Guias Salariais'!$D$1:$D$1160)-ROW('Guias Salariais'!$D$1)+1),ROW(3:3))),"")</f>
        <v/>
      </c>
      <c r="X4" s="65" t="str" cm="1">
        <f t="array" ref="X4">IFERROR(INDEX('Guias Salariais'!$E$1:$E$1160,SMALL(IF(X$1='Guias Salariais'!$D$1:$D$1160,ROW('Guias Salariais'!$D$1:$D$1160)-ROW('Guias Salariais'!$D$1)+1),ROW(3:3))),"")</f>
        <v/>
      </c>
      <c r="Y4" s="65" cm="1">
        <f t="array" ref="Y4">IFERROR(INDEX('Guias Salariais'!$E$1:$E$1160,SMALL(IF(Y$1='Guias Salariais'!$D$1:$D$1160,ROW('Guias Salariais'!$D$1:$D$1160)-ROW('Guias Salariais'!$D$1)+1),ROW(3:3))),"")</f>
        <v>9566.6666666666661</v>
      </c>
      <c r="Z4" s="48" cm="1">
        <f t="array" ref="Z4">IFERROR(INDEX('Guias Salariais'!$E$1:$E$1160,SMALL(IF(Z$1='Guias Salariais'!$D$1:$D$1160,ROW('Guias Salariais'!$D$1:$D$1160)-ROW('Guias Salariais'!$D$1)+1),ROW(3:3))),"")</f>
        <v>5183.333333333333</v>
      </c>
      <c r="AA4" s="66" cm="1">
        <f t="array" ref="AA4">IFERROR(INDEX('Guias Salariais'!$E$1:$E$1160,SMALL(IF(AA$1='Guias Salariais'!$D$1:$D$1160,ROW('Guias Salariais'!$D$1:$D$1160)-ROW('Guias Salariais'!$D$1)+1),ROW(3:3))),"")</f>
        <v>8905.5555555555547</v>
      </c>
      <c r="AB4" s="66" cm="1">
        <f t="array" ref="AB4">IFERROR(INDEX('Guias Salariais'!$E$1:$E$1160,SMALL(IF(AB$1='Guias Salariais'!$D$1:$D$1160,ROW('Guias Salariais'!$D$1:$D$1160)-ROW('Guias Salariais'!$D$1)+1),ROW(3:3))),"")</f>
        <v>12472.222222222223</v>
      </c>
      <c r="AC4" s="63" cm="1">
        <f t="array" ref="AC4">IFERROR(INDEX('Guias Salariais'!$E$1:$E$1160,SMALL(IF(AC$1='Guias Salariais'!$D$1:$D$1160,ROW('Guias Salariais'!$D$1:$D$1160)-ROW('Guias Salariais'!$D$1)+1),ROW(3:3))),"")</f>
        <v>5766.666666666667</v>
      </c>
      <c r="AD4" s="65" cm="1">
        <f t="array" ref="AD4">IFERROR(INDEX('Guias Salariais'!$E$1:$E$1160,SMALL(IF(AD$1='Guias Salariais'!$D$1:$D$1160,ROW('Guias Salariais'!$D$1:$D$1160)-ROW('Guias Salariais'!$D$1)+1),ROW(3:3))),"")</f>
        <v>10216.666666666666</v>
      </c>
      <c r="AE4" s="177" cm="1">
        <f t="array" ref="AE4">IFERROR(INDEX('Guias Salariais'!$E$1:$E$1160,SMALL(IF(AE$1='Guias Salariais'!$D$1:$D$1160,ROW('Guias Salariais'!$D$1:$D$1160)-ROW('Guias Salariais'!$D$1)+1),ROW(3:3))),"")</f>
        <v>24050</v>
      </c>
      <c r="AF4" s="72"/>
    </row>
    <row r="5" spans="1:32" x14ac:dyDescent="0.25">
      <c r="A5" s="529" t="s">
        <v>82</v>
      </c>
      <c r="B5" s="63" t="str" cm="1">
        <f t="array" ref="B5">IFERROR(INDEX('Guias Salariais'!$E$1:$E$1160,SMALL(IF(B$1='Guias Salariais'!$D$1:$D$1160,ROW('Guias Salariais'!$D$1:$D$1160)-ROW('Guias Salariais'!$D$1)+1),ROW(4:4))),"")</f>
        <v/>
      </c>
      <c r="C5" s="177" cm="1">
        <f t="array" ref="C5">IFERROR(INDEX('Guias Salariais'!$E$1:$E$1160,SMALL(IF(C$1='Guias Salariais'!$D$1:$D$1160,ROW('Guias Salariais'!$D$1:$D$1160)-ROW('Guias Salariais'!$D$1)+1),ROW(4:4))),"")</f>
        <v>19427.777777777777</v>
      </c>
      <c r="D5" s="66" cm="1">
        <f t="array" ref="D5">IFERROR(INDEX('Guias Salariais'!$E$1:$E$1160,SMALL(IF(D$1='Guias Salariais'!$D$1:$D$1160,ROW('Guias Salariais'!$D$1:$D$1160)-ROW('Guias Salariais'!$D$1)+1),ROW(4:4))),"")</f>
        <v>5150</v>
      </c>
      <c r="E5" s="66" cm="1">
        <f t="array" ref="E5">IFERROR(INDEX('Guias Salariais'!$E$1:$E$1160,SMALL(IF(E$1='Guias Salariais'!$D$1:$D$1160,ROW('Guias Salariais'!$D$1:$D$1160)-ROW('Guias Salariais'!$D$1)+1),ROW(4:4))),"")</f>
        <v>8616.6666666666661</v>
      </c>
      <c r="F5" s="66" cm="1">
        <f t="array" ref="F5">IFERROR(INDEX('Guias Salariais'!$E$1:$E$1160,SMALL(IF(F$1='Guias Salariais'!$D$1:$D$1160,ROW('Guias Salariais'!$D$1:$D$1160)-ROW('Guias Salariais'!$D$1)+1),ROW(4:4))),"")</f>
        <v>13911.111111111111</v>
      </c>
      <c r="G5" s="63" cm="1">
        <f t="array" ref="G5">IFERROR(INDEX('Guias Salariais'!$E$1:$E$1160,SMALL(IF(G$1='Guias Salariais'!$D$1:$D$1160,ROW('Guias Salariais'!$D$1:$D$1160)-ROW('Guias Salariais'!$D$1)+1),ROW(4:4))),"")</f>
        <v>7800</v>
      </c>
      <c r="H5" s="65" cm="1">
        <f t="array" ref="H5">IFERROR(INDEX('Guias Salariais'!$E$1:$E$1160,SMALL(IF(H$1='Guias Salariais'!$D$1:$D$1160,ROW('Guias Salariais'!$D$1:$D$1160)-ROW('Guias Salariais'!$D$1)+1),ROW(4:4))),"")</f>
        <v>14125</v>
      </c>
      <c r="I5" s="65" cm="1">
        <f t="array" ref="I5">IFERROR(INDEX('Guias Salariais'!$E$1:$E$1160,SMALL(IF(I$1='Guias Salariais'!$D$1:$D$1160,ROW('Guias Salariais'!$D$1:$D$1160)-ROW('Guias Salariais'!$D$1)+1),ROW(4:4))),"")</f>
        <v>18575</v>
      </c>
      <c r="J5" s="48" cm="1">
        <f t="array" ref="J5">IFERROR(INDEX('Guias Salariais'!$E$1:$E$1160,SMALL(IF(J$1='Guias Salariais'!$D$1:$D$1160,ROW('Guias Salariais'!$D$1:$D$1160)-ROW('Guias Salariais'!$D$1)+1),ROW(4:4))),"")</f>
        <v>5566.666666666667</v>
      </c>
      <c r="K5" s="66" cm="1">
        <f t="array" ref="K5">IFERROR(INDEX('Guias Salariais'!$E$1:$E$1160,SMALL(IF(K$1='Guias Salariais'!$D$1:$D$1160,ROW('Guias Salariais'!$D$1:$D$1160)-ROW('Guias Salariais'!$D$1)+1),ROW(4:4))),"")</f>
        <v>7455.5555555555557</v>
      </c>
      <c r="L5" s="66" cm="1">
        <f t="array" ref="L5">IFERROR(INDEX('Guias Salariais'!$E$1:$E$1160,SMALL(IF(L$1='Guias Salariais'!$D$1:$D$1160,ROW('Guias Salariais'!$D$1:$D$1160)-ROW('Guias Salariais'!$D$1)+1),ROW(4:4))),"")</f>
        <v>10811.111111111111</v>
      </c>
      <c r="M5" s="63" t="str" cm="1">
        <f t="array" ref="M5">IFERROR(INDEX('Guias Salariais'!$E$1:$E$1160,SMALL(IF(M$1='Guias Salariais'!$D$1:$D$1160,ROW('Guias Salariais'!$D$1:$D$1160)-ROW('Guias Salariais'!$D$1)+1),ROW(4:4))),"")</f>
        <v/>
      </c>
      <c r="N5" s="65" t="str" cm="1">
        <f t="array" ref="N5">IFERROR(INDEX('Guias Salariais'!$E$1:$E$1160,SMALL(IF(N$1='Guias Salariais'!$D$1:$D$1160,ROW('Guias Salariais'!$D$1:$D$1160)-ROW('Guias Salariais'!$D$1)+1),ROW(4:4))),"")</f>
        <v/>
      </c>
      <c r="O5" s="65" cm="1">
        <f t="array" ref="O5">IFERROR(INDEX('Guias Salariais'!$E$1:$E$1160,SMALL(IF(O$1='Guias Salariais'!$D$1:$D$1160,ROW('Guias Salariais'!$D$1:$D$1160)-ROW('Guias Salariais'!$D$1)+1),ROW(4:4))),"")</f>
        <v>14666.666666666666</v>
      </c>
      <c r="P5" s="48" t="str" cm="1">
        <f t="array" ref="P5">IFERROR(INDEX('Guias Salariais'!$E$1:$E$1160,SMALL(IF(P$1='Guias Salariais'!$D$1:$D$1160,ROW('Guias Salariais'!$D$1:$D$1160)-ROW('Guias Salariais'!$D$1)+1),ROW(4:4))),"")</f>
        <v/>
      </c>
      <c r="Q5" s="66" t="str" cm="1">
        <f t="array" ref="Q5">IFERROR(INDEX('Guias Salariais'!$E$1:$E$1160,SMALL(IF(Q$1='Guias Salariais'!$D$1:$D$1160,ROW('Guias Salariais'!$D$1:$D$1160)-ROW('Guias Salariais'!$D$1)+1),ROW(4:4))),"")</f>
        <v/>
      </c>
      <c r="R5" s="63" cm="1">
        <f t="array" ref="R5">IFERROR(INDEX('Guias Salariais'!$E$1:$E$1160,SMALL(IF(R$1='Guias Salariais'!$D$1:$D$1160,ROW('Guias Salariais'!$D$1:$D$1160)-ROW('Guias Salariais'!$D$1)+1),ROW(4:4))),"")</f>
        <v>17705.555555555555</v>
      </c>
      <c r="S5" s="589" cm="1">
        <f t="array" ref="S5">IFERROR(INDEX('Guias Salariais'!$E$1:$E$1160,SMALL(IF(S$1='Guias Salariais'!$D$1:$D$1160,ROW('Guias Salariais'!$D$1:$D$1160)-ROW('Guias Salariais'!$D$1)+1),ROW(4:4))),"")</f>
        <v>13500</v>
      </c>
      <c r="T5" s="65" cm="1">
        <f t="array" ref="T5">IFERROR(INDEX('Guias Salariais'!$E$1:$E$1160,SMALL(IF(T$1='Guias Salariais'!$D$1:$D$1160,ROW('Guias Salariais'!$D$1:$D$1160)-ROW('Guias Salariais'!$D$1)+1),ROW(4:4))),"")</f>
        <v>17955.555555555555</v>
      </c>
      <c r="U5" s="48" cm="1">
        <f t="array" ref="U5">IFERROR(INDEX('Guias Salariais'!$E$1:$E$1160,SMALL(IF(U$1='Guias Salariais'!$D$1:$D$1160,ROW('Guias Salariais'!$D$1:$D$1160)-ROW('Guias Salariais'!$D$1)+1),ROW(4:4))),"")</f>
        <v>5705.5555555555557</v>
      </c>
      <c r="V5" s="80" cm="1">
        <f t="array" ref="V5">IFERROR(INDEX('Guias Salariais'!$E$1:$E$1160,SMALL(IF(V$1='Guias Salariais'!$D$1:$D$1160,ROW('Guias Salariais'!$D$1:$D$1160)-ROW('Guias Salariais'!$D$1)+1),ROW(4:4))),"")</f>
        <v>12861.111111111111</v>
      </c>
      <c r="W5" s="63" t="str" cm="1">
        <f t="array" ref="W5">IFERROR(INDEX('Guias Salariais'!$E$1:$E$1160,SMALL(IF(W$1='Guias Salariais'!$D$1:$D$1160,ROW('Guias Salariais'!$D$1:$D$1160)-ROW('Guias Salariais'!$D$1)+1),ROW(4:4))),"")</f>
        <v/>
      </c>
      <c r="X5" s="65" t="str" cm="1">
        <f t="array" ref="X5">IFERROR(INDEX('Guias Salariais'!$E$1:$E$1160,SMALL(IF(X$1='Guias Salariais'!$D$1:$D$1160,ROW('Guias Salariais'!$D$1:$D$1160)-ROW('Guias Salariais'!$D$1)+1),ROW(4:4))),"")</f>
        <v/>
      </c>
      <c r="Y5" s="65" cm="1">
        <f t="array" ref="Y5">IFERROR(INDEX('Guias Salariais'!$E$1:$E$1160,SMALL(IF(Y$1='Guias Salariais'!$D$1:$D$1160,ROW('Guias Salariais'!$D$1:$D$1160)-ROW('Guias Salariais'!$D$1)+1),ROW(4:4))),"")</f>
        <v>12266.666666666666</v>
      </c>
      <c r="Z5" s="48" t="str" cm="1">
        <f t="array" ref="Z5">IFERROR(INDEX('Guias Salariais'!$E$1:$E$1160,SMALL(IF(Z$1='Guias Salariais'!$D$1:$D$1160,ROW('Guias Salariais'!$D$1:$D$1160)-ROW('Guias Salariais'!$D$1)+1),ROW(4:4))),"")</f>
        <v/>
      </c>
      <c r="AA5" s="66" cm="1">
        <f t="array" ref="AA5">IFERROR(INDEX('Guias Salariais'!$E$1:$E$1160,SMALL(IF(AA$1='Guias Salariais'!$D$1:$D$1160,ROW('Guias Salariais'!$D$1:$D$1160)-ROW('Guias Salariais'!$D$1)+1),ROW(4:4))),"")</f>
        <v>8661.1111111111113</v>
      </c>
      <c r="AB5" s="66" cm="1">
        <f t="array" ref="AB5">IFERROR(INDEX('Guias Salariais'!$E$1:$E$1160,SMALL(IF(AB$1='Guias Salariais'!$D$1:$D$1160,ROW('Guias Salariais'!$D$1:$D$1160)-ROW('Guias Salariais'!$D$1)+1),ROW(4:4))),"")</f>
        <v>13877.777777777777</v>
      </c>
      <c r="AC5" s="63" cm="1">
        <f t="array" ref="AC5">IFERROR(INDEX('Guias Salariais'!$E$1:$E$1160,SMALL(IF(AC$1='Guias Salariais'!$D$1:$D$1160,ROW('Guias Salariais'!$D$1:$D$1160)-ROW('Guias Salariais'!$D$1)+1),ROW(4:4))),"")</f>
        <v>5516.666666666667</v>
      </c>
      <c r="AD5" s="65" cm="1">
        <f t="array" ref="AD5">IFERROR(INDEX('Guias Salariais'!$E$1:$E$1160,SMALL(IF(AD$1='Guias Salariais'!$D$1:$D$1160,ROW('Guias Salariais'!$D$1:$D$1160)-ROW('Guias Salariais'!$D$1)+1),ROW(4:4))),"")</f>
        <v>10566.666666666666</v>
      </c>
      <c r="AE5" s="177" cm="1">
        <f t="array" ref="AE5">IFERROR(INDEX('Guias Salariais'!$E$1:$E$1160,SMALL(IF(AE$1='Guias Salariais'!$D$1:$D$1160,ROW('Guias Salariais'!$D$1:$D$1160)-ROW('Guias Salariais'!$D$1)+1),ROW(4:4))),"")</f>
        <v>26500</v>
      </c>
      <c r="AF5" s="72"/>
    </row>
    <row r="6" spans="1:32" x14ac:dyDescent="0.25">
      <c r="A6" s="529" t="s">
        <v>82</v>
      </c>
      <c r="B6" s="63" t="str" cm="1">
        <f t="array" ref="B6">IFERROR(INDEX('Guias Salariais'!$E$1:$E$1160,SMALL(IF(B$1='Guias Salariais'!$D$1:$D$1160,ROW('Guias Salariais'!$D$1:$D$1160)-ROW('Guias Salariais'!$D$1)+1),ROW(5:5))),"")</f>
        <v/>
      </c>
      <c r="C6" s="177" cm="1">
        <f t="array" ref="C6">IFERROR(INDEX('Guias Salariais'!$E$1:$E$1160,SMALL(IF(C$1='Guias Salariais'!$D$1:$D$1160,ROW('Guias Salariais'!$D$1:$D$1160)-ROW('Guias Salariais'!$D$1)+1),ROW(5:5))),"")</f>
        <v>21677.777777777777</v>
      </c>
      <c r="D6" s="66" cm="1">
        <f t="array" ref="D6">IFERROR(INDEX('Guias Salariais'!$E$1:$E$1160,SMALL(IF(D$1='Guias Salariais'!$D$1:$D$1160,ROW('Guias Salariais'!$D$1:$D$1160)-ROW('Guias Salariais'!$D$1)+1),ROW(5:5))),"")</f>
        <v>5072.2222222222226</v>
      </c>
      <c r="E6" s="66" cm="1">
        <f t="array" ref="E6">IFERROR(INDEX('Guias Salariais'!$E$1:$E$1160,SMALL(IF(E$1='Guias Salariais'!$D$1:$D$1160,ROW('Guias Salariais'!$D$1:$D$1160)-ROW('Guias Salariais'!$D$1)+1),ROW(5:5))),"")</f>
        <v>8911.1111111111113</v>
      </c>
      <c r="F6" s="66" cm="1">
        <f t="array" ref="F6">IFERROR(INDEX('Guias Salariais'!$E$1:$E$1160,SMALL(IF(F$1='Guias Salariais'!$D$1:$D$1160,ROW('Guias Salariais'!$D$1:$D$1160)-ROW('Guias Salariais'!$D$1)+1),ROW(5:5))),"")</f>
        <v>14966.666666666666</v>
      </c>
      <c r="G6" s="63" cm="1">
        <f t="array" ref="G6">IFERROR(INDEX('Guias Salariais'!$E$1:$E$1160,SMALL(IF(G$1='Guias Salariais'!$D$1:$D$1160,ROW('Guias Salariais'!$D$1:$D$1160)-ROW('Guias Salariais'!$D$1)+1),ROW(5:5))),"")</f>
        <v>8200</v>
      </c>
      <c r="H6" s="65" cm="1">
        <f t="array" ref="H6">IFERROR(INDEX('Guias Salariais'!$E$1:$E$1160,SMALL(IF(H$1='Guias Salariais'!$D$1:$D$1160,ROW('Guias Salariais'!$D$1:$D$1160)-ROW('Guias Salariais'!$D$1)+1),ROW(5:5))),"")</f>
        <v>14000</v>
      </c>
      <c r="I6" s="65" cm="1">
        <f t="array" ref="I6">IFERROR(INDEX('Guias Salariais'!$E$1:$E$1160,SMALL(IF(I$1='Guias Salariais'!$D$1:$D$1160,ROW('Guias Salariais'!$D$1:$D$1160)-ROW('Guias Salariais'!$D$1)+1),ROW(5:5))),"")</f>
        <v>18400</v>
      </c>
      <c r="J6" s="48" t="str" cm="1">
        <f t="array" ref="J6">IFERROR(INDEX('Guias Salariais'!$E$1:$E$1160,SMALL(IF(J$1='Guias Salariais'!$D$1:$D$1160,ROW('Guias Salariais'!$D$1:$D$1160)-ROW('Guias Salariais'!$D$1)+1),ROW(5:5))),"")</f>
        <v/>
      </c>
      <c r="K6" s="66" cm="1">
        <f t="array" ref="K6">IFERROR(INDEX('Guias Salariais'!$E$1:$E$1160,SMALL(IF(K$1='Guias Salariais'!$D$1:$D$1160,ROW('Guias Salariais'!$D$1:$D$1160)-ROW('Guias Salariais'!$D$1)+1),ROW(5:5))),"")</f>
        <v>9455.5555555555547</v>
      </c>
      <c r="L6" s="66" cm="1">
        <f t="array" ref="L6">IFERROR(INDEX('Guias Salariais'!$E$1:$E$1160,SMALL(IF(L$1='Guias Salariais'!$D$1:$D$1160,ROW('Guias Salariais'!$D$1:$D$1160)-ROW('Guias Salariais'!$D$1)+1),ROW(5:5))),"")</f>
        <v>11955.555555555555</v>
      </c>
      <c r="M6" s="63" t="str" cm="1">
        <f t="array" ref="M6">IFERROR(INDEX('Guias Salariais'!$E$1:$E$1160,SMALL(IF(M$1='Guias Salariais'!$D$1:$D$1160,ROW('Guias Salariais'!$D$1:$D$1160)-ROW('Guias Salariais'!$D$1)+1),ROW(5:5))),"")</f>
        <v/>
      </c>
      <c r="N6" s="65" t="str" cm="1">
        <f t="array" ref="N6">IFERROR(INDEX('Guias Salariais'!$E$1:$E$1160,SMALL(IF(N$1='Guias Salariais'!$D$1:$D$1160,ROW('Guias Salariais'!$D$1:$D$1160)-ROW('Guias Salariais'!$D$1)+1),ROW(5:5))),"")</f>
        <v/>
      </c>
      <c r="O6" s="65" cm="1">
        <f t="array" ref="O6">IFERROR(INDEX('Guias Salariais'!$E$1:$E$1160,SMALL(IF(O$1='Guias Salariais'!$D$1:$D$1160,ROW('Guias Salariais'!$D$1:$D$1160)-ROW('Guias Salariais'!$D$1)+1),ROW(5:5))),"")</f>
        <v>15000</v>
      </c>
      <c r="P6" s="48" t="str" cm="1">
        <f t="array" ref="P6">IFERROR(INDEX('Guias Salariais'!$E$1:$E$1160,SMALL(IF(P$1='Guias Salariais'!$D$1:$D$1160,ROW('Guias Salariais'!$D$1:$D$1160)-ROW('Guias Salariais'!$D$1)+1),ROW(5:5))),"")</f>
        <v/>
      </c>
      <c r="Q6" s="66" t="str" cm="1">
        <f t="array" ref="Q6">IFERROR(INDEX('Guias Salariais'!$E$1:$E$1160,SMALL(IF(Q$1='Guias Salariais'!$D$1:$D$1160,ROW('Guias Salariais'!$D$1:$D$1160)-ROW('Guias Salariais'!$D$1)+1),ROW(5:5))),"")</f>
        <v/>
      </c>
      <c r="R6" s="63" cm="1">
        <f t="array" ref="R6">IFERROR(INDEX('Guias Salariais'!$E$1:$E$1160,SMALL(IF(R$1='Guias Salariais'!$D$1:$D$1160,ROW('Guias Salariais'!$D$1:$D$1160)-ROW('Guias Salariais'!$D$1)+1),ROW(5:5))),"")</f>
        <v>18955.555555555555</v>
      </c>
      <c r="S6" s="589" cm="1">
        <f t="array" ref="S6">IFERROR(INDEX('Guias Salariais'!$E$1:$E$1160,SMALL(IF(S$1='Guias Salariais'!$D$1:$D$1160,ROW('Guias Salariais'!$D$1:$D$1160)-ROW('Guias Salariais'!$D$1)+1),ROW(5:5))),"")</f>
        <v>12208.888888888889</v>
      </c>
      <c r="T6" s="65" cm="1">
        <f t="array" ref="T6">IFERROR(INDEX('Guias Salariais'!$E$1:$E$1160,SMALL(IF(T$1='Guias Salariais'!$D$1:$D$1160,ROW('Guias Salariais'!$D$1:$D$1160)-ROW('Guias Salariais'!$D$1)+1),ROW(5:5))),"")</f>
        <v>19711.111111111109</v>
      </c>
      <c r="U6" s="48" t="str" cm="1">
        <f t="array" ref="U6">IFERROR(INDEX('Guias Salariais'!$E$1:$E$1160,SMALL(IF(U$1='Guias Salariais'!$D$1:$D$1160,ROW('Guias Salariais'!$D$1:$D$1160)-ROW('Guias Salariais'!$D$1)+1),ROW(5:5))),"")</f>
        <v/>
      </c>
      <c r="V6" s="80" cm="1">
        <f t="array" ref="V6">IFERROR(INDEX('Guias Salariais'!$E$1:$E$1160,SMALL(IF(V$1='Guias Salariais'!$D$1:$D$1160,ROW('Guias Salariais'!$D$1:$D$1160)-ROW('Guias Salariais'!$D$1)+1),ROW(5:5))),"")</f>
        <v>10261.111111111111</v>
      </c>
      <c r="W6" s="63" t="str" cm="1">
        <f t="array" ref="W6">IFERROR(INDEX('Guias Salariais'!$E$1:$E$1160,SMALL(IF(W$1='Guias Salariais'!$D$1:$D$1160,ROW('Guias Salariais'!$D$1:$D$1160)-ROW('Guias Salariais'!$D$1)+1),ROW(5:5))),"")</f>
        <v/>
      </c>
      <c r="X6" s="65" t="str" cm="1">
        <f t="array" ref="X6">IFERROR(INDEX('Guias Salariais'!$E$1:$E$1160,SMALL(IF(X$1='Guias Salariais'!$D$1:$D$1160,ROW('Guias Salariais'!$D$1:$D$1160)-ROW('Guias Salariais'!$D$1)+1),ROW(5:5))),"")</f>
        <v/>
      </c>
      <c r="Y6" s="65" cm="1">
        <f t="array" ref="Y6">IFERROR(INDEX('Guias Salariais'!$E$1:$E$1160,SMALL(IF(Y$1='Guias Salariais'!$D$1:$D$1160,ROW('Guias Salariais'!$D$1:$D$1160)-ROW('Guias Salariais'!$D$1)+1),ROW(5:5))),"")</f>
        <v>20000</v>
      </c>
      <c r="Z6" s="48" t="str" cm="1">
        <f t="array" ref="Z6">IFERROR(INDEX('Guias Salariais'!$E$1:$E$1160,SMALL(IF(Z$1='Guias Salariais'!$D$1:$D$1160,ROW('Guias Salariais'!$D$1:$D$1160)-ROW('Guias Salariais'!$D$1)+1),ROW(5:5))),"")</f>
        <v/>
      </c>
      <c r="AA6" s="66" t="str" cm="1">
        <f t="array" ref="AA6">IFERROR(INDEX('Guias Salariais'!$E$1:$E$1160,SMALL(IF(AA$1='Guias Salariais'!$D$1:$D$1160,ROW('Guias Salariais'!$D$1:$D$1160)-ROW('Guias Salariais'!$D$1)+1),ROW(5:5))),"")</f>
        <v/>
      </c>
      <c r="AB6" s="66" cm="1">
        <f t="array" ref="AB6">IFERROR(INDEX('Guias Salariais'!$E$1:$E$1160,SMALL(IF(AB$1='Guias Salariais'!$D$1:$D$1160,ROW('Guias Salariais'!$D$1:$D$1160)-ROW('Guias Salariais'!$D$1)+1),ROW(5:5))),"")</f>
        <v>12355.555555555555</v>
      </c>
      <c r="AC6" s="63" t="str" cm="1">
        <f t="array" ref="AC6">IFERROR(INDEX('Guias Salariais'!$E$1:$E$1160,SMALL(IF(AC$1='Guias Salariais'!$D$1:$D$1160,ROW('Guias Salariais'!$D$1:$D$1160)-ROW('Guias Salariais'!$D$1)+1),ROW(5:5))),"")</f>
        <v/>
      </c>
      <c r="AD6" s="65" cm="1">
        <f t="array" ref="AD6">IFERROR(INDEX('Guias Salariais'!$E$1:$E$1160,SMALL(IF(AD$1='Guias Salariais'!$D$1:$D$1160,ROW('Guias Salariais'!$D$1:$D$1160)-ROW('Guias Salariais'!$D$1)+1),ROW(5:5))),"")</f>
        <v>13955.555555555555</v>
      </c>
      <c r="AE6" s="177" cm="1">
        <f t="array" ref="AE6">IFERROR(INDEX('Guias Salariais'!$E$1:$E$1160,SMALL(IF(AE$1='Guias Salariais'!$D$1:$D$1160,ROW('Guias Salariais'!$D$1:$D$1160)-ROW('Guias Salariais'!$D$1)+1),ROW(5:5))),"")</f>
        <v>15766.666666666666</v>
      </c>
      <c r="AF6" s="72"/>
    </row>
    <row r="7" spans="1:32" x14ac:dyDescent="0.25">
      <c r="A7" s="529" t="s">
        <v>82</v>
      </c>
      <c r="B7" s="63" t="str" cm="1">
        <f t="array" ref="B7">IFERROR(INDEX('Guias Salariais'!$E$1:$E$1160,SMALL(IF(B$1='Guias Salariais'!$D$1:$D$1160,ROW('Guias Salariais'!$D$1:$D$1160)-ROW('Guias Salariais'!$D$1)+1),ROW(6:6))),"")</f>
        <v/>
      </c>
      <c r="C7" s="177" cm="1">
        <f t="array" ref="C7">IFERROR(INDEX('Guias Salariais'!$E$1:$E$1160,SMALL(IF(C$1='Guias Salariais'!$D$1:$D$1160,ROW('Guias Salariais'!$D$1:$D$1160)-ROW('Guias Salariais'!$D$1)+1),ROW(6:6))),"")</f>
        <v>23133.333333333332</v>
      </c>
      <c r="D7" s="66" t="str" cm="1">
        <f t="array" ref="D7">IFERROR(INDEX('Guias Salariais'!$E$1:$E$1160,SMALL(IF(D$1='Guias Salariais'!$D$1:$D$1160,ROW('Guias Salariais'!$D$1:$D$1160)-ROW('Guias Salariais'!$D$1)+1),ROW(6:6))),"")</f>
        <v/>
      </c>
      <c r="E7" s="66" t="str" cm="1">
        <f t="array" ref="E7">IFERROR(INDEX('Guias Salariais'!$E$1:$E$1160,SMALL(IF(E$1='Guias Salariais'!$D$1:$D$1160,ROW('Guias Salariais'!$D$1:$D$1160)-ROW('Guias Salariais'!$D$1)+1),ROW(6:6))),"")</f>
        <v/>
      </c>
      <c r="F7" s="66" cm="1">
        <f t="array" ref="F7">IFERROR(INDEX('Guias Salariais'!$E$1:$E$1160,SMALL(IF(F$1='Guias Salariais'!$D$1:$D$1160,ROW('Guias Salariais'!$D$1:$D$1160)-ROW('Guias Salariais'!$D$1)+1),ROW(6:6))),"")</f>
        <v>13994.444444444445</v>
      </c>
      <c r="G7" s="63" cm="1">
        <f t="array" ref="G7">IFERROR(INDEX('Guias Salariais'!$E$1:$E$1160,SMALL(IF(G$1='Guias Salariais'!$D$1:$D$1160,ROW('Guias Salariais'!$D$1:$D$1160)-ROW('Guias Salariais'!$D$1)+1),ROW(6:6))),"")</f>
        <v>5266.666666666667</v>
      </c>
      <c r="H7" s="65" cm="1">
        <f t="array" ref="H7">IFERROR(INDEX('Guias Salariais'!$E$1:$E$1160,SMALL(IF(H$1='Guias Salariais'!$D$1:$D$1160,ROW('Guias Salariais'!$D$1:$D$1160)-ROW('Guias Salariais'!$D$1)+1),ROW(6:6))),"")</f>
        <v>13750</v>
      </c>
      <c r="I7" s="65" cm="1">
        <f t="array" ref="I7">IFERROR(INDEX('Guias Salariais'!$E$1:$E$1160,SMALL(IF(I$1='Guias Salariais'!$D$1:$D$1160,ROW('Guias Salariais'!$D$1:$D$1160)-ROW('Guias Salariais'!$D$1)+1),ROW(6:6))),"")</f>
        <v>14833.333333333334</v>
      </c>
      <c r="J7" s="48" t="str" cm="1">
        <f t="array" ref="J7">IFERROR(INDEX('Guias Salariais'!$E$1:$E$1160,SMALL(IF(J$1='Guias Salariais'!$D$1:$D$1160,ROW('Guias Salariais'!$D$1:$D$1160)-ROW('Guias Salariais'!$D$1)+1),ROW(6:6))),"")</f>
        <v/>
      </c>
      <c r="K7" s="66" t="str" cm="1">
        <f t="array" ref="K7">IFERROR(INDEX('Guias Salariais'!$E$1:$E$1160,SMALL(IF(K$1='Guias Salariais'!$D$1:$D$1160,ROW('Guias Salariais'!$D$1:$D$1160)-ROW('Guias Salariais'!$D$1)+1),ROW(6:6))),"")</f>
        <v/>
      </c>
      <c r="L7" s="66" cm="1">
        <f t="array" ref="L7">IFERROR(INDEX('Guias Salariais'!$E$1:$E$1160,SMALL(IF(L$1='Guias Salariais'!$D$1:$D$1160,ROW('Guias Salariais'!$D$1:$D$1160)-ROW('Guias Salariais'!$D$1)+1),ROW(6:6))),"")</f>
        <v>14466.666666666666</v>
      </c>
      <c r="M7" s="63" t="str" cm="1">
        <f t="array" ref="M7">IFERROR(INDEX('Guias Salariais'!$E$1:$E$1160,SMALL(IF(M$1='Guias Salariais'!$D$1:$D$1160,ROW('Guias Salariais'!$D$1:$D$1160)-ROW('Guias Salariais'!$D$1)+1),ROW(6:6))),"")</f>
        <v/>
      </c>
      <c r="N7" s="65" t="str" cm="1">
        <f t="array" ref="N7">IFERROR(INDEX('Guias Salariais'!$E$1:$E$1160,SMALL(IF(N$1='Guias Salariais'!$D$1:$D$1160,ROW('Guias Salariais'!$D$1:$D$1160)-ROW('Guias Salariais'!$D$1)+1),ROW(6:6))),"")</f>
        <v/>
      </c>
      <c r="O7" s="65" cm="1">
        <f t="array" ref="O7">IFERROR(INDEX('Guias Salariais'!$E$1:$E$1160,SMALL(IF(O$1='Guias Salariais'!$D$1:$D$1160,ROW('Guias Salariais'!$D$1:$D$1160)-ROW('Guias Salariais'!$D$1)+1),ROW(6:6))),"")</f>
        <v>8727.7777777777774</v>
      </c>
      <c r="P7" s="48" t="str" cm="1">
        <f t="array" ref="P7">IFERROR(INDEX('Guias Salariais'!$E$1:$E$1160,SMALL(IF(P$1='Guias Salariais'!$D$1:$D$1160,ROW('Guias Salariais'!$D$1:$D$1160)-ROW('Guias Salariais'!$D$1)+1),ROW(6:6))),"")</f>
        <v/>
      </c>
      <c r="Q7" s="66" t="str" cm="1">
        <f t="array" ref="Q7">IFERROR(INDEX('Guias Salariais'!$E$1:$E$1160,SMALL(IF(Q$1='Guias Salariais'!$D$1:$D$1160,ROW('Guias Salariais'!$D$1:$D$1160)-ROW('Guias Salariais'!$D$1)+1),ROW(6:6))),"")</f>
        <v/>
      </c>
      <c r="R7" s="63" cm="1">
        <f t="array" ref="R7">IFERROR(INDEX('Guias Salariais'!$E$1:$E$1160,SMALL(IF(R$1='Guias Salariais'!$D$1:$D$1160,ROW('Guias Salariais'!$D$1:$D$1160)-ROW('Guias Salariais'!$D$1)+1),ROW(6:6))),"")</f>
        <v>18388.888888888891</v>
      </c>
      <c r="S7" s="589" cm="1">
        <f t="array" ref="S7">IFERROR(INDEX('Guias Salariais'!$E$1:$E$1160,SMALL(IF(S$1='Guias Salariais'!$D$1:$D$1160,ROW('Guias Salariais'!$D$1:$D$1160)-ROW('Guias Salariais'!$D$1)+1),ROW(6:6))),"")</f>
        <v>14633.333333333334</v>
      </c>
      <c r="T7" s="65" cm="1">
        <f t="array" ref="T7">IFERROR(INDEX('Guias Salariais'!$E$1:$E$1160,SMALL(IF(T$1='Guias Salariais'!$D$1:$D$1160,ROW('Guias Salariais'!$D$1:$D$1160)-ROW('Guias Salariais'!$D$1)+1),ROW(6:6))),"")</f>
        <v>25000</v>
      </c>
      <c r="U7" s="48" t="str" cm="1">
        <f t="array" ref="U7">IFERROR(INDEX('Guias Salariais'!$E$1:$E$1160,SMALL(IF(U$1='Guias Salariais'!$D$1:$D$1160,ROW('Guias Salariais'!$D$1:$D$1160)-ROW('Guias Salariais'!$D$1)+1),ROW(6:6))),"")</f>
        <v/>
      </c>
      <c r="V7" s="80" cm="1">
        <f t="array" ref="V7">IFERROR(INDEX('Guias Salariais'!$E$1:$E$1160,SMALL(IF(V$1='Guias Salariais'!$D$1:$D$1160,ROW('Guias Salariais'!$D$1:$D$1160)-ROW('Guias Salariais'!$D$1)+1),ROW(6:6))),"")</f>
        <v>12811.111111111111</v>
      </c>
      <c r="W7" s="63" t="str" cm="1">
        <f t="array" ref="W7">IFERROR(INDEX('Guias Salariais'!$E$1:$E$1160,SMALL(IF(W$1='Guias Salariais'!$D$1:$D$1160,ROW('Guias Salariais'!$D$1:$D$1160)-ROW('Guias Salariais'!$D$1)+1),ROW(6:6))),"")</f>
        <v/>
      </c>
      <c r="X7" s="65" t="str" cm="1">
        <f t="array" ref="X7">IFERROR(INDEX('Guias Salariais'!$E$1:$E$1160,SMALL(IF(X$1='Guias Salariais'!$D$1:$D$1160,ROW('Guias Salariais'!$D$1:$D$1160)-ROW('Guias Salariais'!$D$1)+1),ROW(6:6))),"")</f>
        <v/>
      </c>
      <c r="Y7" s="65" t="str" cm="1">
        <f t="array" ref="Y7">IFERROR(INDEX('Guias Salariais'!$E$1:$E$1160,SMALL(IF(Y$1='Guias Salariais'!$D$1:$D$1160,ROW('Guias Salariais'!$D$1:$D$1160)-ROW('Guias Salariais'!$D$1)+1),ROW(6:6))),"")</f>
        <v/>
      </c>
      <c r="Z7" s="48" t="str" cm="1">
        <f t="array" ref="Z7">IFERROR(INDEX('Guias Salariais'!$E$1:$E$1160,SMALL(IF(Z$1='Guias Salariais'!$D$1:$D$1160,ROW('Guias Salariais'!$D$1:$D$1160)-ROW('Guias Salariais'!$D$1)+1),ROW(6:6))),"")</f>
        <v/>
      </c>
      <c r="AA7" s="66" t="str" cm="1">
        <f t="array" ref="AA7">IFERROR(INDEX('Guias Salariais'!$E$1:$E$1160,SMALL(IF(AA$1='Guias Salariais'!$D$1:$D$1160,ROW('Guias Salariais'!$D$1:$D$1160)-ROW('Guias Salariais'!$D$1)+1),ROW(6:6))),"")</f>
        <v/>
      </c>
      <c r="AB7" s="66" cm="1">
        <f t="array" ref="AB7">IFERROR(INDEX('Guias Salariais'!$E$1:$E$1160,SMALL(IF(AB$1='Guias Salariais'!$D$1:$D$1160,ROW('Guias Salariais'!$D$1:$D$1160)-ROW('Guias Salariais'!$D$1)+1),ROW(6:6))),"")</f>
        <v>13755.555555555555</v>
      </c>
      <c r="AC7" s="63" t="str" cm="1">
        <f t="array" ref="AC7">IFERROR(INDEX('Guias Salariais'!$E$1:$E$1160,SMALL(IF(AC$1='Guias Salariais'!$D$1:$D$1160,ROW('Guias Salariais'!$D$1:$D$1160)-ROW('Guias Salariais'!$D$1)+1),ROW(6:6))),"")</f>
        <v/>
      </c>
      <c r="AD7" s="65" t="str" cm="1">
        <f t="array" ref="AD7">IFERROR(INDEX('Guias Salariais'!$E$1:$E$1160,SMALL(IF(AD$1='Guias Salariais'!$D$1:$D$1160,ROW('Guias Salariais'!$D$1:$D$1160)-ROW('Guias Salariais'!$D$1)+1),ROW(6:6))),"")</f>
        <v/>
      </c>
      <c r="AE7" s="177" cm="1">
        <f t="array" ref="AE7">IFERROR(INDEX('Guias Salariais'!$E$1:$E$1160,SMALL(IF(AE$1='Guias Salariais'!$D$1:$D$1160,ROW('Guias Salariais'!$D$1:$D$1160)-ROW('Guias Salariais'!$D$1)+1),ROW(6:6))),"")</f>
        <v>17766.666666666668</v>
      </c>
      <c r="AF7" s="72"/>
    </row>
    <row r="8" spans="1:32" x14ac:dyDescent="0.25">
      <c r="A8" s="529" t="s">
        <v>82</v>
      </c>
      <c r="B8" s="63" t="str" cm="1">
        <f t="array" ref="B8">IFERROR(INDEX('Guias Salariais'!$E$1:$E$1160,SMALL(IF(B$1='Guias Salariais'!$D$1:$D$1160,ROW('Guias Salariais'!$D$1:$D$1160)-ROW('Guias Salariais'!$D$1)+1),ROW(7:7))),"")</f>
        <v/>
      </c>
      <c r="C8" s="177" cm="1">
        <f t="array" ref="C8">IFERROR(INDEX('Guias Salariais'!$E$1:$E$1160,SMALL(IF(C$1='Guias Salariais'!$D$1:$D$1160,ROW('Guias Salariais'!$D$1:$D$1160)-ROW('Guias Salariais'!$D$1)+1),ROW(7:7))),"")</f>
        <v>17160</v>
      </c>
      <c r="D8" s="66" t="str" cm="1">
        <f t="array" ref="D8">IFERROR(INDEX('Guias Salariais'!$E$1:$E$1160,SMALL(IF(D$1='Guias Salariais'!$D$1:$D$1160,ROW('Guias Salariais'!$D$1:$D$1160)-ROW('Guias Salariais'!$D$1)+1),ROW(7:7))),"")</f>
        <v/>
      </c>
      <c r="E8" s="66" t="str" cm="1">
        <f t="array" ref="E8">IFERROR(INDEX('Guias Salariais'!$E$1:$E$1160,SMALL(IF(E$1='Guias Salariais'!$D$1:$D$1160,ROW('Guias Salariais'!$D$1:$D$1160)-ROW('Guias Salariais'!$D$1)+1),ROW(7:7))),"")</f>
        <v/>
      </c>
      <c r="F8" s="66" cm="1">
        <f t="array" ref="F8">IFERROR(INDEX('Guias Salariais'!$E$1:$E$1160,SMALL(IF(F$1='Guias Salariais'!$D$1:$D$1160,ROW('Guias Salariais'!$D$1:$D$1160)-ROW('Guias Salariais'!$D$1)+1),ROW(7:7))),"")</f>
        <v>15566.666666666666</v>
      </c>
      <c r="G8" s="63" cm="1">
        <f t="array" ref="G8">IFERROR(INDEX('Guias Salariais'!$E$1:$E$1160,SMALL(IF(G$1='Guias Salariais'!$D$1:$D$1160,ROW('Guias Salariais'!$D$1:$D$1160)-ROW('Guias Salariais'!$D$1)+1),ROW(7:7))),"")</f>
        <v>6200</v>
      </c>
      <c r="H8" s="65" cm="1">
        <f t="array" ref="H8">IFERROR(INDEX('Guias Salariais'!$E$1:$E$1160,SMALL(IF(H$1='Guias Salariais'!$D$1:$D$1160,ROW('Guias Salariais'!$D$1:$D$1160)-ROW('Guias Salariais'!$D$1)+1),ROW(7:7))),"")</f>
        <v>10177.777777777777</v>
      </c>
      <c r="I8" s="65" cm="1">
        <f t="array" ref="I8">IFERROR(INDEX('Guias Salariais'!$E$1:$E$1160,SMALL(IF(I$1='Guias Salariais'!$D$1:$D$1160,ROW('Guias Salariais'!$D$1:$D$1160)-ROW('Guias Salariais'!$D$1)+1),ROW(7:7))),"")</f>
        <v>15000</v>
      </c>
      <c r="J8" s="48" t="str" cm="1">
        <f t="array" ref="J8">IFERROR(INDEX('Guias Salariais'!$E$1:$E$1160,SMALL(IF(J$1='Guias Salariais'!$D$1:$D$1160,ROW('Guias Salariais'!$D$1:$D$1160)-ROW('Guias Salariais'!$D$1)+1),ROW(7:7))),"")</f>
        <v/>
      </c>
      <c r="K8" s="66" t="str" cm="1">
        <f t="array" ref="K8">IFERROR(INDEX('Guias Salariais'!$E$1:$E$1160,SMALL(IF(K$1='Guias Salariais'!$D$1:$D$1160,ROW('Guias Salariais'!$D$1:$D$1160)-ROW('Guias Salariais'!$D$1)+1),ROW(7:7))),"")</f>
        <v/>
      </c>
      <c r="L8" s="66" cm="1">
        <f t="array" ref="L8">IFERROR(INDEX('Guias Salariais'!$E$1:$E$1160,SMALL(IF(L$1='Guias Salariais'!$D$1:$D$1160,ROW('Guias Salariais'!$D$1:$D$1160)-ROW('Guias Salariais'!$D$1)+1),ROW(7:7))),"")</f>
        <v>16950</v>
      </c>
      <c r="M8" s="63" t="str" cm="1">
        <f t="array" ref="M8">IFERROR(INDEX('Guias Salariais'!$E$1:$E$1160,SMALL(IF(M$1='Guias Salariais'!$D$1:$D$1160,ROW('Guias Salariais'!$D$1:$D$1160)-ROW('Guias Salariais'!$D$1)+1),ROW(7:7))),"")</f>
        <v/>
      </c>
      <c r="N8" s="65" t="str" cm="1">
        <f t="array" ref="N8">IFERROR(INDEX('Guias Salariais'!$E$1:$E$1160,SMALL(IF(N$1='Guias Salariais'!$D$1:$D$1160,ROW('Guias Salariais'!$D$1:$D$1160)-ROW('Guias Salariais'!$D$1)+1),ROW(7:7))),"")</f>
        <v/>
      </c>
      <c r="O8" s="65" cm="1">
        <f t="array" ref="O8">IFERROR(INDEX('Guias Salariais'!$E$1:$E$1160,SMALL(IF(O$1='Guias Salariais'!$D$1:$D$1160,ROW('Guias Salariais'!$D$1:$D$1160)-ROW('Guias Salariais'!$D$1)+1),ROW(7:7))),"")</f>
        <v>10944.444444444445</v>
      </c>
      <c r="P8" s="48" t="str" cm="1">
        <f t="array" ref="P8">IFERROR(INDEX('Guias Salariais'!$E$1:$E$1160,SMALL(IF(P$1='Guias Salariais'!$D$1:$D$1160,ROW('Guias Salariais'!$D$1:$D$1160)-ROW('Guias Salariais'!$D$1)+1),ROW(7:7))),"")</f>
        <v/>
      </c>
      <c r="Q8" s="66" t="str" cm="1">
        <f t="array" ref="Q8">IFERROR(INDEX('Guias Salariais'!$E$1:$E$1160,SMALL(IF(Q$1='Guias Salariais'!$D$1:$D$1160,ROW('Guias Salariais'!$D$1:$D$1160)-ROW('Guias Salariais'!$D$1)+1),ROW(7:7))),"")</f>
        <v/>
      </c>
      <c r="R8" s="63" cm="1">
        <f t="array" ref="R8">IFERROR(INDEX('Guias Salariais'!$E$1:$E$1160,SMALL(IF(R$1='Guias Salariais'!$D$1:$D$1160,ROW('Guias Salariais'!$D$1:$D$1160)-ROW('Guias Salariais'!$D$1)+1),ROW(7:7))),"")</f>
        <v>22066.666666666668</v>
      </c>
      <c r="S8" s="589" cm="1">
        <f t="array" ref="S8">IFERROR(INDEX('Guias Salariais'!$E$1:$E$1160,SMALL(IF(S$1='Guias Salariais'!$D$1:$D$1160,ROW('Guias Salariais'!$D$1:$D$1160)-ROW('Guias Salariais'!$D$1)+1),ROW(7:7))),"")</f>
        <v>17622.222222222223</v>
      </c>
      <c r="T8" s="65" t="str" cm="1">
        <f t="array" ref="T8">IFERROR(INDEX('Guias Salariais'!$E$1:$E$1160,SMALL(IF(T$1='Guias Salariais'!$D$1:$D$1160,ROW('Guias Salariais'!$D$1:$D$1160)-ROW('Guias Salariais'!$D$1)+1),ROW(7:7))),"")</f>
        <v/>
      </c>
      <c r="U8" s="48" t="str" cm="1">
        <f t="array" ref="U8">IFERROR(INDEX('Guias Salariais'!$E$1:$E$1160,SMALL(IF(U$1='Guias Salariais'!$D$1:$D$1160,ROW('Guias Salariais'!$D$1:$D$1160)-ROW('Guias Salariais'!$D$1)+1),ROW(7:7))),"")</f>
        <v/>
      </c>
      <c r="V8" s="80" cm="1">
        <f t="array" ref="V8">IFERROR(INDEX('Guias Salariais'!$E$1:$E$1160,SMALL(IF(V$1='Guias Salariais'!$D$1:$D$1160,ROW('Guias Salariais'!$D$1:$D$1160)-ROW('Guias Salariais'!$D$1)+1),ROW(7:7))),"")</f>
        <v>8855.5555555555547</v>
      </c>
      <c r="W8" s="63" t="str" cm="1">
        <f t="array" ref="W8">IFERROR(INDEX('Guias Salariais'!$E$1:$E$1160,SMALL(IF(W$1='Guias Salariais'!$D$1:$D$1160,ROW('Guias Salariais'!$D$1:$D$1160)-ROW('Guias Salariais'!$D$1)+1),ROW(7:7))),"")</f>
        <v/>
      </c>
      <c r="X8" s="65" t="str" cm="1">
        <f t="array" ref="X8">IFERROR(INDEX('Guias Salariais'!$E$1:$E$1160,SMALL(IF(X$1='Guias Salariais'!$D$1:$D$1160,ROW('Guias Salariais'!$D$1:$D$1160)-ROW('Guias Salariais'!$D$1)+1),ROW(7:7))),"")</f>
        <v/>
      </c>
      <c r="Y8" s="65" t="str" cm="1">
        <f t="array" ref="Y8">IFERROR(INDEX('Guias Salariais'!$E$1:$E$1160,SMALL(IF(Y$1='Guias Salariais'!$D$1:$D$1160,ROW('Guias Salariais'!$D$1:$D$1160)-ROW('Guias Salariais'!$D$1)+1),ROW(7:7))),"")</f>
        <v/>
      </c>
      <c r="Z8" s="48" t="str" cm="1">
        <f t="array" ref="Z8">IFERROR(INDEX('Guias Salariais'!$E$1:$E$1160,SMALL(IF(Z$1='Guias Salariais'!$D$1:$D$1160,ROW('Guias Salariais'!$D$1:$D$1160)-ROW('Guias Salariais'!$D$1)+1),ROW(7:7))),"")</f>
        <v/>
      </c>
      <c r="AA8" s="66" t="str" cm="1">
        <f t="array" ref="AA8">IFERROR(INDEX('Guias Salariais'!$E$1:$E$1160,SMALL(IF(AA$1='Guias Salariais'!$D$1:$D$1160,ROW('Guias Salariais'!$D$1:$D$1160)-ROW('Guias Salariais'!$D$1)+1),ROW(7:7))),"")</f>
        <v/>
      </c>
      <c r="AB8" s="66" cm="1">
        <f t="array" ref="AB8">IFERROR(INDEX('Guias Salariais'!$E$1:$E$1160,SMALL(IF(AB$1='Guias Salariais'!$D$1:$D$1160,ROW('Guias Salariais'!$D$1:$D$1160)-ROW('Guias Salariais'!$D$1)+1),ROW(7:7))),"")</f>
        <v>17211.111111111109</v>
      </c>
      <c r="AC8" s="63" t="str" cm="1">
        <f t="array" ref="AC8">IFERROR(INDEX('Guias Salariais'!$E$1:$E$1160,SMALL(IF(AC$1='Guias Salariais'!$D$1:$D$1160,ROW('Guias Salariais'!$D$1:$D$1160)-ROW('Guias Salariais'!$D$1)+1),ROW(7:7))),"")</f>
        <v/>
      </c>
      <c r="AD8" s="65" t="str" cm="1">
        <f t="array" ref="AD8">IFERROR(INDEX('Guias Salariais'!$E$1:$E$1160,SMALL(IF(AD$1='Guias Salariais'!$D$1:$D$1160,ROW('Guias Salariais'!$D$1:$D$1160)-ROW('Guias Salariais'!$D$1)+1),ROW(7:7))),"")</f>
        <v/>
      </c>
      <c r="AE8" s="177" cm="1">
        <f t="array" ref="AE8">IFERROR(INDEX('Guias Salariais'!$E$1:$E$1160,SMALL(IF(AE$1='Guias Salariais'!$D$1:$D$1160,ROW('Guias Salariais'!$D$1:$D$1160)-ROW('Guias Salariais'!$D$1)+1),ROW(7:7))),"")</f>
        <v>11766.666666666666</v>
      </c>
      <c r="AF8" s="72"/>
    </row>
    <row r="9" spans="1:32" x14ac:dyDescent="0.25">
      <c r="A9" s="529" t="s">
        <v>82</v>
      </c>
      <c r="B9" s="63" t="str" cm="1">
        <f t="array" ref="B9">IFERROR(INDEX('Guias Salariais'!$E$1:$E$1160,SMALL(IF(B$1='Guias Salariais'!$D$1:$D$1160,ROW('Guias Salariais'!$D$1:$D$1160)-ROW('Guias Salariais'!$D$1)+1),ROW(8:8))),"")</f>
        <v/>
      </c>
      <c r="C9" s="177" cm="1">
        <f t="array" ref="C9">IFERROR(INDEX('Guias Salariais'!$E$1:$E$1160,SMALL(IF(C$1='Guias Salariais'!$D$1:$D$1160,ROW('Guias Salariais'!$D$1:$D$1160)-ROW('Guias Salariais'!$D$1)+1),ROW(8:8))),"")</f>
        <v>17820</v>
      </c>
      <c r="D9" s="66" t="str" cm="1">
        <f t="array" ref="D9">IFERROR(INDEX('Guias Salariais'!$E$1:$E$1160,SMALL(IF(D$1='Guias Salariais'!$D$1:$D$1160,ROW('Guias Salariais'!$D$1:$D$1160)-ROW('Guias Salariais'!$D$1)+1),ROW(8:8))),"")</f>
        <v/>
      </c>
      <c r="E9" s="66" t="str" cm="1">
        <f t="array" ref="E9">IFERROR(INDEX('Guias Salariais'!$E$1:$E$1160,SMALL(IF(E$1='Guias Salariais'!$D$1:$D$1160,ROW('Guias Salariais'!$D$1:$D$1160)-ROW('Guias Salariais'!$D$1)+1),ROW(8:8))),"")</f>
        <v/>
      </c>
      <c r="F9" s="66" cm="1">
        <f t="array" ref="F9">IFERROR(INDEX('Guias Salariais'!$E$1:$E$1160,SMALL(IF(F$1='Guias Salariais'!$D$1:$D$1160,ROW('Guias Salariais'!$D$1:$D$1160)-ROW('Guias Salariais'!$D$1)+1),ROW(8:8))),"")</f>
        <v>13427.777777777777</v>
      </c>
      <c r="G9" s="63" cm="1">
        <f t="array" ref="G9">IFERROR(INDEX('Guias Salariais'!$E$1:$E$1160,SMALL(IF(G$1='Guias Salariais'!$D$1:$D$1160,ROW('Guias Salariais'!$D$1:$D$1160)-ROW('Guias Salariais'!$D$1)+1),ROW(8:8))),"")</f>
        <v>5405.5555555555557</v>
      </c>
      <c r="H9" s="65" cm="1">
        <f t="array" ref="H9">IFERROR(INDEX('Guias Salariais'!$E$1:$E$1160,SMALL(IF(H$1='Guias Salariais'!$D$1:$D$1160,ROW('Guias Salariais'!$D$1:$D$1160)-ROW('Guias Salariais'!$D$1)+1),ROW(8:8))),"")</f>
        <v>11461.111111111111</v>
      </c>
      <c r="I9" s="65" cm="1">
        <f t="array" ref="I9">IFERROR(INDEX('Guias Salariais'!$E$1:$E$1160,SMALL(IF(I$1='Guias Salariais'!$D$1:$D$1160,ROW('Guias Salariais'!$D$1:$D$1160)-ROW('Guias Salariais'!$D$1)+1),ROW(8:8))),"")</f>
        <v>15000</v>
      </c>
      <c r="J9" s="48" t="str" cm="1">
        <f t="array" ref="J9">IFERROR(INDEX('Guias Salariais'!$E$1:$E$1160,SMALL(IF(J$1='Guias Salariais'!$D$1:$D$1160,ROW('Guias Salariais'!$D$1:$D$1160)-ROW('Guias Salariais'!$D$1)+1),ROW(8:8))),"")</f>
        <v/>
      </c>
      <c r="K9" s="66" t="str" cm="1">
        <f t="array" ref="K9">IFERROR(INDEX('Guias Salariais'!$E$1:$E$1160,SMALL(IF(K$1='Guias Salariais'!$D$1:$D$1160,ROW('Guias Salariais'!$D$1:$D$1160)-ROW('Guias Salariais'!$D$1)+1),ROW(8:8))),"")</f>
        <v/>
      </c>
      <c r="L9" s="66" cm="1">
        <f t="array" ref="L9">IFERROR(INDEX('Guias Salariais'!$E$1:$E$1160,SMALL(IF(L$1='Guias Salariais'!$D$1:$D$1160,ROW('Guias Salariais'!$D$1:$D$1160)-ROW('Guias Salariais'!$D$1)+1),ROW(8:8))),"")</f>
        <v>15840</v>
      </c>
      <c r="M9" s="63" t="str" cm="1">
        <f t="array" ref="M9">IFERROR(INDEX('Guias Salariais'!$E$1:$E$1160,SMALL(IF(M$1='Guias Salariais'!$D$1:$D$1160,ROW('Guias Salariais'!$D$1:$D$1160)-ROW('Guias Salariais'!$D$1)+1),ROW(8:8))),"")</f>
        <v/>
      </c>
      <c r="N9" s="65" t="str" cm="1">
        <f t="array" ref="N9">IFERROR(INDEX('Guias Salariais'!$E$1:$E$1160,SMALL(IF(N$1='Guias Salariais'!$D$1:$D$1160,ROW('Guias Salariais'!$D$1:$D$1160)-ROW('Guias Salariais'!$D$1)+1),ROW(8:8))),"")</f>
        <v/>
      </c>
      <c r="O9" s="65" cm="1">
        <f t="array" ref="O9">IFERROR(INDEX('Guias Salariais'!$E$1:$E$1160,SMALL(IF(O$1='Guias Salariais'!$D$1:$D$1160,ROW('Guias Salariais'!$D$1:$D$1160)-ROW('Guias Salariais'!$D$1)+1),ROW(8:8))),"")</f>
        <v>13500</v>
      </c>
      <c r="P9" s="48" t="str" cm="1">
        <f t="array" ref="P9">IFERROR(INDEX('Guias Salariais'!$E$1:$E$1160,SMALL(IF(P$1='Guias Salariais'!$D$1:$D$1160,ROW('Guias Salariais'!$D$1:$D$1160)-ROW('Guias Salariais'!$D$1)+1),ROW(8:8))),"")</f>
        <v/>
      </c>
      <c r="Q9" s="66" t="str" cm="1">
        <f t="array" ref="Q9">IFERROR(INDEX('Guias Salariais'!$E$1:$E$1160,SMALL(IF(Q$1='Guias Salariais'!$D$1:$D$1160,ROW('Guias Salariais'!$D$1:$D$1160)-ROW('Guias Salariais'!$D$1)+1),ROW(8:8))),"")</f>
        <v/>
      </c>
      <c r="R9" s="63" cm="1">
        <f t="array" ref="R9">IFERROR(INDEX('Guias Salariais'!$E$1:$E$1160,SMALL(IF(R$1='Guias Salariais'!$D$1:$D$1160,ROW('Guias Salariais'!$D$1:$D$1160)-ROW('Guias Salariais'!$D$1)+1),ROW(8:8))),"")</f>
        <v>14455.555555555555</v>
      </c>
      <c r="S9" s="589" cm="1">
        <f t="array" ref="S9">IFERROR(INDEX('Guias Salariais'!$E$1:$E$1160,SMALL(IF(S$1='Guias Salariais'!$D$1:$D$1160,ROW('Guias Salariais'!$D$1:$D$1160)-ROW('Guias Salariais'!$D$1)+1),ROW(8:8))),"")</f>
        <v>12577.777777777777</v>
      </c>
      <c r="T9" s="65" t="str" cm="1">
        <f t="array" ref="T9">IFERROR(INDEX('Guias Salariais'!$E$1:$E$1160,SMALL(IF(T$1='Guias Salariais'!$D$1:$D$1160,ROW('Guias Salariais'!$D$1:$D$1160)-ROW('Guias Salariais'!$D$1)+1),ROW(8:8))),"")</f>
        <v/>
      </c>
      <c r="U9" s="48" t="str" cm="1">
        <f t="array" ref="U9">IFERROR(INDEX('Guias Salariais'!$E$1:$E$1160,SMALL(IF(U$1='Guias Salariais'!$D$1:$D$1160,ROW('Guias Salariais'!$D$1:$D$1160)-ROW('Guias Salariais'!$D$1)+1),ROW(8:8))),"")</f>
        <v/>
      </c>
      <c r="V9" s="80" cm="1">
        <f t="array" ref="V9">IFERROR(INDEX('Guias Salariais'!$E$1:$E$1160,SMALL(IF(V$1='Guias Salariais'!$D$1:$D$1160,ROW('Guias Salariais'!$D$1:$D$1160)-ROW('Guias Salariais'!$D$1)+1),ROW(8:8))),"")</f>
        <v>12505.555555555555</v>
      </c>
      <c r="W9" s="63" t="str" cm="1">
        <f t="array" ref="W9">IFERROR(INDEX('Guias Salariais'!$E$1:$E$1160,SMALL(IF(W$1='Guias Salariais'!$D$1:$D$1160,ROW('Guias Salariais'!$D$1:$D$1160)-ROW('Guias Salariais'!$D$1)+1),ROW(8:8))),"")</f>
        <v/>
      </c>
      <c r="X9" s="65" t="str" cm="1">
        <f t="array" ref="X9">IFERROR(INDEX('Guias Salariais'!$E$1:$E$1160,SMALL(IF(X$1='Guias Salariais'!$D$1:$D$1160,ROW('Guias Salariais'!$D$1:$D$1160)-ROW('Guias Salariais'!$D$1)+1),ROW(8:8))),"")</f>
        <v/>
      </c>
      <c r="Y9" s="65" t="str" cm="1">
        <f t="array" ref="Y9">IFERROR(INDEX('Guias Salariais'!$E$1:$E$1160,SMALL(IF(Y$1='Guias Salariais'!$D$1:$D$1160,ROW('Guias Salariais'!$D$1:$D$1160)-ROW('Guias Salariais'!$D$1)+1),ROW(8:8))),"")</f>
        <v/>
      </c>
      <c r="Z9" s="48" t="str" cm="1">
        <f t="array" ref="Z9">IFERROR(INDEX('Guias Salariais'!$E$1:$E$1160,SMALL(IF(Z$1='Guias Salariais'!$D$1:$D$1160,ROW('Guias Salariais'!$D$1:$D$1160)-ROW('Guias Salariais'!$D$1)+1),ROW(8:8))),"")</f>
        <v/>
      </c>
      <c r="AA9" s="66" t="str" cm="1">
        <f t="array" ref="AA9">IFERROR(INDEX('Guias Salariais'!$E$1:$E$1160,SMALL(IF(AA$1='Guias Salariais'!$D$1:$D$1160,ROW('Guias Salariais'!$D$1:$D$1160)-ROW('Guias Salariais'!$D$1)+1),ROW(8:8))),"")</f>
        <v/>
      </c>
      <c r="AB9" s="66" cm="1">
        <f t="array" ref="AB9">IFERROR(INDEX('Guias Salariais'!$E$1:$E$1160,SMALL(IF(AB$1='Guias Salariais'!$D$1:$D$1160,ROW('Guias Salariais'!$D$1:$D$1160)-ROW('Guias Salariais'!$D$1)+1),ROW(8:8))),"")</f>
        <v>25000</v>
      </c>
      <c r="AC9" s="63" t="str" cm="1">
        <f t="array" ref="AC9">IFERROR(INDEX('Guias Salariais'!$E$1:$E$1160,SMALL(IF(AC$1='Guias Salariais'!$D$1:$D$1160,ROW('Guias Salariais'!$D$1:$D$1160)-ROW('Guias Salariais'!$D$1)+1),ROW(8:8))),"")</f>
        <v/>
      </c>
      <c r="AD9" s="65" t="str" cm="1">
        <f t="array" ref="AD9">IFERROR(INDEX('Guias Salariais'!$E$1:$E$1160,SMALL(IF(AD$1='Guias Salariais'!$D$1:$D$1160,ROW('Guias Salariais'!$D$1:$D$1160)-ROW('Guias Salariais'!$D$1)+1),ROW(8:8))),"")</f>
        <v/>
      </c>
      <c r="AE9" s="177" cm="1">
        <f t="array" ref="AE9">IFERROR(INDEX('Guias Salariais'!$E$1:$E$1160,SMALL(IF(AE$1='Guias Salariais'!$D$1:$D$1160,ROW('Guias Salariais'!$D$1:$D$1160)-ROW('Guias Salariais'!$D$1)+1),ROW(8:8))),"")</f>
        <v>14766.666666666666</v>
      </c>
      <c r="AF9" s="72"/>
    </row>
    <row r="10" spans="1:32" x14ac:dyDescent="0.25">
      <c r="A10" s="529" t="s">
        <v>82</v>
      </c>
      <c r="B10" s="63" t="str" cm="1">
        <f t="array" ref="B10">IFERROR(INDEX('Guias Salariais'!$E$1:$E$1160,SMALL(IF(B$1='Guias Salariais'!$D$1:$D$1160,ROW('Guias Salariais'!$D$1:$D$1160)-ROW('Guias Salariais'!$D$1)+1),ROW(9:9))),"")</f>
        <v/>
      </c>
      <c r="C10" s="177" cm="1">
        <f t="array" ref="C10">IFERROR(INDEX('Guias Salariais'!$E$1:$E$1160,SMALL(IF(C$1='Guias Salariais'!$D$1:$D$1160,ROW('Guias Salariais'!$D$1:$D$1160)-ROW('Guias Salariais'!$D$1)+1),ROW(9:9))),"")</f>
        <v>21120</v>
      </c>
      <c r="D10" s="66" t="str" cm="1">
        <f t="array" ref="D10">IFERROR(INDEX('Guias Salariais'!$E$1:$E$1160,SMALL(IF(D$1='Guias Salariais'!$D$1:$D$1160,ROW('Guias Salariais'!$D$1:$D$1160)-ROW('Guias Salariais'!$D$1)+1),ROW(9:9))),"")</f>
        <v/>
      </c>
      <c r="E10" s="66" t="str" cm="1">
        <f t="array" ref="E10">IFERROR(INDEX('Guias Salariais'!$E$1:$E$1160,SMALL(IF(E$1='Guias Salariais'!$D$1:$D$1160,ROW('Guias Salariais'!$D$1:$D$1160)-ROW('Guias Salariais'!$D$1)+1),ROW(9:9))),"")</f>
        <v/>
      </c>
      <c r="F10" s="66" cm="1">
        <f t="array" ref="F10">IFERROR(INDEX('Guias Salariais'!$E$1:$E$1160,SMALL(IF(F$1='Guias Salariais'!$D$1:$D$1160,ROW('Guias Salariais'!$D$1:$D$1160)-ROW('Guias Salariais'!$D$1)+1),ROW(9:9))),"")</f>
        <v>14933.333333333334</v>
      </c>
      <c r="G10" s="63" cm="1">
        <f t="array" ref="G10">IFERROR(INDEX('Guias Salariais'!$E$1:$E$1160,SMALL(IF(G$1='Guias Salariais'!$D$1:$D$1160,ROW('Guias Salariais'!$D$1:$D$1160)-ROW('Guias Salariais'!$D$1)+1),ROW(9:9))),"")</f>
        <v>5405.5555555555557</v>
      </c>
      <c r="H10" s="65" cm="1">
        <f t="array" ref="H10">IFERROR(INDEX('Guias Salariais'!$E$1:$E$1160,SMALL(IF(H$1='Guias Salariais'!$D$1:$D$1160,ROW('Guias Salariais'!$D$1:$D$1160)-ROW('Guias Salariais'!$D$1)+1),ROW(9:9))),"")</f>
        <v>8855.5555555555547</v>
      </c>
      <c r="I10" s="65" cm="1">
        <f t="array" ref="I10">IFERROR(INDEX('Guias Salariais'!$E$1:$E$1160,SMALL(IF(I$1='Guias Salariais'!$D$1:$D$1160,ROW('Guias Salariais'!$D$1:$D$1160)-ROW('Guias Salariais'!$D$1)+1),ROW(9:9))),"")</f>
        <v>17000</v>
      </c>
      <c r="J10" s="48" t="str" cm="1">
        <f t="array" ref="J10">IFERROR(INDEX('Guias Salariais'!$E$1:$E$1160,SMALL(IF(J$1='Guias Salariais'!$D$1:$D$1160,ROW('Guias Salariais'!$D$1:$D$1160)-ROW('Guias Salariais'!$D$1)+1),ROW(9:9))),"")</f>
        <v/>
      </c>
      <c r="K10" s="66" t="str" cm="1">
        <f t="array" ref="K10">IFERROR(INDEX('Guias Salariais'!$E$1:$E$1160,SMALL(IF(K$1='Guias Salariais'!$D$1:$D$1160,ROW('Guias Salariais'!$D$1:$D$1160)-ROW('Guias Salariais'!$D$1)+1),ROW(9:9))),"")</f>
        <v/>
      </c>
      <c r="L10" s="66" t="str" cm="1">
        <f t="array" ref="L10">IFERROR(INDEX('Guias Salariais'!$E$1:$E$1160,SMALL(IF(L$1='Guias Salariais'!$D$1:$D$1160,ROW('Guias Salariais'!$D$1:$D$1160)-ROW('Guias Salariais'!$D$1)+1),ROW(9:9))),"")</f>
        <v/>
      </c>
      <c r="M10" s="63" t="str" cm="1">
        <f t="array" ref="M10">IFERROR(INDEX('Guias Salariais'!$E$1:$E$1160,SMALL(IF(M$1='Guias Salariais'!$D$1:$D$1160,ROW('Guias Salariais'!$D$1:$D$1160)-ROW('Guias Salariais'!$D$1)+1),ROW(9:9))),"")</f>
        <v/>
      </c>
      <c r="N10" s="65" t="str" cm="1">
        <f t="array" ref="N10">IFERROR(INDEX('Guias Salariais'!$E$1:$E$1160,SMALL(IF(N$1='Guias Salariais'!$D$1:$D$1160,ROW('Guias Salariais'!$D$1:$D$1160)-ROW('Guias Salariais'!$D$1)+1),ROW(9:9))),"")</f>
        <v/>
      </c>
      <c r="O10" s="65" cm="1">
        <f t="array" ref="O10">IFERROR(INDEX('Guias Salariais'!$E$1:$E$1160,SMALL(IF(O$1='Guias Salariais'!$D$1:$D$1160,ROW('Guias Salariais'!$D$1:$D$1160)-ROW('Guias Salariais'!$D$1)+1),ROW(9:9))),"")</f>
        <v>10966.666666666666</v>
      </c>
      <c r="P10" s="48" t="str" cm="1">
        <f t="array" ref="P10">IFERROR(INDEX('Guias Salariais'!$E$1:$E$1160,SMALL(IF(P$1='Guias Salariais'!$D$1:$D$1160,ROW('Guias Salariais'!$D$1:$D$1160)-ROW('Guias Salariais'!$D$1)+1),ROW(9:9))),"")</f>
        <v/>
      </c>
      <c r="Q10" s="66" t="str" cm="1">
        <f t="array" ref="Q10">IFERROR(INDEX('Guias Salariais'!$E$1:$E$1160,SMALL(IF(Q$1='Guias Salariais'!$D$1:$D$1160,ROW('Guias Salariais'!$D$1:$D$1160)-ROW('Guias Salariais'!$D$1)+1),ROW(9:9))),"")</f>
        <v/>
      </c>
      <c r="R10" s="63" cm="1">
        <f t="array" ref="R10">IFERROR(INDEX('Guias Salariais'!$E$1:$E$1160,SMALL(IF(R$1='Guias Salariais'!$D$1:$D$1160,ROW('Guias Salariais'!$D$1:$D$1160)-ROW('Guias Salariais'!$D$1)+1),ROW(9:9))),"")</f>
        <v>22233.333333333332</v>
      </c>
      <c r="S10" s="589" cm="1">
        <f t="array" ref="S10">IFERROR(INDEX('Guias Salariais'!$E$1:$E$1160,SMALL(IF(S$1='Guias Salariais'!$D$1:$D$1160,ROW('Guias Salariais'!$D$1:$D$1160)-ROW('Guias Salariais'!$D$1)+1),ROW(9:9))),"")</f>
        <v>11955.555555555555</v>
      </c>
      <c r="T10" s="65" t="str" cm="1">
        <f t="array" ref="T10">IFERROR(INDEX('Guias Salariais'!$E$1:$E$1160,SMALL(IF(T$1='Guias Salariais'!$D$1:$D$1160,ROW('Guias Salariais'!$D$1:$D$1160)-ROW('Guias Salariais'!$D$1)+1),ROW(9:9))),"")</f>
        <v/>
      </c>
      <c r="U10" s="48" t="str" cm="1">
        <f t="array" ref="U10">IFERROR(INDEX('Guias Salariais'!$E$1:$E$1160,SMALL(IF(U$1='Guias Salariais'!$D$1:$D$1160,ROW('Guias Salariais'!$D$1:$D$1160)-ROW('Guias Salariais'!$D$1)+1),ROW(9:9))),"")</f>
        <v/>
      </c>
      <c r="V10" s="80" cm="1">
        <f t="array" ref="V10">IFERROR(INDEX('Guias Salariais'!$E$1:$E$1160,SMALL(IF(V$1='Guias Salariais'!$D$1:$D$1160,ROW('Guias Salariais'!$D$1:$D$1160)-ROW('Guias Salariais'!$D$1)+1),ROW(9:9))),"")</f>
        <v>13200</v>
      </c>
      <c r="W10" s="63" t="str" cm="1">
        <f t="array" ref="W10">IFERROR(INDEX('Guias Salariais'!$E$1:$E$1160,SMALL(IF(W$1='Guias Salariais'!$D$1:$D$1160,ROW('Guias Salariais'!$D$1:$D$1160)-ROW('Guias Salariais'!$D$1)+1),ROW(9:9))),"")</f>
        <v/>
      </c>
      <c r="X10" s="65" t="str" cm="1">
        <f t="array" ref="X10">IFERROR(INDEX('Guias Salariais'!$E$1:$E$1160,SMALL(IF(X$1='Guias Salariais'!$D$1:$D$1160,ROW('Guias Salariais'!$D$1:$D$1160)-ROW('Guias Salariais'!$D$1)+1),ROW(9:9))),"")</f>
        <v/>
      </c>
      <c r="Y10" s="65" t="str" cm="1">
        <f t="array" ref="Y10">IFERROR(INDEX('Guias Salariais'!$E$1:$E$1160,SMALL(IF(Y$1='Guias Salariais'!$D$1:$D$1160,ROW('Guias Salariais'!$D$1:$D$1160)-ROW('Guias Salariais'!$D$1)+1),ROW(9:9))),"")</f>
        <v/>
      </c>
      <c r="Z10" s="48" t="str" cm="1">
        <f t="array" ref="Z10">IFERROR(INDEX('Guias Salariais'!$E$1:$E$1160,SMALL(IF(Z$1='Guias Salariais'!$D$1:$D$1160,ROW('Guias Salariais'!$D$1:$D$1160)-ROW('Guias Salariais'!$D$1)+1),ROW(9:9))),"")</f>
        <v/>
      </c>
      <c r="AA10" s="66" t="str" cm="1">
        <f t="array" ref="AA10">IFERROR(INDEX('Guias Salariais'!$E$1:$E$1160,SMALL(IF(AA$1='Guias Salariais'!$D$1:$D$1160,ROW('Guias Salariais'!$D$1:$D$1160)-ROW('Guias Salariais'!$D$1)+1),ROW(9:9))),"")</f>
        <v/>
      </c>
      <c r="AB10" s="66" t="str" cm="1">
        <f t="array" ref="AB10">IFERROR(INDEX('Guias Salariais'!$E$1:$E$1160,SMALL(IF(AB$1='Guias Salariais'!$D$1:$D$1160,ROW('Guias Salariais'!$D$1:$D$1160)-ROW('Guias Salariais'!$D$1)+1),ROW(9:9))),"")</f>
        <v/>
      </c>
      <c r="AC10" s="63" t="str" cm="1">
        <f t="array" ref="AC10">IFERROR(INDEX('Guias Salariais'!$E$1:$E$1160,SMALL(IF(AC$1='Guias Salariais'!$D$1:$D$1160,ROW('Guias Salariais'!$D$1:$D$1160)-ROW('Guias Salariais'!$D$1)+1),ROW(9:9))),"")</f>
        <v/>
      </c>
      <c r="AD10" s="65" t="str" cm="1">
        <f t="array" ref="AD10">IFERROR(INDEX('Guias Salariais'!$E$1:$E$1160,SMALL(IF(AD$1='Guias Salariais'!$D$1:$D$1160,ROW('Guias Salariais'!$D$1:$D$1160)-ROW('Guias Salariais'!$D$1)+1),ROW(9:9))),"")</f>
        <v/>
      </c>
      <c r="AE10" s="177" cm="1">
        <f t="array" ref="AE10">IFERROR(INDEX('Guias Salariais'!$E$1:$E$1160,SMALL(IF(AE$1='Guias Salariais'!$D$1:$D$1160,ROW('Guias Salariais'!$D$1:$D$1160)-ROW('Guias Salariais'!$D$1)+1),ROW(9:9))),"")</f>
        <v>14766.666666666666</v>
      </c>
      <c r="AF10" s="72"/>
    </row>
    <row r="11" spans="1:32" x14ac:dyDescent="0.25">
      <c r="A11" s="529" t="s">
        <v>82</v>
      </c>
      <c r="B11" s="63" t="str" cm="1">
        <f t="array" ref="B11">IFERROR(INDEX('Guias Salariais'!$E$1:$E$1160,SMALL(IF(B$1='Guias Salariais'!$D$1:$D$1160,ROW('Guias Salariais'!$D$1:$D$1160)-ROW('Guias Salariais'!$D$1)+1),ROW(10:10))),"")</f>
        <v/>
      </c>
      <c r="C11" s="177" t="str" cm="1">
        <f t="array" ref="C11">IFERROR(INDEX('Guias Salariais'!$E$1:$E$1160,SMALL(IF(C$1='Guias Salariais'!$D$1:$D$1160,ROW('Guias Salariais'!$D$1:$D$1160)-ROW('Guias Salariais'!$D$1)+1),ROW(10:10))),"")</f>
        <v/>
      </c>
      <c r="D11" s="66" t="str" cm="1">
        <f t="array" ref="D11">IFERROR(INDEX('Guias Salariais'!$E$1:$E$1160,SMALL(IF(D$1='Guias Salariais'!$D$1:$D$1160,ROW('Guias Salariais'!$D$1:$D$1160)-ROW('Guias Salariais'!$D$1)+1),ROW(10:10))),"")</f>
        <v/>
      </c>
      <c r="E11" s="66" t="str" cm="1">
        <f t="array" ref="E11">IFERROR(INDEX('Guias Salariais'!$E$1:$E$1160,SMALL(IF(E$1='Guias Salariais'!$D$1:$D$1160,ROW('Guias Salariais'!$D$1:$D$1160)-ROW('Guias Salariais'!$D$1)+1),ROW(10:10))),"")</f>
        <v/>
      </c>
      <c r="F11" s="66" t="str" cm="1">
        <f t="array" ref="F11">IFERROR(INDEX('Guias Salariais'!$E$1:$E$1160,SMALL(IF(F$1='Guias Salariais'!$D$1:$D$1160,ROW('Guias Salariais'!$D$1:$D$1160)-ROW('Guias Salariais'!$D$1)+1),ROW(10:10))),"")</f>
        <v/>
      </c>
      <c r="G11" s="63" cm="1">
        <f t="array" ref="G11">IFERROR(INDEX('Guias Salariais'!$E$1:$E$1160,SMALL(IF(G$1='Guias Salariais'!$D$1:$D$1160,ROW('Guias Salariais'!$D$1:$D$1160)-ROW('Guias Salariais'!$D$1)+1),ROW(10:10))),"")</f>
        <v>5127.7777777777774</v>
      </c>
      <c r="H11" s="65" cm="1">
        <f t="array" ref="H11">IFERROR(INDEX('Guias Salariais'!$E$1:$E$1160,SMALL(IF(H$1='Guias Salariais'!$D$1:$D$1160,ROW('Guias Salariais'!$D$1:$D$1160)-ROW('Guias Salariais'!$D$1)+1),ROW(10:10))),"")</f>
        <v>8855.5555555555547</v>
      </c>
      <c r="I11" s="65" cm="1">
        <f t="array" ref="I11">IFERROR(INDEX('Guias Salariais'!$E$1:$E$1160,SMALL(IF(I$1='Guias Salariais'!$D$1:$D$1160,ROW('Guias Salariais'!$D$1:$D$1160)-ROW('Guias Salariais'!$D$1)+1),ROW(10:10))),"")</f>
        <v>19000</v>
      </c>
      <c r="J11" s="48" t="str" cm="1">
        <f t="array" ref="J11">IFERROR(INDEX('Guias Salariais'!$E$1:$E$1160,SMALL(IF(J$1='Guias Salariais'!$D$1:$D$1160,ROW('Guias Salariais'!$D$1:$D$1160)-ROW('Guias Salariais'!$D$1)+1),ROW(10:10))),"")</f>
        <v/>
      </c>
      <c r="K11" s="66" t="str" cm="1">
        <f t="array" ref="K11">IFERROR(INDEX('Guias Salariais'!$E$1:$E$1160,SMALL(IF(K$1='Guias Salariais'!$D$1:$D$1160,ROW('Guias Salariais'!$D$1:$D$1160)-ROW('Guias Salariais'!$D$1)+1),ROW(10:10))),"")</f>
        <v/>
      </c>
      <c r="L11" s="66" t="str" cm="1">
        <f t="array" ref="L11">IFERROR(INDEX('Guias Salariais'!$E$1:$E$1160,SMALL(IF(L$1='Guias Salariais'!$D$1:$D$1160,ROW('Guias Salariais'!$D$1:$D$1160)-ROW('Guias Salariais'!$D$1)+1),ROW(10:10))),"")</f>
        <v/>
      </c>
      <c r="M11" s="63" t="str" cm="1">
        <f t="array" ref="M11">IFERROR(INDEX('Guias Salariais'!$E$1:$E$1160,SMALL(IF(M$1='Guias Salariais'!$D$1:$D$1160,ROW('Guias Salariais'!$D$1:$D$1160)-ROW('Guias Salariais'!$D$1)+1),ROW(10:10))),"")</f>
        <v/>
      </c>
      <c r="N11" s="65" t="str" cm="1">
        <f t="array" ref="N11">IFERROR(INDEX('Guias Salariais'!$E$1:$E$1160,SMALL(IF(N$1='Guias Salariais'!$D$1:$D$1160,ROW('Guias Salariais'!$D$1:$D$1160)-ROW('Guias Salariais'!$D$1)+1),ROW(10:10))),"")</f>
        <v/>
      </c>
      <c r="O11" s="65" cm="1">
        <f t="array" ref="O11">IFERROR(INDEX('Guias Salariais'!$E$1:$E$1160,SMALL(IF(O$1='Guias Salariais'!$D$1:$D$1160,ROW('Guias Salariais'!$D$1:$D$1160)-ROW('Guias Salariais'!$D$1)+1),ROW(10:10))),"")</f>
        <v>18000</v>
      </c>
      <c r="P11" s="48" t="str" cm="1">
        <f t="array" ref="P11">IFERROR(INDEX('Guias Salariais'!$E$1:$E$1160,SMALL(IF(P$1='Guias Salariais'!$D$1:$D$1160,ROW('Guias Salariais'!$D$1:$D$1160)-ROW('Guias Salariais'!$D$1)+1),ROW(10:10))),"")</f>
        <v/>
      </c>
      <c r="Q11" s="66" t="str" cm="1">
        <f t="array" ref="Q11">IFERROR(INDEX('Guias Salariais'!$E$1:$E$1160,SMALL(IF(Q$1='Guias Salariais'!$D$1:$D$1160,ROW('Guias Salariais'!$D$1:$D$1160)-ROW('Guias Salariais'!$D$1)+1),ROW(10:10))),"")</f>
        <v/>
      </c>
      <c r="R11" s="63" cm="1">
        <f t="array" ref="R11">IFERROR(INDEX('Guias Salariais'!$E$1:$E$1160,SMALL(IF(R$1='Guias Salariais'!$D$1:$D$1160,ROW('Guias Salariais'!$D$1:$D$1160)-ROW('Guias Salariais'!$D$1)+1),ROW(10:10))),"")</f>
        <v>20438.888888888891</v>
      </c>
      <c r="S11" s="589" cm="1">
        <f t="array" ref="S11">IFERROR(INDEX('Guias Salariais'!$E$1:$E$1160,SMALL(IF(S$1='Guias Salariais'!$D$1:$D$1160,ROW('Guias Salariais'!$D$1:$D$1160)-ROW('Guias Salariais'!$D$1)+1),ROW(10:10))),"")</f>
        <v>12955.555555555555</v>
      </c>
      <c r="T11" s="65" t="str" cm="1">
        <f t="array" ref="T11">IFERROR(INDEX('Guias Salariais'!$E$1:$E$1160,SMALL(IF(T$1='Guias Salariais'!$D$1:$D$1160,ROW('Guias Salariais'!$D$1:$D$1160)-ROW('Guias Salariais'!$D$1)+1),ROW(10:10))),"")</f>
        <v/>
      </c>
      <c r="U11" s="48" t="str" cm="1">
        <f t="array" ref="U11">IFERROR(INDEX('Guias Salariais'!$E$1:$E$1160,SMALL(IF(U$1='Guias Salariais'!$D$1:$D$1160,ROW('Guias Salariais'!$D$1:$D$1160)-ROW('Guias Salariais'!$D$1)+1),ROW(10:10))),"")</f>
        <v/>
      </c>
      <c r="V11" s="80" t="str" cm="1">
        <f t="array" ref="V11">IFERROR(INDEX('Guias Salariais'!$E$1:$E$1160,SMALL(IF(V$1='Guias Salariais'!$D$1:$D$1160,ROW('Guias Salariais'!$D$1:$D$1160)-ROW('Guias Salariais'!$D$1)+1),ROW(10:10))),"")</f>
        <v/>
      </c>
      <c r="W11" s="63" t="str" cm="1">
        <f t="array" ref="W11">IFERROR(INDEX('Guias Salariais'!$E$1:$E$1160,SMALL(IF(W$1='Guias Salariais'!$D$1:$D$1160,ROW('Guias Salariais'!$D$1:$D$1160)-ROW('Guias Salariais'!$D$1)+1),ROW(10:10))),"")</f>
        <v/>
      </c>
      <c r="X11" s="65" t="str" cm="1">
        <f t="array" ref="X11">IFERROR(INDEX('Guias Salariais'!$E$1:$E$1160,SMALL(IF(X$1='Guias Salariais'!$D$1:$D$1160,ROW('Guias Salariais'!$D$1:$D$1160)-ROW('Guias Salariais'!$D$1)+1),ROW(10:10))),"")</f>
        <v/>
      </c>
      <c r="Y11" s="65" t="str" cm="1">
        <f t="array" ref="Y11">IFERROR(INDEX('Guias Salariais'!$E$1:$E$1160,SMALL(IF(Y$1='Guias Salariais'!$D$1:$D$1160,ROW('Guias Salariais'!$D$1:$D$1160)-ROW('Guias Salariais'!$D$1)+1),ROW(10:10))),"")</f>
        <v/>
      </c>
      <c r="Z11" s="48" t="str" cm="1">
        <f t="array" ref="Z11">IFERROR(INDEX('Guias Salariais'!$E$1:$E$1160,SMALL(IF(Z$1='Guias Salariais'!$D$1:$D$1160,ROW('Guias Salariais'!$D$1:$D$1160)-ROW('Guias Salariais'!$D$1)+1),ROW(10:10))),"")</f>
        <v/>
      </c>
      <c r="AA11" s="66" t="str" cm="1">
        <f t="array" ref="AA11">IFERROR(INDEX('Guias Salariais'!$E$1:$E$1160,SMALL(IF(AA$1='Guias Salariais'!$D$1:$D$1160,ROW('Guias Salariais'!$D$1:$D$1160)-ROW('Guias Salariais'!$D$1)+1),ROW(10:10))),"")</f>
        <v/>
      </c>
      <c r="AB11" s="66" t="str" cm="1">
        <f t="array" ref="AB11">IFERROR(INDEX('Guias Salariais'!$E$1:$E$1160,SMALL(IF(AB$1='Guias Salariais'!$D$1:$D$1160,ROW('Guias Salariais'!$D$1:$D$1160)-ROW('Guias Salariais'!$D$1)+1),ROW(10:10))),"")</f>
        <v/>
      </c>
      <c r="AC11" s="63" t="str" cm="1">
        <f t="array" ref="AC11">IFERROR(INDEX('Guias Salariais'!$E$1:$E$1160,SMALL(IF(AC$1='Guias Salariais'!$D$1:$D$1160,ROW('Guias Salariais'!$D$1:$D$1160)-ROW('Guias Salariais'!$D$1)+1),ROW(10:10))),"")</f>
        <v/>
      </c>
      <c r="AD11" s="65" t="str" cm="1">
        <f t="array" ref="AD11">IFERROR(INDEX('Guias Salariais'!$E$1:$E$1160,SMALL(IF(AD$1='Guias Salariais'!$D$1:$D$1160,ROW('Guias Salariais'!$D$1:$D$1160)-ROW('Guias Salariais'!$D$1)+1),ROW(10:10))),"")</f>
        <v/>
      </c>
      <c r="AE11" s="177" cm="1">
        <f t="array" ref="AE11">IFERROR(INDEX('Guias Salariais'!$E$1:$E$1160,SMALL(IF(AE$1='Guias Salariais'!$D$1:$D$1160,ROW('Guias Salariais'!$D$1:$D$1160)-ROW('Guias Salariais'!$D$1)+1),ROW(10:10))),"")</f>
        <v>16966.666666666668</v>
      </c>
      <c r="AF11" s="72"/>
    </row>
    <row r="12" spans="1:32" x14ac:dyDescent="0.25">
      <c r="A12" s="529" t="s">
        <v>82</v>
      </c>
      <c r="B12" s="63" t="str" cm="1">
        <f t="array" ref="B12">IFERROR(INDEX('Guias Salariais'!$E$1:$E$1160,SMALL(IF(B$1='Guias Salariais'!$D$1:$D$1160,ROW('Guias Salariais'!$D$1:$D$1160)-ROW('Guias Salariais'!$D$1)+1),ROW(11:11))),"")</f>
        <v/>
      </c>
      <c r="C12" s="177" t="str" cm="1">
        <f t="array" ref="C12">IFERROR(INDEX('Guias Salariais'!$E$1:$E$1160,SMALL(IF(C$1='Guias Salariais'!$D$1:$D$1160,ROW('Guias Salariais'!$D$1:$D$1160)-ROW('Guias Salariais'!$D$1)+1),ROW(11:11))),"")</f>
        <v/>
      </c>
      <c r="D12" s="66" t="str" cm="1">
        <f t="array" ref="D12">IFERROR(INDEX('Guias Salariais'!$E$1:$E$1160,SMALL(IF(D$1='Guias Salariais'!$D$1:$D$1160,ROW('Guias Salariais'!$D$1:$D$1160)-ROW('Guias Salariais'!$D$1)+1),ROW(11:11))),"")</f>
        <v/>
      </c>
      <c r="E12" s="66" t="str" cm="1">
        <f t="array" ref="E12">IFERROR(INDEX('Guias Salariais'!$E$1:$E$1160,SMALL(IF(E$1='Guias Salariais'!$D$1:$D$1160,ROW('Guias Salariais'!$D$1:$D$1160)-ROW('Guias Salariais'!$D$1)+1),ROW(11:11))),"")</f>
        <v/>
      </c>
      <c r="F12" s="66" t="str" cm="1">
        <f t="array" ref="F12">IFERROR(INDEX('Guias Salariais'!$E$1:$E$1160,SMALL(IF(F$1='Guias Salariais'!$D$1:$D$1160,ROW('Guias Salariais'!$D$1:$D$1160)-ROW('Guias Salariais'!$D$1)+1),ROW(11:11))),"")</f>
        <v/>
      </c>
      <c r="G12" s="63" cm="1">
        <f t="array" ref="G12">IFERROR(INDEX('Guias Salariais'!$E$1:$E$1160,SMALL(IF(G$1='Guias Salariais'!$D$1:$D$1160,ROW('Guias Salariais'!$D$1:$D$1160)-ROW('Guias Salariais'!$D$1)+1),ROW(11:11))),"")</f>
        <v>6361.1111111111113</v>
      </c>
      <c r="H12" s="65" cm="1">
        <f t="array" ref="H12">IFERROR(INDEX('Guias Salariais'!$E$1:$E$1160,SMALL(IF(H$1='Guias Salariais'!$D$1:$D$1160,ROW('Guias Salariais'!$D$1:$D$1160)-ROW('Guias Salariais'!$D$1)+1),ROW(11:11))),"")</f>
        <v>10977.777777777777</v>
      </c>
      <c r="I12" s="65" cm="1">
        <f t="array" ref="I12">IFERROR(INDEX('Guias Salariais'!$E$1:$E$1160,SMALL(IF(I$1='Guias Salariais'!$D$1:$D$1160,ROW('Guias Salariais'!$D$1:$D$1160)-ROW('Guias Salariais'!$D$1)+1),ROW(11:11))),"")</f>
        <v>15666.666666666666</v>
      </c>
      <c r="J12" s="48" t="str" cm="1">
        <f t="array" ref="J12">IFERROR(INDEX('Guias Salariais'!$E$1:$E$1160,SMALL(IF(J$1='Guias Salariais'!$D$1:$D$1160,ROW('Guias Salariais'!$D$1:$D$1160)-ROW('Guias Salariais'!$D$1)+1),ROW(11:11))),"")</f>
        <v/>
      </c>
      <c r="K12" s="66" t="str" cm="1">
        <f t="array" ref="K12">IFERROR(INDEX('Guias Salariais'!$E$1:$E$1160,SMALL(IF(K$1='Guias Salariais'!$D$1:$D$1160,ROW('Guias Salariais'!$D$1:$D$1160)-ROW('Guias Salariais'!$D$1)+1),ROW(11:11))),"")</f>
        <v/>
      </c>
      <c r="L12" s="66" t="str" cm="1">
        <f t="array" ref="L12">IFERROR(INDEX('Guias Salariais'!$E$1:$E$1160,SMALL(IF(L$1='Guias Salariais'!$D$1:$D$1160,ROW('Guias Salariais'!$D$1:$D$1160)-ROW('Guias Salariais'!$D$1)+1),ROW(11:11))),"")</f>
        <v/>
      </c>
      <c r="M12" s="63" t="str" cm="1">
        <f t="array" ref="M12">IFERROR(INDEX('Guias Salariais'!$E$1:$E$1160,SMALL(IF(M$1='Guias Salariais'!$D$1:$D$1160,ROW('Guias Salariais'!$D$1:$D$1160)-ROW('Guias Salariais'!$D$1)+1),ROW(11:11))),"")</f>
        <v/>
      </c>
      <c r="N12" s="65" t="str" cm="1">
        <f t="array" ref="N12">IFERROR(INDEX('Guias Salariais'!$E$1:$E$1160,SMALL(IF(N$1='Guias Salariais'!$D$1:$D$1160,ROW('Guias Salariais'!$D$1:$D$1160)-ROW('Guias Salariais'!$D$1)+1),ROW(11:11))),"")</f>
        <v/>
      </c>
      <c r="O12" s="65" t="str" cm="1">
        <f t="array" ref="O12">IFERROR(INDEX('Guias Salariais'!$E$1:$E$1160,SMALL(IF(O$1='Guias Salariais'!$D$1:$D$1160,ROW('Guias Salariais'!$D$1:$D$1160)-ROW('Guias Salariais'!$D$1)+1),ROW(11:11))),"")</f>
        <v/>
      </c>
      <c r="P12" s="48" t="str" cm="1">
        <f t="array" ref="P12">IFERROR(INDEX('Guias Salariais'!$E$1:$E$1160,SMALL(IF(P$1='Guias Salariais'!$D$1:$D$1160,ROW('Guias Salariais'!$D$1:$D$1160)-ROW('Guias Salariais'!$D$1)+1),ROW(11:11))),"")</f>
        <v/>
      </c>
      <c r="Q12" s="66" t="str" cm="1">
        <f t="array" ref="Q12">IFERROR(INDEX('Guias Salariais'!$E$1:$E$1160,SMALL(IF(Q$1='Guias Salariais'!$D$1:$D$1160,ROW('Guias Salariais'!$D$1:$D$1160)-ROW('Guias Salariais'!$D$1)+1),ROW(11:11))),"")</f>
        <v/>
      </c>
      <c r="R12" s="63" cm="1">
        <f t="array" ref="R12">IFERROR(INDEX('Guias Salariais'!$E$1:$E$1160,SMALL(IF(R$1='Guias Salariais'!$D$1:$D$1160,ROW('Guias Salariais'!$D$1:$D$1160)-ROW('Guias Salariais'!$D$1)+1),ROW(11:11))),"")</f>
        <v>19366.666666666668</v>
      </c>
      <c r="S12" s="589" cm="1">
        <f t="array" ref="S12">IFERROR(INDEX('Guias Salariais'!$E$1:$E$1160,SMALL(IF(S$1='Guias Salariais'!$D$1:$D$1160,ROW('Guias Salariais'!$D$1:$D$1160)-ROW('Guias Salariais'!$D$1)+1),ROW(11:11))),"")</f>
        <v>21000</v>
      </c>
      <c r="T12" s="65" t="str" cm="1">
        <f t="array" ref="T12">IFERROR(INDEX('Guias Salariais'!$E$1:$E$1160,SMALL(IF(T$1='Guias Salariais'!$D$1:$D$1160,ROW('Guias Salariais'!$D$1:$D$1160)-ROW('Guias Salariais'!$D$1)+1),ROW(11:11))),"")</f>
        <v/>
      </c>
      <c r="U12" s="48" t="str" cm="1">
        <f t="array" ref="U12">IFERROR(INDEX('Guias Salariais'!$E$1:$E$1160,SMALL(IF(U$1='Guias Salariais'!$D$1:$D$1160,ROW('Guias Salariais'!$D$1:$D$1160)-ROW('Guias Salariais'!$D$1)+1),ROW(11:11))),"")</f>
        <v/>
      </c>
      <c r="V12" s="80" t="str" cm="1">
        <f t="array" ref="V12">IFERROR(INDEX('Guias Salariais'!$E$1:$E$1160,SMALL(IF(V$1='Guias Salariais'!$D$1:$D$1160,ROW('Guias Salariais'!$D$1:$D$1160)-ROW('Guias Salariais'!$D$1)+1),ROW(11:11))),"")</f>
        <v/>
      </c>
      <c r="W12" s="63" t="str" cm="1">
        <f t="array" ref="W12">IFERROR(INDEX('Guias Salariais'!$E$1:$E$1160,SMALL(IF(W$1='Guias Salariais'!$D$1:$D$1160,ROW('Guias Salariais'!$D$1:$D$1160)-ROW('Guias Salariais'!$D$1)+1),ROW(11:11))),"")</f>
        <v/>
      </c>
      <c r="X12" s="65" t="str" cm="1">
        <f t="array" ref="X12">IFERROR(INDEX('Guias Salariais'!$E$1:$E$1160,SMALL(IF(X$1='Guias Salariais'!$D$1:$D$1160,ROW('Guias Salariais'!$D$1:$D$1160)-ROW('Guias Salariais'!$D$1)+1),ROW(11:11))),"")</f>
        <v/>
      </c>
      <c r="Y12" s="65" t="str" cm="1">
        <f t="array" ref="Y12">IFERROR(INDEX('Guias Salariais'!$E$1:$E$1160,SMALL(IF(Y$1='Guias Salariais'!$D$1:$D$1160,ROW('Guias Salariais'!$D$1:$D$1160)-ROW('Guias Salariais'!$D$1)+1),ROW(11:11))),"")</f>
        <v/>
      </c>
      <c r="Z12" s="48" t="str" cm="1">
        <f t="array" ref="Z12">IFERROR(INDEX('Guias Salariais'!$E$1:$E$1160,SMALL(IF(Z$1='Guias Salariais'!$D$1:$D$1160,ROW('Guias Salariais'!$D$1:$D$1160)-ROW('Guias Salariais'!$D$1)+1),ROW(11:11))),"")</f>
        <v/>
      </c>
      <c r="AA12" s="66" t="str" cm="1">
        <f t="array" ref="AA12">IFERROR(INDEX('Guias Salariais'!$E$1:$E$1160,SMALL(IF(AA$1='Guias Salariais'!$D$1:$D$1160,ROW('Guias Salariais'!$D$1:$D$1160)-ROW('Guias Salariais'!$D$1)+1),ROW(11:11))),"")</f>
        <v/>
      </c>
      <c r="AB12" s="66" t="str" cm="1">
        <f t="array" ref="AB12">IFERROR(INDEX('Guias Salariais'!$E$1:$E$1160,SMALL(IF(AB$1='Guias Salariais'!$D$1:$D$1160,ROW('Guias Salariais'!$D$1:$D$1160)-ROW('Guias Salariais'!$D$1)+1),ROW(11:11))),"")</f>
        <v/>
      </c>
      <c r="AC12" s="63" t="str" cm="1">
        <f t="array" ref="AC12">IFERROR(INDEX('Guias Salariais'!$E$1:$E$1160,SMALL(IF(AC$1='Guias Salariais'!$D$1:$D$1160,ROW('Guias Salariais'!$D$1:$D$1160)-ROW('Guias Salariais'!$D$1)+1),ROW(11:11))),"")</f>
        <v/>
      </c>
      <c r="AD12" s="65" t="str" cm="1">
        <f t="array" ref="AD12">IFERROR(INDEX('Guias Salariais'!$E$1:$E$1160,SMALL(IF(AD$1='Guias Salariais'!$D$1:$D$1160,ROW('Guias Salariais'!$D$1:$D$1160)-ROW('Guias Salariais'!$D$1)+1),ROW(11:11))),"")</f>
        <v/>
      </c>
      <c r="AE12" s="177" cm="1">
        <f t="array" ref="AE12">IFERROR(INDEX('Guias Salariais'!$E$1:$E$1160,SMALL(IF(AE$1='Guias Salariais'!$D$1:$D$1160,ROW('Guias Salariais'!$D$1:$D$1160)-ROW('Guias Salariais'!$D$1)+1),ROW(11:11))),"")</f>
        <v>14955.555555555555</v>
      </c>
      <c r="AF12" s="72"/>
    </row>
    <row r="13" spans="1:32" x14ac:dyDescent="0.25">
      <c r="A13" s="529" t="s">
        <v>82</v>
      </c>
      <c r="B13" s="63" t="str" cm="1">
        <f t="array" ref="B13">IFERROR(INDEX('Guias Salariais'!$E$1:$E$1160,SMALL(IF(B$1='Guias Salariais'!$D$1:$D$1160,ROW('Guias Salariais'!$D$1:$D$1160)-ROW('Guias Salariais'!$D$1)+1),ROW(12:12))),"")</f>
        <v/>
      </c>
      <c r="C13" s="177" t="str" cm="1">
        <f t="array" ref="C13">IFERROR(INDEX('Guias Salariais'!$E$1:$E$1160,SMALL(IF(C$1='Guias Salariais'!$D$1:$D$1160,ROW('Guias Salariais'!$D$1:$D$1160)-ROW('Guias Salariais'!$D$1)+1),ROW(12:12))),"")</f>
        <v/>
      </c>
      <c r="D13" s="66" t="str" cm="1">
        <f t="array" ref="D13">IFERROR(INDEX('Guias Salariais'!$E$1:$E$1160,SMALL(IF(D$1='Guias Salariais'!$D$1:$D$1160,ROW('Guias Salariais'!$D$1:$D$1160)-ROW('Guias Salariais'!$D$1)+1),ROW(12:12))),"")</f>
        <v/>
      </c>
      <c r="E13" s="66" t="str" cm="1">
        <f t="array" ref="E13">IFERROR(INDEX('Guias Salariais'!$E$1:$E$1160,SMALL(IF(E$1='Guias Salariais'!$D$1:$D$1160,ROW('Guias Salariais'!$D$1:$D$1160)-ROW('Guias Salariais'!$D$1)+1),ROW(12:12))),"")</f>
        <v/>
      </c>
      <c r="F13" s="66" t="str" cm="1">
        <f t="array" ref="F13">IFERROR(INDEX('Guias Salariais'!$E$1:$E$1160,SMALL(IF(F$1='Guias Salariais'!$D$1:$D$1160,ROW('Guias Salariais'!$D$1:$D$1160)-ROW('Guias Salariais'!$D$1)+1),ROW(12:12))),"")</f>
        <v/>
      </c>
      <c r="G13" s="63" cm="1">
        <f t="array" ref="G13">IFERROR(INDEX('Guias Salariais'!$E$1:$E$1160,SMALL(IF(G$1='Guias Salariais'!$D$1:$D$1160,ROW('Guias Salariais'!$D$1:$D$1160)-ROW('Guias Salariais'!$D$1)+1),ROW(12:12))),"")</f>
        <v>4455.5555555555557</v>
      </c>
      <c r="H13" s="65" cm="1">
        <f t="array" ref="H13">IFERROR(INDEX('Guias Salariais'!$E$1:$E$1160,SMALL(IF(H$1='Guias Salariais'!$D$1:$D$1160,ROW('Guias Salariais'!$D$1:$D$1160)-ROW('Guias Salariais'!$D$1)+1),ROW(12:12))),"")</f>
        <v>12083.333333333334</v>
      </c>
      <c r="I13" s="65" cm="1">
        <f t="array" ref="I13">IFERROR(INDEX('Guias Salariais'!$E$1:$E$1160,SMALL(IF(I$1='Guias Salariais'!$D$1:$D$1160,ROW('Guias Salariais'!$D$1:$D$1160)-ROW('Guias Salariais'!$D$1)+1),ROW(12:12))),"")</f>
        <v>14088.888888888889</v>
      </c>
      <c r="J13" s="48" t="str" cm="1">
        <f t="array" ref="J13">IFERROR(INDEX('Guias Salariais'!$E$1:$E$1160,SMALL(IF(J$1='Guias Salariais'!$D$1:$D$1160,ROW('Guias Salariais'!$D$1:$D$1160)-ROW('Guias Salariais'!$D$1)+1),ROW(12:12))),"")</f>
        <v/>
      </c>
      <c r="K13" s="66" t="str" cm="1">
        <f t="array" ref="K13">IFERROR(INDEX('Guias Salariais'!$E$1:$E$1160,SMALL(IF(K$1='Guias Salariais'!$D$1:$D$1160,ROW('Guias Salariais'!$D$1:$D$1160)-ROW('Guias Salariais'!$D$1)+1),ROW(12:12))),"")</f>
        <v/>
      </c>
      <c r="L13" s="66" t="str" cm="1">
        <f t="array" ref="L13">IFERROR(INDEX('Guias Salariais'!$E$1:$E$1160,SMALL(IF(L$1='Guias Salariais'!$D$1:$D$1160,ROW('Guias Salariais'!$D$1:$D$1160)-ROW('Guias Salariais'!$D$1)+1),ROW(12:12))),"")</f>
        <v/>
      </c>
      <c r="M13" s="63" t="str" cm="1">
        <f t="array" ref="M13">IFERROR(INDEX('Guias Salariais'!$E$1:$E$1160,SMALL(IF(M$1='Guias Salariais'!$D$1:$D$1160,ROW('Guias Salariais'!$D$1:$D$1160)-ROW('Guias Salariais'!$D$1)+1),ROW(12:12))),"")</f>
        <v/>
      </c>
      <c r="N13" s="65" t="str" cm="1">
        <f t="array" ref="N13">IFERROR(INDEX('Guias Salariais'!$E$1:$E$1160,SMALL(IF(N$1='Guias Salariais'!$D$1:$D$1160,ROW('Guias Salariais'!$D$1:$D$1160)-ROW('Guias Salariais'!$D$1)+1),ROW(12:12))),"")</f>
        <v/>
      </c>
      <c r="O13" s="65" t="str" cm="1">
        <f t="array" ref="O13">IFERROR(INDEX('Guias Salariais'!$E$1:$E$1160,SMALL(IF(O$1='Guias Salariais'!$D$1:$D$1160,ROW('Guias Salariais'!$D$1:$D$1160)-ROW('Guias Salariais'!$D$1)+1),ROW(12:12))),"")</f>
        <v/>
      </c>
      <c r="P13" s="48" t="str" cm="1">
        <f t="array" ref="P13">IFERROR(INDEX('Guias Salariais'!$E$1:$E$1160,SMALL(IF(P$1='Guias Salariais'!$D$1:$D$1160,ROW('Guias Salariais'!$D$1:$D$1160)-ROW('Guias Salariais'!$D$1)+1),ROW(12:12))),"")</f>
        <v/>
      </c>
      <c r="Q13" s="66" t="str" cm="1">
        <f t="array" ref="Q13">IFERROR(INDEX('Guias Salariais'!$E$1:$E$1160,SMALL(IF(Q$1='Guias Salariais'!$D$1:$D$1160,ROW('Guias Salariais'!$D$1:$D$1160)-ROW('Guias Salariais'!$D$1)+1),ROW(12:12))),"")</f>
        <v/>
      </c>
      <c r="R13" s="63" cm="1">
        <f t="array" ref="R13">IFERROR(INDEX('Guias Salariais'!$E$1:$E$1160,SMALL(IF(R$1='Guias Salariais'!$D$1:$D$1160,ROW('Guias Salariais'!$D$1:$D$1160)-ROW('Guias Salariais'!$D$1)+1),ROW(12:12))),"")</f>
        <v>20933.333333333332</v>
      </c>
      <c r="S13" s="589" t="str" cm="1">
        <f t="array" ref="S13">IFERROR(INDEX('Guias Salariais'!$E$1:$E$1160,SMALL(IF(S$1='Guias Salariais'!$D$1:$D$1160,ROW('Guias Salariais'!$D$1:$D$1160)-ROW('Guias Salariais'!$D$1)+1),ROW(12:12))),"")</f>
        <v/>
      </c>
      <c r="T13" s="65" t="str" cm="1">
        <f t="array" ref="T13">IFERROR(INDEX('Guias Salariais'!$E$1:$E$1160,SMALL(IF(T$1='Guias Salariais'!$D$1:$D$1160,ROW('Guias Salariais'!$D$1:$D$1160)-ROW('Guias Salariais'!$D$1)+1),ROW(12:12))),"")</f>
        <v/>
      </c>
      <c r="U13" s="48" t="str" cm="1">
        <f t="array" ref="U13">IFERROR(INDEX('Guias Salariais'!$E$1:$E$1160,SMALL(IF(U$1='Guias Salariais'!$D$1:$D$1160,ROW('Guias Salariais'!$D$1:$D$1160)-ROW('Guias Salariais'!$D$1)+1),ROW(12:12))),"")</f>
        <v/>
      </c>
      <c r="V13" s="80" t="str" cm="1">
        <f t="array" ref="V13">IFERROR(INDEX('Guias Salariais'!$E$1:$E$1160,SMALL(IF(V$1='Guias Salariais'!$D$1:$D$1160,ROW('Guias Salariais'!$D$1:$D$1160)-ROW('Guias Salariais'!$D$1)+1),ROW(12:12))),"")</f>
        <v/>
      </c>
      <c r="W13" s="63" t="str" cm="1">
        <f t="array" ref="W13">IFERROR(INDEX('Guias Salariais'!$E$1:$E$1160,SMALL(IF(W$1='Guias Salariais'!$D$1:$D$1160,ROW('Guias Salariais'!$D$1:$D$1160)-ROW('Guias Salariais'!$D$1)+1),ROW(12:12))),"")</f>
        <v/>
      </c>
      <c r="X13" s="65" t="str" cm="1">
        <f t="array" ref="X13">IFERROR(INDEX('Guias Salariais'!$E$1:$E$1160,SMALL(IF(X$1='Guias Salariais'!$D$1:$D$1160,ROW('Guias Salariais'!$D$1:$D$1160)-ROW('Guias Salariais'!$D$1)+1),ROW(12:12))),"")</f>
        <v/>
      </c>
      <c r="Y13" s="65" t="str" cm="1">
        <f t="array" ref="Y13">IFERROR(INDEX('Guias Salariais'!$E$1:$E$1160,SMALL(IF(Y$1='Guias Salariais'!$D$1:$D$1160,ROW('Guias Salariais'!$D$1:$D$1160)-ROW('Guias Salariais'!$D$1)+1),ROW(12:12))),"")</f>
        <v/>
      </c>
      <c r="Z13" s="48" t="str" cm="1">
        <f t="array" ref="Z13">IFERROR(INDEX('Guias Salariais'!$E$1:$E$1160,SMALL(IF(Z$1='Guias Salariais'!$D$1:$D$1160,ROW('Guias Salariais'!$D$1:$D$1160)-ROW('Guias Salariais'!$D$1)+1),ROW(12:12))),"")</f>
        <v/>
      </c>
      <c r="AA13" s="66" t="str" cm="1">
        <f t="array" ref="AA13">IFERROR(INDEX('Guias Salariais'!$E$1:$E$1160,SMALL(IF(AA$1='Guias Salariais'!$D$1:$D$1160,ROW('Guias Salariais'!$D$1:$D$1160)-ROW('Guias Salariais'!$D$1)+1),ROW(12:12))),"")</f>
        <v/>
      </c>
      <c r="AB13" s="66" t="str" cm="1">
        <f t="array" ref="AB13">IFERROR(INDEX('Guias Salariais'!$E$1:$E$1160,SMALL(IF(AB$1='Guias Salariais'!$D$1:$D$1160,ROW('Guias Salariais'!$D$1:$D$1160)-ROW('Guias Salariais'!$D$1)+1),ROW(12:12))),"")</f>
        <v/>
      </c>
      <c r="AC13" s="63" t="str" cm="1">
        <f t="array" ref="AC13">IFERROR(INDEX('Guias Salariais'!$E$1:$E$1160,SMALL(IF(AC$1='Guias Salariais'!$D$1:$D$1160,ROW('Guias Salariais'!$D$1:$D$1160)-ROW('Guias Salariais'!$D$1)+1),ROW(12:12))),"")</f>
        <v/>
      </c>
      <c r="AD13" s="65" t="str" cm="1">
        <f t="array" ref="AD13">IFERROR(INDEX('Guias Salariais'!$E$1:$E$1160,SMALL(IF(AD$1='Guias Salariais'!$D$1:$D$1160,ROW('Guias Salariais'!$D$1:$D$1160)-ROW('Guias Salariais'!$D$1)+1),ROW(12:12))),"")</f>
        <v/>
      </c>
      <c r="AE13" s="177" cm="1">
        <f t="array" ref="AE13">IFERROR(INDEX('Guias Salariais'!$E$1:$E$1160,SMALL(IF(AE$1='Guias Salariais'!$D$1:$D$1160,ROW('Guias Salariais'!$D$1:$D$1160)-ROW('Guias Salariais'!$D$1)+1),ROW(12:12))),"")</f>
        <v>16955.555555555555</v>
      </c>
      <c r="AF13" s="72"/>
    </row>
    <row r="14" spans="1:32" x14ac:dyDescent="0.25">
      <c r="A14" s="529" t="s">
        <v>82</v>
      </c>
      <c r="B14" s="63" t="str" cm="1">
        <f t="array" ref="B14">IFERROR(INDEX('Guias Salariais'!$E$1:$E$1160,SMALL(IF(B$1='Guias Salariais'!$D$1:$D$1160,ROW('Guias Salariais'!$D$1:$D$1160)-ROW('Guias Salariais'!$D$1)+1),ROW(13:13))),"")</f>
        <v/>
      </c>
      <c r="C14" s="177" t="str" cm="1">
        <f t="array" ref="C14">IFERROR(INDEX('Guias Salariais'!$E$1:$E$1160,SMALL(IF(C$1='Guias Salariais'!$D$1:$D$1160,ROW('Guias Salariais'!$D$1:$D$1160)-ROW('Guias Salariais'!$D$1)+1),ROW(13:13))),"")</f>
        <v/>
      </c>
      <c r="D14" s="66" t="str" cm="1">
        <f t="array" ref="D14">IFERROR(INDEX('Guias Salariais'!$E$1:$E$1160,SMALL(IF(D$1='Guias Salariais'!$D$1:$D$1160,ROW('Guias Salariais'!$D$1:$D$1160)-ROW('Guias Salariais'!$D$1)+1),ROW(13:13))),"")</f>
        <v/>
      </c>
      <c r="E14" s="66" t="str" cm="1">
        <f t="array" ref="E14">IFERROR(INDEX('Guias Salariais'!$E$1:$E$1160,SMALL(IF(E$1='Guias Salariais'!$D$1:$D$1160,ROW('Guias Salariais'!$D$1:$D$1160)-ROW('Guias Salariais'!$D$1)+1),ROW(13:13))),"")</f>
        <v/>
      </c>
      <c r="F14" s="66" t="str" cm="1">
        <f t="array" ref="F14">IFERROR(INDEX('Guias Salariais'!$E$1:$E$1160,SMALL(IF(F$1='Guias Salariais'!$D$1:$D$1160,ROW('Guias Salariais'!$D$1:$D$1160)-ROW('Guias Salariais'!$D$1)+1),ROW(13:13))),"")</f>
        <v/>
      </c>
      <c r="G14" s="63" cm="1">
        <f t="array" ref="G14">IFERROR(INDEX('Guias Salariais'!$E$1:$E$1160,SMALL(IF(G$1='Guias Salariais'!$D$1:$D$1160,ROW('Guias Salariais'!$D$1:$D$1160)-ROW('Guias Salariais'!$D$1)+1),ROW(13:13))),"")</f>
        <v>6355.5555555555557</v>
      </c>
      <c r="H14" s="65" cm="1">
        <f t="array" ref="H14">IFERROR(INDEX('Guias Salariais'!$E$1:$E$1160,SMALL(IF(H$1='Guias Salariais'!$D$1:$D$1160,ROW('Guias Salariais'!$D$1:$D$1160)-ROW('Guias Salariais'!$D$1)+1),ROW(13:13))),"")</f>
        <v>7855.5555555555557</v>
      </c>
      <c r="I14" s="65" cm="1">
        <f t="array" ref="I14">IFERROR(INDEX('Guias Salariais'!$E$1:$E$1160,SMALL(IF(I$1='Guias Salariais'!$D$1:$D$1160,ROW('Guias Salariais'!$D$1:$D$1160)-ROW('Guias Salariais'!$D$1)+1),ROW(13:13))),"")</f>
        <v>15894.444444444445</v>
      </c>
      <c r="J14" s="48" t="str" cm="1">
        <f t="array" ref="J14">IFERROR(INDEX('Guias Salariais'!$E$1:$E$1160,SMALL(IF(J$1='Guias Salariais'!$D$1:$D$1160,ROW('Guias Salariais'!$D$1:$D$1160)-ROW('Guias Salariais'!$D$1)+1),ROW(13:13))),"")</f>
        <v/>
      </c>
      <c r="K14" s="66" t="str" cm="1">
        <f t="array" ref="K14">IFERROR(INDEX('Guias Salariais'!$E$1:$E$1160,SMALL(IF(K$1='Guias Salariais'!$D$1:$D$1160,ROW('Guias Salariais'!$D$1:$D$1160)-ROW('Guias Salariais'!$D$1)+1),ROW(13:13))),"")</f>
        <v/>
      </c>
      <c r="L14" s="66" t="str" cm="1">
        <f t="array" ref="L14">IFERROR(INDEX('Guias Salariais'!$E$1:$E$1160,SMALL(IF(L$1='Guias Salariais'!$D$1:$D$1160,ROW('Guias Salariais'!$D$1:$D$1160)-ROW('Guias Salariais'!$D$1)+1),ROW(13:13))),"")</f>
        <v/>
      </c>
      <c r="M14" s="63" t="str" cm="1">
        <f t="array" ref="M14">IFERROR(INDEX('Guias Salariais'!$E$1:$E$1160,SMALL(IF(M$1='Guias Salariais'!$D$1:$D$1160,ROW('Guias Salariais'!$D$1:$D$1160)-ROW('Guias Salariais'!$D$1)+1),ROW(13:13))),"")</f>
        <v/>
      </c>
      <c r="N14" s="65" t="str" cm="1">
        <f t="array" ref="N14">IFERROR(INDEX('Guias Salariais'!$E$1:$E$1160,SMALL(IF(N$1='Guias Salariais'!$D$1:$D$1160,ROW('Guias Salariais'!$D$1:$D$1160)-ROW('Guias Salariais'!$D$1)+1),ROW(13:13))),"")</f>
        <v/>
      </c>
      <c r="O14" s="65" t="str" cm="1">
        <f t="array" ref="O14">IFERROR(INDEX('Guias Salariais'!$E$1:$E$1160,SMALL(IF(O$1='Guias Salariais'!$D$1:$D$1160,ROW('Guias Salariais'!$D$1:$D$1160)-ROW('Guias Salariais'!$D$1)+1),ROW(13:13))),"")</f>
        <v/>
      </c>
      <c r="P14" s="48" t="str" cm="1">
        <f t="array" ref="P14">IFERROR(INDEX('Guias Salariais'!$E$1:$E$1160,SMALL(IF(P$1='Guias Salariais'!$D$1:$D$1160,ROW('Guias Salariais'!$D$1:$D$1160)-ROW('Guias Salariais'!$D$1)+1),ROW(13:13))),"")</f>
        <v/>
      </c>
      <c r="Q14" s="66" t="str" cm="1">
        <f t="array" ref="Q14">IFERROR(INDEX('Guias Salariais'!$E$1:$E$1160,SMALL(IF(Q$1='Guias Salariais'!$D$1:$D$1160,ROW('Guias Salariais'!$D$1:$D$1160)-ROW('Guias Salariais'!$D$1)+1),ROW(13:13))),"")</f>
        <v/>
      </c>
      <c r="R14" s="63" cm="1">
        <f t="array" ref="R14">IFERROR(INDEX('Guias Salariais'!$E$1:$E$1160,SMALL(IF(R$1='Guias Salariais'!$D$1:$D$1160,ROW('Guias Salariais'!$D$1:$D$1160)-ROW('Guias Salariais'!$D$1)+1),ROW(13:13))),"")</f>
        <v>19805.555555555555</v>
      </c>
      <c r="S14" s="589" t="str" cm="1">
        <f t="array" ref="S14">IFERROR(INDEX('Guias Salariais'!$E$1:$E$1160,SMALL(IF(S$1='Guias Salariais'!$D$1:$D$1160,ROW('Guias Salariais'!$D$1:$D$1160)-ROW('Guias Salariais'!$D$1)+1),ROW(13:13))),"")</f>
        <v/>
      </c>
      <c r="T14" s="65" t="str" cm="1">
        <f t="array" ref="T14">IFERROR(INDEX('Guias Salariais'!$E$1:$E$1160,SMALL(IF(T$1='Guias Salariais'!$D$1:$D$1160,ROW('Guias Salariais'!$D$1:$D$1160)-ROW('Guias Salariais'!$D$1)+1),ROW(13:13))),"")</f>
        <v/>
      </c>
      <c r="U14" s="48" t="str" cm="1">
        <f t="array" ref="U14">IFERROR(INDEX('Guias Salariais'!$E$1:$E$1160,SMALL(IF(U$1='Guias Salariais'!$D$1:$D$1160,ROW('Guias Salariais'!$D$1:$D$1160)-ROW('Guias Salariais'!$D$1)+1),ROW(13:13))),"")</f>
        <v/>
      </c>
      <c r="V14" s="80" t="str" cm="1">
        <f t="array" ref="V14">IFERROR(INDEX('Guias Salariais'!$E$1:$E$1160,SMALL(IF(V$1='Guias Salariais'!$D$1:$D$1160,ROW('Guias Salariais'!$D$1:$D$1160)-ROW('Guias Salariais'!$D$1)+1),ROW(13:13))),"")</f>
        <v/>
      </c>
      <c r="W14" s="63" t="str" cm="1">
        <f t="array" ref="W14">IFERROR(INDEX('Guias Salariais'!$E$1:$E$1160,SMALL(IF(W$1='Guias Salariais'!$D$1:$D$1160,ROW('Guias Salariais'!$D$1:$D$1160)-ROW('Guias Salariais'!$D$1)+1),ROW(13:13))),"")</f>
        <v/>
      </c>
      <c r="X14" s="65" t="str" cm="1">
        <f t="array" ref="X14">IFERROR(INDEX('Guias Salariais'!$E$1:$E$1160,SMALL(IF(X$1='Guias Salariais'!$D$1:$D$1160,ROW('Guias Salariais'!$D$1:$D$1160)-ROW('Guias Salariais'!$D$1)+1),ROW(13:13))),"")</f>
        <v/>
      </c>
      <c r="Y14" s="65" t="str" cm="1">
        <f t="array" ref="Y14">IFERROR(INDEX('Guias Salariais'!$E$1:$E$1160,SMALL(IF(Y$1='Guias Salariais'!$D$1:$D$1160,ROW('Guias Salariais'!$D$1:$D$1160)-ROW('Guias Salariais'!$D$1)+1),ROW(13:13))),"")</f>
        <v/>
      </c>
      <c r="Z14" s="48" t="str" cm="1">
        <f t="array" ref="Z14">IFERROR(INDEX('Guias Salariais'!$E$1:$E$1160,SMALL(IF(Z$1='Guias Salariais'!$D$1:$D$1160,ROW('Guias Salariais'!$D$1:$D$1160)-ROW('Guias Salariais'!$D$1)+1),ROW(13:13))),"")</f>
        <v/>
      </c>
      <c r="AA14" s="66" t="str" cm="1">
        <f t="array" ref="AA14">IFERROR(INDEX('Guias Salariais'!$E$1:$E$1160,SMALL(IF(AA$1='Guias Salariais'!$D$1:$D$1160,ROW('Guias Salariais'!$D$1:$D$1160)-ROW('Guias Salariais'!$D$1)+1),ROW(13:13))),"")</f>
        <v/>
      </c>
      <c r="AB14" s="66" t="str" cm="1">
        <f t="array" ref="AB14">IFERROR(INDEX('Guias Salariais'!$E$1:$E$1160,SMALL(IF(AB$1='Guias Salariais'!$D$1:$D$1160,ROW('Guias Salariais'!$D$1:$D$1160)-ROW('Guias Salariais'!$D$1)+1),ROW(13:13))),"")</f>
        <v/>
      </c>
      <c r="AC14" s="63" t="str" cm="1">
        <f t="array" ref="AC14">IFERROR(INDEX('Guias Salariais'!$E$1:$E$1160,SMALL(IF(AC$1='Guias Salariais'!$D$1:$D$1160,ROW('Guias Salariais'!$D$1:$D$1160)-ROW('Guias Salariais'!$D$1)+1),ROW(13:13))),"")</f>
        <v/>
      </c>
      <c r="AD14" s="65" t="str" cm="1">
        <f t="array" ref="AD14">IFERROR(INDEX('Guias Salariais'!$E$1:$E$1160,SMALL(IF(AD$1='Guias Salariais'!$D$1:$D$1160,ROW('Guias Salariais'!$D$1:$D$1160)-ROW('Guias Salariais'!$D$1)+1),ROW(13:13))),"")</f>
        <v/>
      </c>
      <c r="AE14" s="177" t="str" cm="1">
        <f t="array" ref="AE14">IFERROR(INDEX('Guias Salariais'!$E$1:$E$1160,SMALL(IF(AE$1='Guias Salariais'!$D$1:$D$1160,ROW('Guias Salariais'!$D$1:$D$1160)-ROW('Guias Salariais'!$D$1)+1),ROW(13:13))),"")</f>
        <v/>
      </c>
      <c r="AF14" s="72"/>
    </row>
    <row r="15" spans="1:32" x14ac:dyDescent="0.25">
      <c r="A15" s="529" t="s">
        <v>82</v>
      </c>
      <c r="B15" s="63" t="str" cm="1">
        <f t="array" ref="B15">IFERROR(INDEX('Guias Salariais'!$E$1:$E$1160,SMALL(IF(B$1='Guias Salariais'!$D$1:$D$1160,ROW('Guias Salariais'!$D$1:$D$1160)-ROW('Guias Salariais'!$D$1)+1),ROW(14:14))),"")</f>
        <v/>
      </c>
      <c r="C15" s="177" t="str" cm="1">
        <f t="array" ref="C15">IFERROR(INDEX('Guias Salariais'!$E$1:$E$1160,SMALL(IF(C$1='Guias Salariais'!$D$1:$D$1160,ROW('Guias Salariais'!$D$1:$D$1160)-ROW('Guias Salariais'!$D$1)+1),ROW(14:14))),"")</f>
        <v/>
      </c>
      <c r="D15" s="66" t="str" cm="1">
        <f t="array" ref="D15">IFERROR(INDEX('Guias Salariais'!$E$1:$E$1160,SMALL(IF(D$1='Guias Salariais'!$D$1:$D$1160,ROW('Guias Salariais'!$D$1:$D$1160)-ROW('Guias Salariais'!$D$1)+1),ROW(14:14))),"")</f>
        <v/>
      </c>
      <c r="E15" s="66" t="str" cm="1">
        <f t="array" ref="E15">IFERROR(INDEX('Guias Salariais'!$E$1:$E$1160,SMALL(IF(E$1='Guias Salariais'!$D$1:$D$1160,ROW('Guias Salariais'!$D$1:$D$1160)-ROW('Guias Salariais'!$D$1)+1),ROW(14:14))),"")</f>
        <v/>
      </c>
      <c r="F15" s="66" t="str" cm="1">
        <f t="array" ref="F15">IFERROR(INDEX('Guias Salariais'!$E$1:$E$1160,SMALL(IF(F$1='Guias Salariais'!$D$1:$D$1160,ROW('Guias Salariais'!$D$1:$D$1160)-ROW('Guias Salariais'!$D$1)+1),ROW(14:14))),"")</f>
        <v/>
      </c>
      <c r="G15" s="63" cm="1">
        <f t="array" ref="G15">IFERROR(INDEX('Guias Salariais'!$E$1:$E$1160,SMALL(IF(G$1='Guias Salariais'!$D$1:$D$1160,ROW('Guias Salariais'!$D$1:$D$1160)-ROW('Guias Salariais'!$D$1)+1),ROW(14:14))),"")</f>
        <v>5550</v>
      </c>
      <c r="H15" s="65" cm="1">
        <f t="array" ref="H15">IFERROR(INDEX('Guias Salariais'!$E$1:$E$1160,SMALL(IF(H$1='Guias Salariais'!$D$1:$D$1160,ROW('Guias Salariais'!$D$1:$D$1160)-ROW('Guias Salariais'!$D$1)+1),ROW(14:14))),"")</f>
        <v>11761.111111111111</v>
      </c>
      <c r="I15" s="65" cm="1">
        <f t="array" ref="I15">IFERROR(INDEX('Guias Salariais'!$E$1:$E$1160,SMALL(IF(I$1='Guias Salariais'!$D$1:$D$1160,ROW('Guias Salariais'!$D$1:$D$1160)-ROW('Guias Salariais'!$D$1)+1),ROW(14:14))),"")</f>
        <v>16633.333333333332</v>
      </c>
      <c r="J15" s="48" t="str" cm="1">
        <f t="array" ref="J15">IFERROR(INDEX('Guias Salariais'!$E$1:$E$1160,SMALL(IF(J$1='Guias Salariais'!$D$1:$D$1160,ROW('Guias Salariais'!$D$1:$D$1160)-ROW('Guias Salariais'!$D$1)+1),ROW(14:14))),"")</f>
        <v/>
      </c>
      <c r="K15" s="66" t="str" cm="1">
        <f t="array" ref="K15">IFERROR(INDEX('Guias Salariais'!$E$1:$E$1160,SMALL(IF(K$1='Guias Salariais'!$D$1:$D$1160,ROW('Guias Salariais'!$D$1:$D$1160)-ROW('Guias Salariais'!$D$1)+1),ROW(14:14))),"")</f>
        <v/>
      </c>
      <c r="L15" s="66" t="str" cm="1">
        <f t="array" ref="L15">IFERROR(INDEX('Guias Salariais'!$E$1:$E$1160,SMALL(IF(L$1='Guias Salariais'!$D$1:$D$1160,ROW('Guias Salariais'!$D$1:$D$1160)-ROW('Guias Salariais'!$D$1)+1),ROW(14:14))),"")</f>
        <v/>
      </c>
      <c r="M15" s="63" t="str" cm="1">
        <f t="array" ref="M15">IFERROR(INDEX('Guias Salariais'!$E$1:$E$1160,SMALL(IF(M$1='Guias Salariais'!$D$1:$D$1160,ROW('Guias Salariais'!$D$1:$D$1160)-ROW('Guias Salariais'!$D$1)+1),ROW(14:14))),"")</f>
        <v/>
      </c>
      <c r="N15" s="65" t="str" cm="1">
        <f t="array" ref="N15">IFERROR(INDEX('Guias Salariais'!$E$1:$E$1160,SMALL(IF(N$1='Guias Salariais'!$D$1:$D$1160,ROW('Guias Salariais'!$D$1:$D$1160)-ROW('Guias Salariais'!$D$1)+1),ROW(14:14))),"")</f>
        <v/>
      </c>
      <c r="O15" s="65" t="str" cm="1">
        <f t="array" ref="O15">IFERROR(INDEX('Guias Salariais'!$E$1:$E$1160,SMALL(IF(O$1='Guias Salariais'!$D$1:$D$1160,ROW('Guias Salariais'!$D$1:$D$1160)-ROW('Guias Salariais'!$D$1)+1),ROW(14:14))),"")</f>
        <v/>
      </c>
      <c r="P15" s="48" t="str" cm="1">
        <f t="array" ref="P15">IFERROR(INDEX('Guias Salariais'!$E$1:$E$1160,SMALL(IF(P$1='Guias Salariais'!$D$1:$D$1160,ROW('Guias Salariais'!$D$1:$D$1160)-ROW('Guias Salariais'!$D$1)+1),ROW(14:14))),"")</f>
        <v/>
      </c>
      <c r="Q15" s="66" t="str" cm="1">
        <f t="array" ref="Q15">IFERROR(INDEX('Guias Salariais'!$E$1:$E$1160,SMALL(IF(Q$1='Guias Salariais'!$D$1:$D$1160,ROW('Guias Salariais'!$D$1:$D$1160)-ROW('Guias Salariais'!$D$1)+1),ROW(14:14))),"")</f>
        <v/>
      </c>
      <c r="R15" s="63" cm="1">
        <f t="array" ref="R15">IFERROR(INDEX('Guias Salariais'!$E$1:$E$1160,SMALL(IF(R$1='Guias Salariais'!$D$1:$D$1160,ROW('Guias Salariais'!$D$1:$D$1160)-ROW('Guias Salariais'!$D$1)+1),ROW(14:14))),"")</f>
        <v>20294.444444444445</v>
      </c>
      <c r="S15" s="589" t="str" cm="1">
        <f t="array" ref="S15">IFERROR(INDEX('Guias Salariais'!$E$1:$E$1160,SMALL(IF(S$1='Guias Salariais'!$D$1:$D$1160,ROW('Guias Salariais'!$D$1:$D$1160)-ROW('Guias Salariais'!$D$1)+1),ROW(14:14))),"")</f>
        <v/>
      </c>
      <c r="T15" s="65" t="str" cm="1">
        <f t="array" ref="T15">IFERROR(INDEX('Guias Salariais'!$E$1:$E$1160,SMALL(IF(T$1='Guias Salariais'!$D$1:$D$1160,ROW('Guias Salariais'!$D$1:$D$1160)-ROW('Guias Salariais'!$D$1)+1),ROW(14:14))),"")</f>
        <v/>
      </c>
      <c r="U15" s="48" t="str" cm="1">
        <f t="array" ref="U15">IFERROR(INDEX('Guias Salariais'!$E$1:$E$1160,SMALL(IF(U$1='Guias Salariais'!$D$1:$D$1160,ROW('Guias Salariais'!$D$1:$D$1160)-ROW('Guias Salariais'!$D$1)+1),ROW(14:14))),"")</f>
        <v/>
      </c>
      <c r="V15" s="80" t="str" cm="1">
        <f t="array" ref="V15">IFERROR(INDEX('Guias Salariais'!$E$1:$E$1160,SMALL(IF(V$1='Guias Salariais'!$D$1:$D$1160,ROW('Guias Salariais'!$D$1:$D$1160)-ROW('Guias Salariais'!$D$1)+1),ROW(14:14))),"")</f>
        <v/>
      </c>
      <c r="W15" s="63" t="str" cm="1">
        <f t="array" ref="W15">IFERROR(INDEX('Guias Salariais'!$E$1:$E$1160,SMALL(IF(W$1='Guias Salariais'!$D$1:$D$1160,ROW('Guias Salariais'!$D$1:$D$1160)-ROW('Guias Salariais'!$D$1)+1),ROW(14:14))),"")</f>
        <v/>
      </c>
      <c r="X15" s="65" t="str" cm="1">
        <f t="array" ref="X15">IFERROR(INDEX('Guias Salariais'!$E$1:$E$1160,SMALL(IF(X$1='Guias Salariais'!$D$1:$D$1160,ROW('Guias Salariais'!$D$1:$D$1160)-ROW('Guias Salariais'!$D$1)+1),ROW(14:14))),"")</f>
        <v/>
      </c>
      <c r="Y15" s="65" t="str" cm="1">
        <f t="array" ref="Y15">IFERROR(INDEX('Guias Salariais'!$E$1:$E$1160,SMALL(IF(Y$1='Guias Salariais'!$D$1:$D$1160,ROW('Guias Salariais'!$D$1:$D$1160)-ROW('Guias Salariais'!$D$1)+1),ROW(14:14))),"")</f>
        <v/>
      </c>
      <c r="Z15" s="48" t="str" cm="1">
        <f t="array" ref="Z15">IFERROR(INDEX('Guias Salariais'!$E$1:$E$1160,SMALL(IF(Z$1='Guias Salariais'!$D$1:$D$1160,ROW('Guias Salariais'!$D$1:$D$1160)-ROW('Guias Salariais'!$D$1)+1),ROW(14:14))),"")</f>
        <v/>
      </c>
      <c r="AA15" s="66" t="str" cm="1">
        <f t="array" ref="AA15">IFERROR(INDEX('Guias Salariais'!$E$1:$E$1160,SMALL(IF(AA$1='Guias Salariais'!$D$1:$D$1160,ROW('Guias Salariais'!$D$1:$D$1160)-ROW('Guias Salariais'!$D$1)+1),ROW(14:14))),"")</f>
        <v/>
      </c>
      <c r="AB15" s="66" t="str" cm="1">
        <f t="array" ref="AB15">IFERROR(INDEX('Guias Salariais'!$E$1:$E$1160,SMALL(IF(AB$1='Guias Salariais'!$D$1:$D$1160,ROW('Guias Salariais'!$D$1:$D$1160)-ROW('Guias Salariais'!$D$1)+1),ROW(14:14))),"")</f>
        <v/>
      </c>
      <c r="AC15" s="63" t="str" cm="1">
        <f t="array" ref="AC15">IFERROR(INDEX('Guias Salariais'!$E$1:$E$1160,SMALL(IF(AC$1='Guias Salariais'!$D$1:$D$1160,ROW('Guias Salariais'!$D$1:$D$1160)-ROW('Guias Salariais'!$D$1)+1),ROW(14:14))),"")</f>
        <v/>
      </c>
      <c r="AD15" s="65" t="str" cm="1">
        <f t="array" ref="AD15">IFERROR(INDEX('Guias Salariais'!$E$1:$E$1160,SMALL(IF(AD$1='Guias Salariais'!$D$1:$D$1160,ROW('Guias Salariais'!$D$1:$D$1160)-ROW('Guias Salariais'!$D$1)+1),ROW(14:14))),"")</f>
        <v/>
      </c>
      <c r="AE15" s="177" t="str" cm="1">
        <f t="array" ref="AE15">IFERROR(INDEX('Guias Salariais'!$E$1:$E$1160,SMALL(IF(AE$1='Guias Salariais'!$D$1:$D$1160,ROW('Guias Salariais'!$D$1:$D$1160)-ROW('Guias Salariais'!$D$1)+1),ROW(14:14))),"")</f>
        <v/>
      </c>
      <c r="AF15" s="72"/>
    </row>
    <row r="16" spans="1:32" x14ac:dyDescent="0.25">
      <c r="A16" s="529" t="s">
        <v>82</v>
      </c>
      <c r="B16" s="63" t="str" cm="1">
        <f t="array" ref="B16">IFERROR(INDEX('Guias Salariais'!$E$1:$E$1160,SMALL(IF(B$1='Guias Salariais'!$D$1:$D$1160,ROW('Guias Salariais'!$D$1:$D$1160)-ROW('Guias Salariais'!$D$1)+1),ROW(15:15))),"")</f>
        <v/>
      </c>
      <c r="C16" s="177" t="str" cm="1">
        <f t="array" ref="C16">IFERROR(INDEX('Guias Salariais'!$E$1:$E$1160,SMALL(IF(C$1='Guias Salariais'!$D$1:$D$1160,ROW('Guias Salariais'!$D$1:$D$1160)-ROW('Guias Salariais'!$D$1)+1),ROW(15:15))),"")</f>
        <v/>
      </c>
      <c r="D16" s="66" t="str" cm="1">
        <f t="array" ref="D16">IFERROR(INDEX('Guias Salariais'!$E$1:$E$1160,SMALL(IF(D$1='Guias Salariais'!$D$1:$D$1160,ROW('Guias Salariais'!$D$1:$D$1160)-ROW('Guias Salariais'!$D$1)+1),ROW(15:15))),"")</f>
        <v/>
      </c>
      <c r="E16" s="66" t="str" cm="1">
        <f t="array" ref="E16">IFERROR(INDEX('Guias Salariais'!$E$1:$E$1160,SMALL(IF(E$1='Guias Salariais'!$D$1:$D$1160,ROW('Guias Salariais'!$D$1:$D$1160)-ROW('Guias Salariais'!$D$1)+1),ROW(15:15))),"")</f>
        <v/>
      </c>
      <c r="F16" s="66" t="str" cm="1">
        <f t="array" ref="F16">IFERROR(INDEX('Guias Salariais'!$E$1:$E$1160,SMALL(IF(F$1='Guias Salariais'!$D$1:$D$1160,ROW('Guias Salariais'!$D$1:$D$1160)-ROW('Guias Salariais'!$D$1)+1),ROW(15:15))),"")</f>
        <v/>
      </c>
      <c r="G16" s="63" cm="1">
        <f t="array" ref="G16">IFERROR(INDEX('Guias Salariais'!$E$1:$E$1160,SMALL(IF(G$1='Guias Salariais'!$D$1:$D$1160,ROW('Guias Salariais'!$D$1:$D$1160)-ROW('Guias Salariais'!$D$1)+1),ROW(15:15))),"")</f>
        <v>5538.8888888888887</v>
      </c>
      <c r="H16" s="65" cm="1">
        <f t="array" ref="H16">IFERROR(INDEX('Guias Salariais'!$E$1:$E$1160,SMALL(IF(H$1='Guias Salariais'!$D$1:$D$1160,ROW('Guias Salariais'!$D$1:$D$1160)-ROW('Guias Salariais'!$D$1)+1),ROW(15:15))),"")</f>
        <v>9477.7777777777774</v>
      </c>
      <c r="I16" s="65" cm="1">
        <f t="array" ref="I16">IFERROR(INDEX('Guias Salariais'!$E$1:$E$1160,SMALL(IF(I$1='Guias Salariais'!$D$1:$D$1160,ROW('Guias Salariais'!$D$1:$D$1160)-ROW('Guias Salariais'!$D$1)+1),ROW(15:15))),"")</f>
        <v>18955.555555555555</v>
      </c>
      <c r="J16" s="48" t="str" cm="1">
        <f t="array" ref="J16">IFERROR(INDEX('Guias Salariais'!$E$1:$E$1160,SMALL(IF(J$1='Guias Salariais'!$D$1:$D$1160,ROW('Guias Salariais'!$D$1:$D$1160)-ROW('Guias Salariais'!$D$1)+1),ROW(15:15))),"")</f>
        <v/>
      </c>
      <c r="K16" s="66" t="str" cm="1">
        <f t="array" ref="K16">IFERROR(INDEX('Guias Salariais'!$E$1:$E$1160,SMALL(IF(K$1='Guias Salariais'!$D$1:$D$1160,ROW('Guias Salariais'!$D$1:$D$1160)-ROW('Guias Salariais'!$D$1)+1),ROW(15:15))),"")</f>
        <v/>
      </c>
      <c r="L16" s="66" t="str" cm="1">
        <f t="array" ref="L16">IFERROR(INDEX('Guias Salariais'!$E$1:$E$1160,SMALL(IF(L$1='Guias Salariais'!$D$1:$D$1160,ROW('Guias Salariais'!$D$1:$D$1160)-ROW('Guias Salariais'!$D$1)+1),ROW(15:15))),"")</f>
        <v/>
      </c>
      <c r="M16" s="63" t="str" cm="1">
        <f t="array" ref="M16">IFERROR(INDEX('Guias Salariais'!$E$1:$E$1160,SMALL(IF(M$1='Guias Salariais'!$D$1:$D$1160,ROW('Guias Salariais'!$D$1:$D$1160)-ROW('Guias Salariais'!$D$1)+1),ROW(15:15))),"")</f>
        <v/>
      </c>
      <c r="N16" s="65" t="str" cm="1">
        <f t="array" ref="N16">IFERROR(INDEX('Guias Salariais'!$E$1:$E$1160,SMALL(IF(N$1='Guias Salariais'!$D$1:$D$1160,ROW('Guias Salariais'!$D$1:$D$1160)-ROW('Guias Salariais'!$D$1)+1),ROW(15:15))),"")</f>
        <v/>
      </c>
      <c r="O16" s="65" t="str" cm="1">
        <f t="array" ref="O16">IFERROR(INDEX('Guias Salariais'!$E$1:$E$1160,SMALL(IF(O$1='Guias Salariais'!$D$1:$D$1160,ROW('Guias Salariais'!$D$1:$D$1160)-ROW('Guias Salariais'!$D$1)+1),ROW(15:15))),"")</f>
        <v/>
      </c>
      <c r="P16" s="48" t="str" cm="1">
        <f t="array" ref="P16">IFERROR(INDEX('Guias Salariais'!$E$1:$E$1160,SMALL(IF(P$1='Guias Salariais'!$D$1:$D$1160,ROW('Guias Salariais'!$D$1:$D$1160)-ROW('Guias Salariais'!$D$1)+1),ROW(15:15))),"")</f>
        <v/>
      </c>
      <c r="Q16" s="66" t="str" cm="1">
        <f t="array" ref="Q16">IFERROR(INDEX('Guias Salariais'!$E$1:$E$1160,SMALL(IF(Q$1='Guias Salariais'!$D$1:$D$1160,ROW('Guias Salariais'!$D$1:$D$1160)-ROW('Guias Salariais'!$D$1)+1),ROW(15:15))),"")</f>
        <v/>
      </c>
      <c r="R16" s="63" cm="1">
        <f t="array" ref="R16">IFERROR(INDEX('Guias Salariais'!$E$1:$E$1160,SMALL(IF(R$1='Guias Salariais'!$D$1:$D$1160,ROW('Guias Salariais'!$D$1:$D$1160)-ROW('Guias Salariais'!$D$1)+1),ROW(15:15))),"")</f>
        <v>25000</v>
      </c>
      <c r="S16" s="589" t="str" cm="1">
        <f t="array" ref="S16">IFERROR(INDEX('Guias Salariais'!$E$1:$E$1160,SMALL(IF(S$1='Guias Salariais'!$D$1:$D$1160,ROW('Guias Salariais'!$D$1:$D$1160)-ROW('Guias Salariais'!$D$1)+1),ROW(15:15))),"")</f>
        <v/>
      </c>
      <c r="T16" s="65" t="str" cm="1">
        <f t="array" ref="T16">IFERROR(INDEX('Guias Salariais'!$E$1:$E$1160,SMALL(IF(T$1='Guias Salariais'!$D$1:$D$1160,ROW('Guias Salariais'!$D$1:$D$1160)-ROW('Guias Salariais'!$D$1)+1),ROW(15:15))),"")</f>
        <v/>
      </c>
      <c r="U16" s="48" t="str" cm="1">
        <f t="array" ref="U16">IFERROR(INDEX('Guias Salariais'!$E$1:$E$1160,SMALL(IF(U$1='Guias Salariais'!$D$1:$D$1160,ROW('Guias Salariais'!$D$1:$D$1160)-ROW('Guias Salariais'!$D$1)+1),ROW(15:15))),"")</f>
        <v/>
      </c>
      <c r="V16" s="80" t="str" cm="1">
        <f t="array" ref="V16">IFERROR(INDEX('Guias Salariais'!$E$1:$E$1160,SMALL(IF(V$1='Guias Salariais'!$D$1:$D$1160,ROW('Guias Salariais'!$D$1:$D$1160)-ROW('Guias Salariais'!$D$1)+1),ROW(15:15))),"")</f>
        <v/>
      </c>
      <c r="W16" s="63" t="str" cm="1">
        <f t="array" ref="W16">IFERROR(INDEX('Guias Salariais'!$E$1:$E$1160,SMALL(IF(W$1='Guias Salariais'!$D$1:$D$1160,ROW('Guias Salariais'!$D$1:$D$1160)-ROW('Guias Salariais'!$D$1)+1),ROW(15:15))),"")</f>
        <v/>
      </c>
      <c r="X16" s="65" t="str" cm="1">
        <f t="array" ref="X16">IFERROR(INDEX('Guias Salariais'!$E$1:$E$1160,SMALL(IF(X$1='Guias Salariais'!$D$1:$D$1160,ROW('Guias Salariais'!$D$1:$D$1160)-ROW('Guias Salariais'!$D$1)+1),ROW(15:15))),"")</f>
        <v/>
      </c>
      <c r="Y16" s="65" t="str" cm="1">
        <f t="array" ref="Y16">IFERROR(INDEX('Guias Salariais'!$E$1:$E$1160,SMALL(IF(Y$1='Guias Salariais'!$D$1:$D$1160,ROW('Guias Salariais'!$D$1:$D$1160)-ROW('Guias Salariais'!$D$1)+1),ROW(15:15))),"")</f>
        <v/>
      </c>
      <c r="Z16" s="48" t="str" cm="1">
        <f t="array" ref="Z16">IFERROR(INDEX('Guias Salariais'!$E$1:$E$1160,SMALL(IF(Z$1='Guias Salariais'!$D$1:$D$1160,ROW('Guias Salariais'!$D$1:$D$1160)-ROW('Guias Salariais'!$D$1)+1),ROW(15:15))),"")</f>
        <v/>
      </c>
      <c r="AA16" s="66" t="str" cm="1">
        <f t="array" ref="AA16">IFERROR(INDEX('Guias Salariais'!$E$1:$E$1160,SMALL(IF(AA$1='Guias Salariais'!$D$1:$D$1160,ROW('Guias Salariais'!$D$1:$D$1160)-ROW('Guias Salariais'!$D$1)+1),ROW(15:15))),"")</f>
        <v/>
      </c>
      <c r="AB16" s="66" t="str" cm="1">
        <f t="array" ref="AB16">IFERROR(INDEX('Guias Salariais'!$E$1:$E$1160,SMALL(IF(AB$1='Guias Salariais'!$D$1:$D$1160,ROW('Guias Salariais'!$D$1:$D$1160)-ROW('Guias Salariais'!$D$1)+1),ROW(15:15))),"")</f>
        <v/>
      </c>
      <c r="AC16" s="63" t="str" cm="1">
        <f t="array" ref="AC16">IFERROR(INDEX('Guias Salariais'!$E$1:$E$1160,SMALL(IF(AC$1='Guias Salariais'!$D$1:$D$1160,ROW('Guias Salariais'!$D$1:$D$1160)-ROW('Guias Salariais'!$D$1)+1),ROW(15:15))),"")</f>
        <v/>
      </c>
      <c r="AD16" s="65" t="str" cm="1">
        <f t="array" ref="AD16">IFERROR(INDEX('Guias Salariais'!$E$1:$E$1160,SMALL(IF(AD$1='Guias Salariais'!$D$1:$D$1160,ROW('Guias Salariais'!$D$1:$D$1160)-ROW('Guias Salariais'!$D$1)+1),ROW(15:15))),"")</f>
        <v/>
      </c>
      <c r="AE16" s="177" t="str" cm="1">
        <f t="array" ref="AE16">IFERROR(INDEX('Guias Salariais'!$E$1:$E$1160,SMALL(IF(AE$1='Guias Salariais'!$D$1:$D$1160,ROW('Guias Salariais'!$D$1:$D$1160)-ROW('Guias Salariais'!$D$1)+1),ROW(15:15))),"")</f>
        <v/>
      </c>
      <c r="AF16" s="72"/>
    </row>
    <row r="17" spans="1:32" x14ac:dyDescent="0.25">
      <c r="A17" s="529" t="s">
        <v>82</v>
      </c>
      <c r="B17" s="63" t="str" cm="1">
        <f t="array" ref="B17">IFERROR(INDEX('Guias Salariais'!$E$1:$E$1160,SMALL(IF(B$1='Guias Salariais'!$D$1:$D$1160,ROW('Guias Salariais'!$D$1:$D$1160)-ROW('Guias Salariais'!$D$1)+1),ROW(16:16))),"")</f>
        <v/>
      </c>
      <c r="C17" s="177" t="str" cm="1">
        <f t="array" ref="C17">IFERROR(INDEX('Guias Salariais'!$E$1:$E$1160,SMALL(IF(C$1='Guias Salariais'!$D$1:$D$1160,ROW('Guias Salariais'!$D$1:$D$1160)-ROW('Guias Salariais'!$D$1)+1),ROW(16:16))),"")</f>
        <v/>
      </c>
      <c r="D17" s="66" t="str" cm="1">
        <f t="array" ref="D17">IFERROR(INDEX('Guias Salariais'!$E$1:$E$1160,SMALL(IF(D$1='Guias Salariais'!$D$1:$D$1160,ROW('Guias Salariais'!$D$1:$D$1160)-ROW('Guias Salariais'!$D$1)+1),ROW(16:16))),"")</f>
        <v/>
      </c>
      <c r="E17" s="66" t="str" cm="1">
        <f t="array" ref="E17">IFERROR(INDEX('Guias Salariais'!$E$1:$E$1160,SMALL(IF(E$1='Guias Salariais'!$D$1:$D$1160,ROW('Guias Salariais'!$D$1:$D$1160)-ROW('Guias Salariais'!$D$1)+1),ROW(16:16))),"")</f>
        <v/>
      </c>
      <c r="F17" s="66" t="str" cm="1">
        <f t="array" ref="F17">IFERROR(INDEX('Guias Salariais'!$E$1:$E$1160,SMALL(IF(F$1='Guias Salariais'!$D$1:$D$1160,ROW('Guias Salariais'!$D$1:$D$1160)-ROW('Guias Salariais'!$D$1)+1),ROW(16:16))),"")</f>
        <v/>
      </c>
      <c r="G17" s="63" t="str" cm="1">
        <f t="array" ref="G17">IFERROR(INDEX('Guias Salariais'!$E$1:$E$1160,SMALL(IF(G$1='Guias Salariais'!$D$1:$D$1160,ROW('Guias Salariais'!$D$1:$D$1160)-ROW('Guias Salariais'!$D$1)+1),ROW(16:16))),"")</f>
        <v/>
      </c>
      <c r="H17" s="65" cm="1">
        <f t="array" ref="H17">IFERROR(INDEX('Guias Salariais'!$E$1:$E$1160,SMALL(IF(H$1='Guias Salariais'!$D$1:$D$1160,ROW('Guias Salariais'!$D$1:$D$1160)-ROW('Guias Salariais'!$D$1)+1),ROW(16:16))),"")</f>
        <v>10300</v>
      </c>
      <c r="I17" s="65" cm="1">
        <f t="array" ref="I17">IFERROR(INDEX('Guias Salariais'!$E$1:$E$1160,SMALL(IF(I$1='Guias Salariais'!$D$1:$D$1160,ROW('Guias Salariais'!$D$1:$D$1160)-ROW('Guias Salariais'!$D$1)+1),ROW(16:16))),"")</f>
        <v>14455.555555555555</v>
      </c>
      <c r="J17" s="48" t="str" cm="1">
        <f t="array" ref="J17">IFERROR(INDEX('Guias Salariais'!$E$1:$E$1160,SMALL(IF(J$1='Guias Salariais'!$D$1:$D$1160,ROW('Guias Salariais'!$D$1:$D$1160)-ROW('Guias Salariais'!$D$1)+1),ROW(16:16))),"")</f>
        <v/>
      </c>
      <c r="K17" s="66" t="str" cm="1">
        <f t="array" ref="K17">IFERROR(INDEX('Guias Salariais'!$E$1:$E$1160,SMALL(IF(K$1='Guias Salariais'!$D$1:$D$1160,ROW('Guias Salariais'!$D$1:$D$1160)-ROW('Guias Salariais'!$D$1)+1),ROW(16:16))),"")</f>
        <v/>
      </c>
      <c r="L17" s="66" t="str" cm="1">
        <f t="array" ref="L17">IFERROR(INDEX('Guias Salariais'!$E$1:$E$1160,SMALL(IF(L$1='Guias Salariais'!$D$1:$D$1160,ROW('Guias Salariais'!$D$1:$D$1160)-ROW('Guias Salariais'!$D$1)+1),ROW(16:16))),"")</f>
        <v/>
      </c>
      <c r="M17" s="63" t="str" cm="1">
        <f t="array" ref="M17">IFERROR(INDEX('Guias Salariais'!$E$1:$E$1160,SMALL(IF(M$1='Guias Salariais'!$D$1:$D$1160,ROW('Guias Salariais'!$D$1:$D$1160)-ROW('Guias Salariais'!$D$1)+1),ROW(16:16))),"")</f>
        <v/>
      </c>
      <c r="N17" s="65" t="str" cm="1">
        <f t="array" ref="N17">IFERROR(INDEX('Guias Salariais'!$E$1:$E$1160,SMALL(IF(N$1='Guias Salariais'!$D$1:$D$1160,ROW('Guias Salariais'!$D$1:$D$1160)-ROW('Guias Salariais'!$D$1)+1),ROW(16:16))),"")</f>
        <v/>
      </c>
      <c r="O17" s="65" t="str" cm="1">
        <f t="array" ref="O17">IFERROR(INDEX('Guias Salariais'!$E$1:$E$1160,SMALL(IF(O$1='Guias Salariais'!$D$1:$D$1160,ROW('Guias Salariais'!$D$1:$D$1160)-ROW('Guias Salariais'!$D$1)+1),ROW(16:16))),"")</f>
        <v/>
      </c>
      <c r="P17" s="48" t="str" cm="1">
        <f t="array" ref="P17">IFERROR(INDEX('Guias Salariais'!$E$1:$E$1160,SMALL(IF(P$1='Guias Salariais'!$D$1:$D$1160,ROW('Guias Salariais'!$D$1:$D$1160)-ROW('Guias Salariais'!$D$1)+1),ROW(16:16))),"")</f>
        <v/>
      </c>
      <c r="Q17" s="66" t="str" cm="1">
        <f t="array" ref="Q17">IFERROR(INDEX('Guias Salariais'!$E$1:$E$1160,SMALL(IF(Q$1='Guias Salariais'!$D$1:$D$1160,ROW('Guias Salariais'!$D$1:$D$1160)-ROW('Guias Salariais'!$D$1)+1),ROW(16:16))),"")</f>
        <v/>
      </c>
      <c r="R17" s="63" t="str" cm="1">
        <f t="array" ref="R17">IFERROR(INDEX('Guias Salariais'!$E$1:$E$1160,SMALL(IF(R$1='Guias Salariais'!$D$1:$D$1160,ROW('Guias Salariais'!$D$1:$D$1160)-ROW('Guias Salariais'!$D$1)+1),ROW(16:16))),"")</f>
        <v/>
      </c>
      <c r="S17" s="589" t="str" cm="1">
        <f t="array" ref="S17">IFERROR(INDEX('Guias Salariais'!$E$1:$E$1160,SMALL(IF(S$1='Guias Salariais'!$D$1:$D$1160,ROW('Guias Salariais'!$D$1:$D$1160)-ROW('Guias Salariais'!$D$1)+1),ROW(16:16))),"")</f>
        <v/>
      </c>
      <c r="T17" s="65" t="str" cm="1">
        <f t="array" ref="T17">IFERROR(INDEX('Guias Salariais'!$E$1:$E$1160,SMALL(IF(T$1='Guias Salariais'!$D$1:$D$1160,ROW('Guias Salariais'!$D$1:$D$1160)-ROW('Guias Salariais'!$D$1)+1),ROW(16:16))),"")</f>
        <v/>
      </c>
      <c r="U17" s="48" t="str" cm="1">
        <f t="array" ref="U17">IFERROR(INDEX('Guias Salariais'!$E$1:$E$1160,SMALL(IF(U$1='Guias Salariais'!$D$1:$D$1160,ROW('Guias Salariais'!$D$1:$D$1160)-ROW('Guias Salariais'!$D$1)+1),ROW(16:16))),"")</f>
        <v/>
      </c>
      <c r="V17" s="80" t="str" cm="1">
        <f t="array" ref="V17">IFERROR(INDEX('Guias Salariais'!$E$1:$E$1160,SMALL(IF(V$1='Guias Salariais'!$D$1:$D$1160,ROW('Guias Salariais'!$D$1:$D$1160)-ROW('Guias Salariais'!$D$1)+1),ROW(16:16))),"")</f>
        <v/>
      </c>
      <c r="W17" s="63" t="str" cm="1">
        <f t="array" ref="W17">IFERROR(INDEX('Guias Salariais'!$E$1:$E$1160,SMALL(IF(W$1='Guias Salariais'!$D$1:$D$1160,ROW('Guias Salariais'!$D$1:$D$1160)-ROW('Guias Salariais'!$D$1)+1),ROW(16:16))),"")</f>
        <v/>
      </c>
      <c r="X17" s="65" t="str" cm="1">
        <f t="array" ref="X17">IFERROR(INDEX('Guias Salariais'!$E$1:$E$1160,SMALL(IF(X$1='Guias Salariais'!$D$1:$D$1160,ROW('Guias Salariais'!$D$1:$D$1160)-ROW('Guias Salariais'!$D$1)+1),ROW(16:16))),"")</f>
        <v/>
      </c>
      <c r="Y17" s="65" t="str" cm="1">
        <f t="array" ref="Y17">IFERROR(INDEX('Guias Salariais'!$E$1:$E$1160,SMALL(IF(Y$1='Guias Salariais'!$D$1:$D$1160,ROW('Guias Salariais'!$D$1:$D$1160)-ROW('Guias Salariais'!$D$1)+1),ROW(16:16))),"")</f>
        <v/>
      </c>
      <c r="Z17" s="48" t="str" cm="1">
        <f t="array" ref="Z17">IFERROR(INDEX('Guias Salariais'!$E$1:$E$1160,SMALL(IF(Z$1='Guias Salariais'!$D$1:$D$1160,ROW('Guias Salariais'!$D$1:$D$1160)-ROW('Guias Salariais'!$D$1)+1),ROW(16:16))),"")</f>
        <v/>
      </c>
      <c r="AA17" s="66" t="str" cm="1">
        <f t="array" ref="AA17">IFERROR(INDEX('Guias Salariais'!$E$1:$E$1160,SMALL(IF(AA$1='Guias Salariais'!$D$1:$D$1160,ROW('Guias Salariais'!$D$1:$D$1160)-ROW('Guias Salariais'!$D$1)+1),ROW(16:16))),"")</f>
        <v/>
      </c>
      <c r="AB17" s="66" t="str" cm="1">
        <f t="array" ref="AB17">IFERROR(INDEX('Guias Salariais'!$E$1:$E$1160,SMALL(IF(AB$1='Guias Salariais'!$D$1:$D$1160,ROW('Guias Salariais'!$D$1:$D$1160)-ROW('Guias Salariais'!$D$1)+1),ROW(16:16))),"")</f>
        <v/>
      </c>
      <c r="AC17" s="63" t="str" cm="1">
        <f t="array" ref="AC17">IFERROR(INDEX('Guias Salariais'!$E$1:$E$1160,SMALL(IF(AC$1='Guias Salariais'!$D$1:$D$1160,ROW('Guias Salariais'!$D$1:$D$1160)-ROW('Guias Salariais'!$D$1)+1),ROW(16:16))),"")</f>
        <v/>
      </c>
      <c r="AD17" s="65" t="str" cm="1">
        <f t="array" ref="AD17">IFERROR(INDEX('Guias Salariais'!$E$1:$E$1160,SMALL(IF(AD$1='Guias Salariais'!$D$1:$D$1160,ROW('Guias Salariais'!$D$1:$D$1160)-ROW('Guias Salariais'!$D$1)+1),ROW(16:16))),"")</f>
        <v/>
      </c>
      <c r="AE17" s="177" t="str" cm="1">
        <f t="array" ref="AE17">IFERROR(INDEX('Guias Salariais'!$E$1:$E$1160,SMALL(IF(AE$1='Guias Salariais'!$D$1:$D$1160,ROW('Guias Salariais'!$D$1:$D$1160)-ROW('Guias Salariais'!$D$1)+1),ROW(16:16))),"")</f>
        <v/>
      </c>
      <c r="AF17" s="72"/>
    </row>
    <row r="18" spans="1:32" x14ac:dyDescent="0.25">
      <c r="A18" s="529" t="s">
        <v>82</v>
      </c>
      <c r="B18" s="63" t="str" cm="1">
        <f t="array" ref="B18">IFERROR(INDEX('Guias Salariais'!$E$1:$E$1160,SMALL(IF(B$1='Guias Salariais'!$D$1:$D$1160,ROW('Guias Salariais'!$D$1:$D$1160)-ROW('Guias Salariais'!$D$1)+1),ROW(17:17))),"")</f>
        <v/>
      </c>
      <c r="C18" s="177" t="str" cm="1">
        <f t="array" ref="C18">IFERROR(INDEX('Guias Salariais'!$E$1:$E$1160,SMALL(IF(C$1='Guias Salariais'!$D$1:$D$1160,ROW('Guias Salariais'!$D$1:$D$1160)-ROW('Guias Salariais'!$D$1)+1),ROW(17:17))),"")</f>
        <v/>
      </c>
      <c r="D18" s="66" t="str" cm="1">
        <f t="array" ref="D18">IFERROR(INDEX('Guias Salariais'!$E$1:$E$1160,SMALL(IF(D$1='Guias Salariais'!$D$1:$D$1160,ROW('Guias Salariais'!$D$1:$D$1160)-ROW('Guias Salariais'!$D$1)+1),ROW(17:17))),"")</f>
        <v/>
      </c>
      <c r="E18" s="66" t="str" cm="1">
        <f t="array" ref="E18">IFERROR(INDEX('Guias Salariais'!$E$1:$E$1160,SMALL(IF(E$1='Guias Salariais'!$D$1:$D$1160,ROW('Guias Salariais'!$D$1:$D$1160)-ROW('Guias Salariais'!$D$1)+1),ROW(17:17))),"")</f>
        <v/>
      </c>
      <c r="F18" s="66" t="str" cm="1">
        <f t="array" ref="F18">IFERROR(INDEX('Guias Salariais'!$E$1:$E$1160,SMALL(IF(F$1='Guias Salariais'!$D$1:$D$1160,ROW('Guias Salariais'!$D$1:$D$1160)-ROW('Guias Salariais'!$D$1)+1),ROW(17:17))),"")</f>
        <v/>
      </c>
      <c r="G18" s="63" t="str" cm="1">
        <f t="array" ref="G18">IFERROR(INDEX('Guias Salariais'!$E$1:$E$1160,SMALL(IF(G$1='Guias Salariais'!$D$1:$D$1160,ROW('Guias Salariais'!$D$1:$D$1160)-ROW('Guias Salariais'!$D$1)+1),ROW(17:17))),"")</f>
        <v/>
      </c>
      <c r="H18" s="65" t="str" cm="1">
        <f t="array" ref="H18">IFERROR(INDEX('Guias Salariais'!$E$1:$E$1160,SMALL(IF(H$1='Guias Salariais'!$D$1:$D$1160,ROW('Guias Salariais'!$D$1:$D$1160)-ROW('Guias Salariais'!$D$1)+1),ROW(17:17))),"")</f>
        <v/>
      </c>
      <c r="I18" s="65" cm="1">
        <f t="array" ref="I18">IFERROR(INDEX('Guias Salariais'!$E$1:$E$1160,SMALL(IF(I$1='Guias Salariais'!$D$1:$D$1160,ROW('Guias Salariais'!$D$1:$D$1160)-ROW('Guias Salariais'!$D$1)+1),ROW(17:17))),"")</f>
        <v>15955.555555555555</v>
      </c>
      <c r="J18" s="48" t="str" cm="1">
        <f t="array" ref="J18">IFERROR(INDEX('Guias Salariais'!$E$1:$E$1160,SMALL(IF(J$1='Guias Salariais'!$D$1:$D$1160,ROW('Guias Salariais'!$D$1:$D$1160)-ROW('Guias Salariais'!$D$1)+1),ROW(17:17))),"")</f>
        <v/>
      </c>
      <c r="K18" s="66" t="str" cm="1">
        <f t="array" ref="K18">IFERROR(INDEX('Guias Salariais'!$E$1:$E$1160,SMALL(IF(K$1='Guias Salariais'!$D$1:$D$1160,ROW('Guias Salariais'!$D$1:$D$1160)-ROW('Guias Salariais'!$D$1)+1),ROW(17:17))),"")</f>
        <v/>
      </c>
      <c r="L18" s="66" t="str" cm="1">
        <f t="array" ref="L18">IFERROR(INDEX('Guias Salariais'!$E$1:$E$1160,SMALL(IF(L$1='Guias Salariais'!$D$1:$D$1160,ROW('Guias Salariais'!$D$1:$D$1160)-ROW('Guias Salariais'!$D$1)+1),ROW(17:17))),"")</f>
        <v/>
      </c>
      <c r="M18" s="63" t="str" cm="1">
        <f t="array" ref="M18">IFERROR(INDEX('Guias Salariais'!$E$1:$E$1160,SMALL(IF(M$1='Guias Salariais'!$D$1:$D$1160,ROW('Guias Salariais'!$D$1:$D$1160)-ROW('Guias Salariais'!$D$1)+1),ROW(17:17))),"")</f>
        <v/>
      </c>
      <c r="N18" s="65" t="str" cm="1">
        <f t="array" ref="N18">IFERROR(INDEX('Guias Salariais'!$E$1:$E$1160,SMALL(IF(N$1='Guias Salariais'!$D$1:$D$1160,ROW('Guias Salariais'!$D$1:$D$1160)-ROW('Guias Salariais'!$D$1)+1),ROW(17:17))),"")</f>
        <v/>
      </c>
      <c r="O18" s="65" t="str" cm="1">
        <f t="array" ref="O18">IFERROR(INDEX('Guias Salariais'!$E$1:$E$1160,SMALL(IF(O$1='Guias Salariais'!$D$1:$D$1160,ROW('Guias Salariais'!$D$1:$D$1160)-ROW('Guias Salariais'!$D$1)+1),ROW(17:17))),"")</f>
        <v/>
      </c>
      <c r="P18" s="48" t="str" cm="1">
        <f t="array" ref="P18">IFERROR(INDEX('Guias Salariais'!$E$1:$E$1160,SMALL(IF(P$1='Guias Salariais'!$D$1:$D$1160,ROW('Guias Salariais'!$D$1:$D$1160)-ROW('Guias Salariais'!$D$1)+1),ROW(17:17))),"")</f>
        <v/>
      </c>
      <c r="Q18" s="66" t="str" cm="1">
        <f t="array" ref="Q18">IFERROR(INDEX('Guias Salariais'!$E$1:$E$1160,SMALL(IF(Q$1='Guias Salariais'!$D$1:$D$1160,ROW('Guias Salariais'!$D$1:$D$1160)-ROW('Guias Salariais'!$D$1)+1),ROW(17:17))),"")</f>
        <v/>
      </c>
      <c r="R18" s="63" t="str" cm="1">
        <f t="array" ref="R18">IFERROR(INDEX('Guias Salariais'!$E$1:$E$1160,SMALL(IF(R$1='Guias Salariais'!$D$1:$D$1160,ROW('Guias Salariais'!$D$1:$D$1160)-ROW('Guias Salariais'!$D$1)+1),ROW(17:17))),"")</f>
        <v/>
      </c>
      <c r="S18" s="589" t="str" cm="1">
        <f t="array" ref="S18">IFERROR(INDEX('Guias Salariais'!$E$1:$E$1160,SMALL(IF(S$1='Guias Salariais'!$D$1:$D$1160,ROW('Guias Salariais'!$D$1:$D$1160)-ROW('Guias Salariais'!$D$1)+1),ROW(17:17))),"")</f>
        <v/>
      </c>
      <c r="T18" s="65" t="str" cm="1">
        <f t="array" ref="T18">IFERROR(INDEX('Guias Salariais'!$E$1:$E$1160,SMALL(IF(T$1='Guias Salariais'!$D$1:$D$1160,ROW('Guias Salariais'!$D$1:$D$1160)-ROW('Guias Salariais'!$D$1)+1),ROW(17:17))),"")</f>
        <v/>
      </c>
      <c r="U18" s="48" t="str" cm="1">
        <f t="array" ref="U18">IFERROR(INDEX('Guias Salariais'!$E$1:$E$1160,SMALL(IF(U$1='Guias Salariais'!$D$1:$D$1160,ROW('Guias Salariais'!$D$1:$D$1160)-ROW('Guias Salariais'!$D$1)+1),ROW(17:17))),"")</f>
        <v/>
      </c>
      <c r="V18" s="80" t="str" cm="1">
        <f t="array" ref="V18">IFERROR(INDEX('Guias Salariais'!$E$1:$E$1160,SMALL(IF(V$1='Guias Salariais'!$D$1:$D$1160,ROW('Guias Salariais'!$D$1:$D$1160)-ROW('Guias Salariais'!$D$1)+1),ROW(17:17))),"")</f>
        <v/>
      </c>
      <c r="W18" s="63" t="str" cm="1">
        <f t="array" ref="W18">IFERROR(INDEX('Guias Salariais'!$E$1:$E$1160,SMALL(IF(W$1='Guias Salariais'!$D$1:$D$1160,ROW('Guias Salariais'!$D$1:$D$1160)-ROW('Guias Salariais'!$D$1)+1),ROW(17:17))),"")</f>
        <v/>
      </c>
      <c r="X18" s="65" t="str" cm="1">
        <f t="array" ref="X18">IFERROR(INDEX('Guias Salariais'!$E$1:$E$1160,SMALL(IF(X$1='Guias Salariais'!$D$1:$D$1160,ROW('Guias Salariais'!$D$1:$D$1160)-ROW('Guias Salariais'!$D$1)+1),ROW(17:17))),"")</f>
        <v/>
      </c>
      <c r="Y18" s="65" t="str" cm="1">
        <f t="array" ref="Y18">IFERROR(INDEX('Guias Salariais'!$E$1:$E$1160,SMALL(IF(Y$1='Guias Salariais'!$D$1:$D$1160,ROW('Guias Salariais'!$D$1:$D$1160)-ROW('Guias Salariais'!$D$1)+1),ROW(17:17))),"")</f>
        <v/>
      </c>
      <c r="Z18" s="48" t="str" cm="1">
        <f t="array" ref="Z18">IFERROR(INDEX('Guias Salariais'!$E$1:$E$1160,SMALL(IF(Z$1='Guias Salariais'!$D$1:$D$1160,ROW('Guias Salariais'!$D$1:$D$1160)-ROW('Guias Salariais'!$D$1)+1),ROW(17:17))),"")</f>
        <v/>
      </c>
      <c r="AA18" s="66" t="str" cm="1">
        <f t="array" ref="AA18">IFERROR(INDEX('Guias Salariais'!$E$1:$E$1160,SMALL(IF(AA$1='Guias Salariais'!$D$1:$D$1160,ROW('Guias Salariais'!$D$1:$D$1160)-ROW('Guias Salariais'!$D$1)+1),ROW(17:17))),"")</f>
        <v/>
      </c>
      <c r="AB18" s="66" t="str" cm="1">
        <f t="array" ref="AB18">IFERROR(INDEX('Guias Salariais'!$E$1:$E$1160,SMALL(IF(AB$1='Guias Salariais'!$D$1:$D$1160,ROW('Guias Salariais'!$D$1:$D$1160)-ROW('Guias Salariais'!$D$1)+1),ROW(17:17))),"")</f>
        <v/>
      </c>
      <c r="AC18" s="63" t="str" cm="1">
        <f t="array" ref="AC18">IFERROR(INDEX('Guias Salariais'!$E$1:$E$1160,SMALL(IF(AC$1='Guias Salariais'!$D$1:$D$1160,ROW('Guias Salariais'!$D$1:$D$1160)-ROW('Guias Salariais'!$D$1)+1),ROW(17:17))),"")</f>
        <v/>
      </c>
      <c r="AD18" s="65" t="str" cm="1">
        <f t="array" ref="AD18">IFERROR(INDEX('Guias Salariais'!$E$1:$E$1160,SMALL(IF(AD$1='Guias Salariais'!$D$1:$D$1160,ROW('Guias Salariais'!$D$1:$D$1160)-ROW('Guias Salariais'!$D$1)+1),ROW(17:17))),"")</f>
        <v/>
      </c>
      <c r="AE18" s="177" t="str" cm="1">
        <f t="array" ref="AE18">IFERROR(INDEX('Guias Salariais'!$E$1:$E$1160,SMALL(IF(AE$1='Guias Salariais'!$D$1:$D$1160,ROW('Guias Salariais'!$D$1:$D$1160)-ROW('Guias Salariais'!$D$1)+1),ROW(17:17))),"")</f>
        <v/>
      </c>
      <c r="AF18" s="72"/>
    </row>
    <row r="19" spans="1:32" x14ac:dyDescent="0.25">
      <c r="A19" s="529" t="s">
        <v>82</v>
      </c>
      <c r="B19" s="63" t="str" cm="1">
        <f t="array" ref="B19">IFERROR(INDEX('Guias Salariais'!$E$1:$E$1160,SMALL(IF(B$1='Guias Salariais'!$D$1:$D$1160,ROW('Guias Salariais'!$D$1:$D$1160)-ROW('Guias Salariais'!$D$1)+1),ROW(18:18))),"")</f>
        <v/>
      </c>
      <c r="C19" s="177" t="str" cm="1">
        <f t="array" ref="C19">IFERROR(INDEX('Guias Salariais'!$E$1:$E$1160,SMALL(IF(C$1='Guias Salariais'!$D$1:$D$1160,ROW('Guias Salariais'!$D$1:$D$1160)-ROW('Guias Salariais'!$D$1)+1),ROW(18:18))),"")</f>
        <v/>
      </c>
      <c r="D19" s="66" t="str" cm="1">
        <f t="array" ref="D19">IFERROR(INDEX('Guias Salariais'!$E$1:$E$1160,SMALL(IF(D$1='Guias Salariais'!$D$1:$D$1160,ROW('Guias Salariais'!$D$1:$D$1160)-ROW('Guias Salariais'!$D$1)+1),ROW(18:18))),"")</f>
        <v/>
      </c>
      <c r="E19" s="66" t="str" cm="1">
        <f t="array" ref="E19">IFERROR(INDEX('Guias Salariais'!$E$1:$E$1160,SMALL(IF(E$1='Guias Salariais'!$D$1:$D$1160,ROW('Guias Salariais'!$D$1:$D$1160)-ROW('Guias Salariais'!$D$1)+1),ROW(18:18))),"")</f>
        <v/>
      </c>
      <c r="F19" s="66" t="str" cm="1">
        <f t="array" ref="F19">IFERROR(INDEX('Guias Salariais'!$E$1:$E$1160,SMALL(IF(F$1='Guias Salariais'!$D$1:$D$1160,ROW('Guias Salariais'!$D$1:$D$1160)-ROW('Guias Salariais'!$D$1)+1),ROW(18:18))),"")</f>
        <v/>
      </c>
      <c r="G19" s="63" t="str" cm="1">
        <f t="array" ref="G19">IFERROR(INDEX('Guias Salariais'!$E$1:$E$1160,SMALL(IF(G$1='Guias Salariais'!$D$1:$D$1160,ROW('Guias Salariais'!$D$1:$D$1160)-ROW('Guias Salariais'!$D$1)+1),ROW(18:18))),"")</f>
        <v/>
      </c>
      <c r="H19" s="65" t="str" cm="1">
        <f t="array" ref="H19">IFERROR(INDEX('Guias Salariais'!$E$1:$E$1160,SMALL(IF(H$1='Guias Salariais'!$D$1:$D$1160,ROW('Guias Salariais'!$D$1:$D$1160)-ROW('Guias Salariais'!$D$1)+1),ROW(18:18))),"")</f>
        <v/>
      </c>
      <c r="I19" s="65" cm="1">
        <f t="array" ref="I19">IFERROR(INDEX('Guias Salariais'!$E$1:$E$1160,SMALL(IF(I$1='Guias Salariais'!$D$1:$D$1160,ROW('Guias Salariais'!$D$1:$D$1160)-ROW('Guias Salariais'!$D$1)+1),ROW(18:18))),"")</f>
        <v>14755.555555555555</v>
      </c>
      <c r="J19" s="48" t="str" cm="1">
        <f t="array" ref="J19">IFERROR(INDEX('Guias Salariais'!$E$1:$E$1160,SMALL(IF(J$1='Guias Salariais'!$D$1:$D$1160,ROW('Guias Salariais'!$D$1:$D$1160)-ROW('Guias Salariais'!$D$1)+1),ROW(18:18))),"")</f>
        <v/>
      </c>
      <c r="K19" s="66" t="str" cm="1">
        <f t="array" ref="K19">IFERROR(INDEX('Guias Salariais'!$E$1:$E$1160,SMALL(IF(K$1='Guias Salariais'!$D$1:$D$1160,ROW('Guias Salariais'!$D$1:$D$1160)-ROW('Guias Salariais'!$D$1)+1),ROW(18:18))),"")</f>
        <v/>
      </c>
      <c r="L19" s="66" t="str" cm="1">
        <f t="array" ref="L19">IFERROR(INDEX('Guias Salariais'!$E$1:$E$1160,SMALL(IF(L$1='Guias Salariais'!$D$1:$D$1160,ROW('Guias Salariais'!$D$1:$D$1160)-ROW('Guias Salariais'!$D$1)+1),ROW(18:18))),"")</f>
        <v/>
      </c>
      <c r="M19" s="63" t="str" cm="1">
        <f t="array" ref="M19">IFERROR(INDEX('Guias Salariais'!$E$1:$E$1160,SMALL(IF(M$1='Guias Salariais'!$D$1:$D$1160,ROW('Guias Salariais'!$D$1:$D$1160)-ROW('Guias Salariais'!$D$1)+1),ROW(18:18))),"")</f>
        <v/>
      </c>
      <c r="N19" s="65" t="str" cm="1">
        <f t="array" ref="N19">IFERROR(INDEX('Guias Salariais'!$E$1:$E$1160,SMALL(IF(N$1='Guias Salariais'!$D$1:$D$1160,ROW('Guias Salariais'!$D$1:$D$1160)-ROW('Guias Salariais'!$D$1)+1),ROW(18:18))),"")</f>
        <v/>
      </c>
      <c r="O19" s="65" t="str" cm="1">
        <f t="array" ref="O19">IFERROR(INDEX('Guias Salariais'!$E$1:$E$1160,SMALL(IF(O$1='Guias Salariais'!$D$1:$D$1160,ROW('Guias Salariais'!$D$1:$D$1160)-ROW('Guias Salariais'!$D$1)+1),ROW(18:18))),"")</f>
        <v/>
      </c>
      <c r="P19" s="48" t="str" cm="1">
        <f t="array" ref="P19">IFERROR(INDEX('Guias Salariais'!$E$1:$E$1160,SMALL(IF(P$1='Guias Salariais'!$D$1:$D$1160,ROW('Guias Salariais'!$D$1:$D$1160)-ROW('Guias Salariais'!$D$1)+1),ROW(18:18))),"")</f>
        <v/>
      </c>
      <c r="Q19" s="66" t="str" cm="1">
        <f t="array" ref="Q19">IFERROR(INDEX('Guias Salariais'!$E$1:$E$1160,SMALL(IF(Q$1='Guias Salariais'!$D$1:$D$1160,ROW('Guias Salariais'!$D$1:$D$1160)-ROW('Guias Salariais'!$D$1)+1),ROW(18:18))),"")</f>
        <v/>
      </c>
      <c r="R19" s="63" t="str" cm="1">
        <f t="array" ref="R19">IFERROR(INDEX('Guias Salariais'!$E$1:$E$1160,SMALL(IF(R$1='Guias Salariais'!$D$1:$D$1160,ROW('Guias Salariais'!$D$1:$D$1160)-ROW('Guias Salariais'!$D$1)+1),ROW(18:18))),"")</f>
        <v/>
      </c>
      <c r="S19" s="589" t="str" cm="1">
        <f t="array" ref="S19">IFERROR(INDEX('Guias Salariais'!$E$1:$E$1160,SMALL(IF(S$1='Guias Salariais'!$D$1:$D$1160,ROW('Guias Salariais'!$D$1:$D$1160)-ROW('Guias Salariais'!$D$1)+1),ROW(18:18))),"")</f>
        <v/>
      </c>
      <c r="T19" s="65" t="str" cm="1">
        <f t="array" ref="T19">IFERROR(INDEX('Guias Salariais'!$E$1:$E$1160,SMALL(IF(T$1='Guias Salariais'!$D$1:$D$1160,ROW('Guias Salariais'!$D$1:$D$1160)-ROW('Guias Salariais'!$D$1)+1),ROW(18:18))),"")</f>
        <v/>
      </c>
      <c r="U19" s="48" t="str" cm="1">
        <f t="array" ref="U19">IFERROR(INDEX('Guias Salariais'!$E$1:$E$1160,SMALL(IF(U$1='Guias Salariais'!$D$1:$D$1160,ROW('Guias Salariais'!$D$1:$D$1160)-ROW('Guias Salariais'!$D$1)+1),ROW(18:18))),"")</f>
        <v/>
      </c>
      <c r="V19" s="80" t="str" cm="1">
        <f t="array" ref="V19">IFERROR(INDEX('Guias Salariais'!$E$1:$E$1160,SMALL(IF(V$1='Guias Salariais'!$D$1:$D$1160,ROW('Guias Salariais'!$D$1:$D$1160)-ROW('Guias Salariais'!$D$1)+1),ROW(18:18))),"")</f>
        <v/>
      </c>
      <c r="W19" s="63" t="str" cm="1">
        <f t="array" ref="W19">IFERROR(INDEX('Guias Salariais'!$E$1:$E$1160,SMALL(IF(W$1='Guias Salariais'!$D$1:$D$1160,ROW('Guias Salariais'!$D$1:$D$1160)-ROW('Guias Salariais'!$D$1)+1),ROW(18:18))),"")</f>
        <v/>
      </c>
      <c r="X19" s="65" t="str" cm="1">
        <f t="array" ref="X19">IFERROR(INDEX('Guias Salariais'!$E$1:$E$1160,SMALL(IF(X$1='Guias Salariais'!$D$1:$D$1160,ROW('Guias Salariais'!$D$1:$D$1160)-ROW('Guias Salariais'!$D$1)+1),ROW(18:18))),"")</f>
        <v/>
      </c>
      <c r="Y19" s="65" t="str" cm="1">
        <f t="array" ref="Y19">IFERROR(INDEX('Guias Salariais'!$E$1:$E$1160,SMALL(IF(Y$1='Guias Salariais'!$D$1:$D$1160,ROW('Guias Salariais'!$D$1:$D$1160)-ROW('Guias Salariais'!$D$1)+1),ROW(18:18))),"")</f>
        <v/>
      </c>
      <c r="Z19" s="48" t="str" cm="1">
        <f t="array" ref="Z19">IFERROR(INDEX('Guias Salariais'!$E$1:$E$1160,SMALL(IF(Z$1='Guias Salariais'!$D$1:$D$1160,ROW('Guias Salariais'!$D$1:$D$1160)-ROW('Guias Salariais'!$D$1)+1),ROW(18:18))),"")</f>
        <v/>
      </c>
      <c r="AA19" s="66" t="str" cm="1">
        <f t="array" ref="AA19">IFERROR(INDEX('Guias Salariais'!$E$1:$E$1160,SMALL(IF(AA$1='Guias Salariais'!$D$1:$D$1160,ROW('Guias Salariais'!$D$1:$D$1160)-ROW('Guias Salariais'!$D$1)+1),ROW(18:18))),"")</f>
        <v/>
      </c>
      <c r="AB19" s="66" t="str" cm="1">
        <f t="array" ref="AB19">IFERROR(INDEX('Guias Salariais'!$E$1:$E$1160,SMALL(IF(AB$1='Guias Salariais'!$D$1:$D$1160,ROW('Guias Salariais'!$D$1:$D$1160)-ROW('Guias Salariais'!$D$1)+1),ROW(18:18))),"")</f>
        <v/>
      </c>
      <c r="AC19" s="63" t="str" cm="1">
        <f t="array" ref="AC19">IFERROR(INDEX('Guias Salariais'!$E$1:$E$1160,SMALL(IF(AC$1='Guias Salariais'!$D$1:$D$1160,ROW('Guias Salariais'!$D$1:$D$1160)-ROW('Guias Salariais'!$D$1)+1),ROW(18:18))),"")</f>
        <v/>
      </c>
      <c r="AD19" s="65" t="str" cm="1">
        <f t="array" ref="AD19">IFERROR(INDEX('Guias Salariais'!$E$1:$E$1160,SMALL(IF(AD$1='Guias Salariais'!$D$1:$D$1160,ROW('Guias Salariais'!$D$1:$D$1160)-ROW('Guias Salariais'!$D$1)+1),ROW(18:18))),"")</f>
        <v/>
      </c>
      <c r="AE19" s="177" t="str" cm="1">
        <f t="array" ref="AE19">IFERROR(INDEX('Guias Salariais'!$E$1:$E$1160,SMALL(IF(AE$1='Guias Salariais'!$D$1:$D$1160,ROW('Guias Salariais'!$D$1:$D$1160)-ROW('Guias Salariais'!$D$1)+1),ROW(18:18))),"")</f>
        <v/>
      </c>
      <c r="AF19" s="72"/>
    </row>
    <row r="20" spans="1:32" x14ac:dyDescent="0.25">
      <c r="A20" s="529" t="s">
        <v>82</v>
      </c>
      <c r="B20" s="63" t="str" cm="1">
        <f t="array" ref="B20">IFERROR(INDEX('Guias Salariais'!$E$1:$E$1160,SMALL(IF(B$1='Guias Salariais'!$D$1:$D$1160,ROW('Guias Salariais'!$D$1:$D$1160)-ROW('Guias Salariais'!$D$1)+1),ROW(19:19))),"")</f>
        <v/>
      </c>
      <c r="C20" s="177" t="str" cm="1">
        <f t="array" ref="C20">IFERROR(INDEX('Guias Salariais'!$E$1:$E$1160,SMALL(IF(C$1='Guias Salariais'!$D$1:$D$1160,ROW('Guias Salariais'!$D$1:$D$1160)-ROW('Guias Salariais'!$D$1)+1),ROW(19:19))),"")</f>
        <v/>
      </c>
      <c r="D20" s="66" t="str" cm="1">
        <f t="array" ref="D20">IFERROR(INDEX('Guias Salariais'!$E$1:$E$1160,SMALL(IF(D$1='Guias Salariais'!$D$1:$D$1160,ROW('Guias Salariais'!$D$1:$D$1160)-ROW('Guias Salariais'!$D$1)+1),ROW(19:19))),"")</f>
        <v/>
      </c>
      <c r="E20" s="66" t="str" cm="1">
        <f t="array" ref="E20">IFERROR(INDEX('Guias Salariais'!$E$1:$E$1160,SMALL(IF(E$1='Guias Salariais'!$D$1:$D$1160,ROW('Guias Salariais'!$D$1:$D$1160)-ROW('Guias Salariais'!$D$1)+1),ROW(19:19))),"")</f>
        <v/>
      </c>
      <c r="F20" s="66" t="str" cm="1">
        <f t="array" ref="F20">IFERROR(INDEX('Guias Salariais'!$E$1:$E$1160,SMALL(IF(F$1='Guias Salariais'!$D$1:$D$1160,ROW('Guias Salariais'!$D$1:$D$1160)-ROW('Guias Salariais'!$D$1)+1),ROW(19:19))),"")</f>
        <v/>
      </c>
      <c r="G20" s="63" t="str" cm="1">
        <f t="array" ref="G20">IFERROR(INDEX('Guias Salariais'!$E$1:$E$1160,SMALL(IF(G$1='Guias Salariais'!$D$1:$D$1160,ROW('Guias Salariais'!$D$1:$D$1160)-ROW('Guias Salariais'!$D$1)+1),ROW(19:19))),"")</f>
        <v/>
      </c>
      <c r="H20" s="65" t="str" cm="1">
        <f t="array" ref="H20">IFERROR(INDEX('Guias Salariais'!$E$1:$E$1160,SMALL(IF(H$1='Guias Salariais'!$D$1:$D$1160,ROW('Guias Salariais'!$D$1:$D$1160)-ROW('Guias Salariais'!$D$1)+1),ROW(19:19))),"")</f>
        <v/>
      </c>
      <c r="I20" s="65" cm="1">
        <f t="array" ref="I20">IFERROR(INDEX('Guias Salariais'!$E$1:$E$1160,SMALL(IF(I$1='Guias Salariais'!$D$1:$D$1160,ROW('Guias Salariais'!$D$1:$D$1160)-ROW('Guias Salariais'!$D$1)+1),ROW(19:19))),"")</f>
        <v>16955.555555555555</v>
      </c>
      <c r="J20" s="48" t="str" cm="1">
        <f t="array" ref="J20">IFERROR(INDEX('Guias Salariais'!$E$1:$E$1160,SMALL(IF(J$1='Guias Salariais'!$D$1:$D$1160,ROW('Guias Salariais'!$D$1:$D$1160)-ROW('Guias Salariais'!$D$1)+1),ROW(19:19))),"")</f>
        <v/>
      </c>
      <c r="K20" s="66" t="str" cm="1">
        <f t="array" ref="K20">IFERROR(INDEX('Guias Salariais'!$E$1:$E$1160,SMALL(IF(K$1='Guias Salariais'!$D$1:$D$1160,ROW('Guias Salariais'!$D$1:$D$1160)-ROW('Guias Salariais'!$D$1)+1),ROW(19:19))),"")</f>
        <v/>
      </c>
      <c r="L20" s="66" t="str" cm="1">
        <f t="array" ref="L20">IFERROR(INDEX('Guias Salariais'!$E$1:$E$1160,SMALL(IF(L$1='Guias Salariais'!$D$1:$D$1160,ROW('Guias Salariais'!$D$1:$D$1160)-ROW('Guias Salariais'!$D$1)+1),ROW(19:19))),"")</f>
        <v/>
      </c>
      <c r="M20" s="63" t="str" cm="1">
        <f t="array" ref="M20">IFERROR(INDEX('Guias Salariais'!$E$1:$E$1160,SMALL(IF(M$1='Guias Salariais'!$D$1:$D$1160,ROW('Guias Salariais'!$D$1:$D$1160)-ROW('Guias Salariais'!$D$1)+1),ROW(19:19))),"")</f>
        <v/>
      </c>
      <c r="N20" s="65" t="str" cm="1">
        <f t="array" ref="N20">IFERROR(INDEX('Guias Salariais'!$E$1:$E$1160,SMALL(IF(N$1='Guias Salariais'!$D$1:$D$1160,ROW('Guias Salariais'!$D$1:$D$1160)-ROW('Guias Salariais'!$D$1)+1),ROW(19:19))),"")</f>
        <v/>
      </c>
      <c r="O20" s="65" t="str" cm="1">
        <f t="array" ref="O20">IFERROR(INDEX('Guias Salariais'!$E$1:$E$1160,SMALL(IF(O$1='Guias Salariais'!$D$1:$D$1160,ROW('Guias Salariais'!$D$1:$D$1160)-ROW('Guias Salariais'!$D$1)+1),ROW(19:19))),"")</f>
        <v/>
      </c>
      <c r="P20" s="48" t="str" cm="1">
        <f t="array" ref="P20">IFERROR(INDEX('Guias Salariais'!$E$1:$E$1160,SMALL(IF(P$1='Guias Salariais'!$D$1:$D$1160,ROW('Guias Salariais'!$D$1:$D$1160)-ROW('Guias Salariais'!$D$1)+1),ROW(19:19))),"")</f>
        <v/>
      </c>
      <c r="Q20" s="66" t="str" cm="1">
        <f t="array" ref="Q20">IFERROR(INDEX('Guias Salariais'!$E$1:$E$1160,SMALL(IF(Q$1='Guias Salariais'!$D$1:$D$1160,ROW('Guias Salariais'!$D$1:$D$1160)-ROW('Guias Salariais'!$D$1)+1),ROW(19:19))),"")</f>
        <v/>
      </c>
      <c r="R20" s="63" t="str" cm="1">
        <f t="array" ref="R20">IFERROR(INDEX('Guias Salariais'!$E$1:$E$1160,SMALL(IF(R$1='Guias Salariais'!$D$1:$D$1160,ROW('Guias Salariais'!$D$1:$D$1160)-ROW('Guias Salariais'!$D$1)+1),ROW(19:19))),"")</f>
        <v/>
      </c>
      <c r="S20" s="589" t="str" cm="1">
        <f t="array" ref="S20">IFERROR(INDEX('Guias Salariais'!$E$1:$E$1160,SMALL(IF(S$1='Guias Salariais'!$D$1:$D$1160,ROW('Guias Salariais'!$D$1:$D$1160)-ROW('Guias Salariais'!$D$1)+1),ROW(19:19))),"")</f>
        <v/>
      </c>
      <c r="T20" s="65" t="str" cm="1">
        <f t="array" ref="T20">IFERROR(INDEX('Guias Salariais'!$E$1:$E$1160,SMALL(IF(T$1='Guias Salariais'!$D$1:$D$1160,ROW('Guias Salariais'!$D$1:$D$1160)-ROW('Guias Salariais'!$D$1)+1),ROW(19:19))),"")</f>
        <v/>
      </c>
      <c r="U20" s="48" t="str" cm="1">
        <f t="array" ref="U20">IFERROR(INDEX('Guias Salariais'!$E$1:$E$1160,SMALL(IF(U$1='Guias Salariais'!$D$1:$D$1160,ROW('Guias Salariais'!$D$1:$D$1160)-ROW('Guias Salariais'!$D$1)+1),ROW(19:19))),"")</f>
        <v/>
      </c>
      <c r="V20" s="80" t="str" cm="1">
        <f t="array" ref="V20">IFERROR(INDEX('Guias Salariais'!$E$1:$E$1160,SMALL(IF(V$1='Guias Salariais'!$D$1:$D$1160,ROW('Guias Salariais'!$D$1:$D$1160)-ROW('Guias Salariais'!$D$1)+1),ROW(19:19))),"")</f>
        <v/>
      </c>
      <c r="W20" s="63" t="str" cm="1">
        <f t="array" ref="W20">IFERROR(INDEX('Guias Salariais'!$E$1:$E$1160,SMALL(IF(W$1='Guias Salariais'!$D$1:$D$1160,ROW('Guias Salariais'!$D$1:$D$1160)-ROW('Guias Salariais'!$D$1)+1),ROW(19:19))),"")</f>
        <v/>
      </c>
      <c r="X20" s="65" t="str" cm="1">
        <f t="array" ref="X20">IFERROR(INDEX('Guias Salariais'!$E$1:$E$1160,SMALL(IF(X$1='Guias Salariais'!$D$1:$D$1160,ROW('Guias Salariais'!$D$1:$D$1160)-ROW('Guias Salariais'!$D$1)+1),ROW(19:19))),"")</f>
        <v/>
      </c>
      <c r="Y20" s="65" t="str" cm="1">
        <f t="array" ref="Y20">IFERROR(INDEX('Guias Salariais'!$E$1:$E$1160,SMALL(IF(Y$1='Guias Salariais'!$D$1:$D$1160,ROW('Guias Salariais'!$D$1:$D$1160)-ROW('Guias Salariais'!$D$1)+1),ROW(19:19))),"")</f>
        <v/>
      </c>
      <c r="Z20" s="48" t="str" cm="1">
        <f t="array" ref="Z20">IFERROR(INDEX('Guias Salariais'!$E$1:$E$1160,SMALL(IF(Z$1='Guias Salariais'!$D$1:$D$1160,ROW('Guias Salariais'!$D$1:$D$1160)-ROW('Guias Salariais'!$D$1)+1),ROW(19:19))),"")</f>
        <v/>
      </c>
      <c r="AA20" s="66" t="str" cm="1">
        <f t="array" ref="AA20">IFERROR(INDEX('Guias Salariais'!$E$1:$E$1160,SMALL(IF(AA$1='Guias Salariais'!$D$1:$D$1160,ROW('Guias Salariais'!$D$1:$D$1160)-ROW('Guias Salariais'!$D$1)+1),ROW(19:19))),"")</f>
        <v/>
      </c>
      <c r="AB20" s="66" t="str" cm="1">
        <f t="array" ref="AB20">IFERROR(INDEX('Guias Salariais'!$E$1:$E$1160,SMALL(IF(AB$1='Guias Salariais'!$D$1:$D$1160,ROW('Guias Salariais'!$D$1:$D$1160)-ROW('Guias Salariais'!$D$1)+1),ROW(19:19))),"")</f>
        <v/>
      </c>
      <c r="AC20" s="63" t="str" cm="1">
        <f t="array" ref="AC20">IFERROR(INDEX('Guias Salariais'!$E$1:$E$1160,SMALL(IF(AC$1='Guias Salariais'!$D$1:$D$1160,ROW('Guias Salariais'!$D$1:$D$1160)-ROW('Guias Salariais'!$D$1)+1),ROW(19:19))),"")</f>
        <v/>
      </c>
      <c r="AD20" s="65" t="str" cm="1">
        <f t="array" ref="AD20">IFERROR(INDEX('Guias Salariais'!$E$1:$E$1160,SMALL(IF(AD$1='Guias Salariais'!$D$1:$D$1160,ROW('Guias Salariais'!$D$1:$D$1160)-ROW('Guias Salariais'!$D$1)+1),ROW(19:19))),"")</f>
        <v/>
      </c>
      <c r="AE20" s="177" t="str" cm="1">
        <f t="array" ref="AE20">IFERROR(INDEX('Guias Salariais'!$E$1:$E$1160,SMALL(IF(AE$1='Guias Salariais'!$D$1:$D$1160,ROW('Guias Salariais'!$D$1:$D$1160)-ROW('Guias Salariais'!$D$1)+1),ROW(19:19))),"")</f>
        <v/>
      </c>
      <c r="AF20" s="72"/>
    </row>
    <row r="21" spans="1:32" x14ac:dyDescent="0.25">
      <c r="A21" s="529" t="s">
        <v>82</v>
      </c>
      <c r="B21" s="63" t="str" cm="1">
        <f t="array" ref="B21">IFERROR(INDEX('Guias Salariais'!$E$1:$E$1160,SMALL(IF(B$1='Guias Salariais'!$D$1:$D$1160,ROW('Guias Salariais'!$D$1:$D$1160)-ROW('Guias Salariais'!$D$1)+1),ROW(20:20))),"")</f>
        <v/>
      </c>
      <c r="C21" s="177" t="str" cm="1">
        <f t="array" ref="C21">IFERROR(INDEX('Guias Salariais'!$E$1:$E$1160,SMALL(IF(C$1='Guias Salariais'!$D$1:$D$1160,ROW('Guias Salariais'!$D$1:$D$1160)-ROW('Guias Salariais'!$D$1)+1),ROW(20:20))),"")</f>
        <v/>
      </c>
      <c r="D21" s="66" t="str" cm="1">
        <f t="array" ref="D21">IFERROR(INDEX('Guias Salariais'!$E$1:$E$1160,SMALL(IF(D$1='Guias Salariais'!$D$1:$D$1160,ROW('Guias Salariais'!$D$1:$D$1160)-ROW('Guias Salariais'!$D$1)+1),ROW(20:20))),"")</f>
        <v/>
      </c>
      <c r="E21" s="66" t="str" cm="1">
        <f t="array" ref="E21">IFERROR(INDEX('Guias Salariais'!$E$1:$E$1160,SMALL(IF(E$1='Guias Salariais'!$D$1:$D$1160,ROW('Guias Salariais'!$D$1:$D$1160)-ROW('Guias Salariais'!$D$1)+1),ROW(20:20))),"")</f>
        <v/>
      </c>
      <c r="F21" s="66" t="str" cm="1">
        <f t="array" ref="F21">IFERROR(INDEX('Guias Salariais'!$E$1:$E$1160,SMALL(IF(F$1='Guias Salariais'!$D$1:$D$1160,ROW('Guias Salariais'!$D$1:$D$1160)-ROW('Guias Salariais'!$D$1)+1),ROW(20:20))),"")</f>
        <v/>
      </c>
      <c r="G21" s="63" t="str" cm="1">
        <f t="array" ref="G21">IFERROR(INDEX('Guias Salariais'!$E$1:$E$1160,SMALL(IF(G$1='Guias Salariais'!$D$1:$D$1160,ROW('Guias Salariais'!$D$1:$D$1160)-ROW('Guias Salariais'!$D$1)+1),ROW(20:20))),"")</f>
        <v/>
      </c>
      <c r="H21" s="65" t="str" cm="1">
        <f t="array" ref="H21">IFERROR(INDEX('Guias Salariais'!$E$1:$E$1160,SMALL(IF(H$1='Guias Salariais'!$D$1:$D$1160,ROW('Guias Salariais'!$D$1:$D$1160)-ROW('Guias Salariais'!$D$1)+1),ROW(20:20))),"")</f>
        <v/>
      </c>
      <c r="I21" s="65" cm="1">
        <f t="array" ref="I21">IFERROR(INDEX('Guias Salariais'!$E$1:$E$1160,SMALL(IF(I$1='Guias Salariais'!$D$1:$D$1160,ROW('Guias Salariais'!$D$1:$D$1160)-ROW('Guias Salariais'!$D$1)+1),ROW(20:20))),"")</f>
        <v>15000</v>
      </c>
      <c r="J21" s="48" t="str" cm="1">
        <f t="array" ref="J21">IFERROR(INDEX('Guias Salariais'!$E$1:$E$1160,SMALL(IF(J$1='Guias Salariais'!$D$1:$D$1160,ROW('Guias Salariais'!$D$1:$D$1160)-ROW('Guias Salariais'!$D$1)+1),ROW(20:20))),"")</f>
        <v/>
      </c>
      <c r="K21" s="66" t="str" cm="1">
        <f t="array" ref="K21">IFERROR(INDEX('Guias Salariais'!$E$1:$E$1160,SMALL(IF(K$1='Guias Salariais'!$D$1:$D$1160,ROW('Guias Salariais'!$D$1:$D$1160)-ROW('Guias Salariais'!$D$1)+1),ROW(20:20))),"")</f>
        <v/>
      </c>
      <c r="L21" s="66" t="str" cm="1">
        <f t="array" ref="L21">IFERROR(INDEX('Guias Salariais'!$E$1:$E$1160,SMALL(IF(L$1='Guias Salariais'!$D$1:$D$1160,ROW('Guias Salariais'!$D$1:$D$1160)-ROW('Guias Salariais'!$D$1)+1),ROW(20:20))),"")</f>
        <v/>
      </c>
      <c r="M21" s="63" t="str" cm="1">
        <f t="array" ref="M21">IFERROR(INDEX('Guias Salariais'!$E$1:$E$1160,SMALL(IF(M$1='Guias Salariais'!$D$1:$D$1160,ROW('Guias Salariais'!$D$1:$D$1160)-ROW('Guias Salariais'!$D$1)+1),ROW(20:20))),"")</f>
        <v/>
      </c>
      <c r="N21" s="65" t="str" cm="1">
        <f t="array" ref="N21">IFERROR(INDEX('Guias Salariais'!$E$1:$E$1160,SMALL(IF(N$1='Guias Salariais'!$D$1:$D$1160,ROW('Guias Salariais'!$D$1:$D$1160)-ROW('Guias Salariais'!$D$1)+1),ROW(20:20))),"")</f>
        <v/>
      </c>
      <c r="O21" s="65" t="str" cm="1">
        <f t="array" ref="O21">IFERROR(INDEX('Guias Salariais'!$E$1:$E$1160,SMALL(IF(O$1='Guias Salariais'!$D$1:$D$1160,ROW('Guias Salariais'!$D$1:$D$1160)-ROW('Guias Salariais'!$D$1)+1),ROW(20:20))),"")</f>
        <v/>
      </c>
      <c r="P21" s="48" t="str" cm="1">
        <f t="array" ref="P21">IFERROR(INDEX('Guias Salariais'!$E$1:$E$1160,SMALL(IF(P$1='Guias Salariais'!$D$1:$D$1160,ROW('Guias Salariais'!$D$1:$D$1160)-ROW('Guias Salariais'!$D$1)+1),ROW(20:20))),"")</f>
        <v/>
      </c>
      <c r="Q21" s="66" t="str" cm="1">
        <f t="array" ref="Q21">IFERROR(INDEX('Guias Salariais'!$E$1:$E$1160,SMALL(IF(Q$1='Guias Salariais'!$D$1:$D$1160,ROW('Guias Salariais'!$D$1:$D$1160)-ROW('Guias Salariais'!$D$1)+1),ROW(20:20))),"")</f>
        <v/>
      </c>
      <c r="R21" s="63" t="str" cm="1">
        <f t="array" ref="R21">IFERROR(INDEX('Guias Salariais'!$E$1:$E$1160,SMALL(IF(R$1='Guias Salariais'!$D$1:$D$1160,ROW('Guias Salariais'!$D$1:$D$1160)-ROW('Guias Salariais'!$D$1)+1),ROW(20:20))),"")</f>
        <v/>
      </c>
      <c r="S21" s="589" t="str" cm="1">
        <f t="array" ref="S21">IFERROR(INDEX('Guias Salariais'!$E$1:$E$1160,SMALL(IF(S$1='Guias Salariais'!$D$1:$D$1160,ROW('Guias Salariais'!$D$1:$D$1160)-ROW('Guias Salariais'!$D$1)+1),ROW(20:20))),"")</f>
        <v/>
      </c>
      <c r="T21" s="65" t="str" cm="1">
        <f t="array" ref="T21">IFERROR(INDEX('Guias Salariais'!$E$1:$E$1160,SMALL(IF(T$1='Guias Salariais'!$D$1:$D$1160,ROW('Guias Salariais'!$D$1:$D$1160)-ROW('Guias Salariais'!$D$1)+1),ROW(20:20))),"")</f>
        <v/>
      </c>
      <c r="U21" s="48" t="str" cm="1">
        <f t="array" ref="U21">IFERROR(INDEX('Guias Salariais'!$E$1:$E$1160,SMALL(IF(U$1='Guias Salariais'!$D$1:$D$1160,ROW('Guias Salariais'!$D$1:$D$1160)-ROW('Guias Salariais'!$D$1)+1),ROW(20:20))),"")</f>
        <v/>
      </c>
      <c r="V21" s="80" t="str" cm="1">
        <f t="array" ref="V21">IFERROR(INDEX('Guias Salariais'!$E$1:$E$1160,SMALL(IF(V$1='Guias Salariais'!$D$1:$D$1160,ROW('Guias Salariais'!$D$1:$D$1160)-ROW('Guias Salariais'!$D$1)+1),ROW(20:20))),"")</f>
        <v/>
      </c>
      <c r="W21" s="63" t="str" cm="1">
        <f t="array" ref="W21">IFERROR(INDEX('Guias Salariais'!$E$1:$E$1160,SMALL(IF(W$1='Guias Salariais'!$D$1:$D$1160,ROW('Guias Salariais'!$D$1:$D$1160)-ROW('Guias Salariais'!$D$1)+1),ROW(20:20))),"")</f>
        <v/>
      </c>
      <c r="X21" s="65" t="str" cm="1">
        <f t="array" ref="X21">IFERROR(INDEX('Guias Salariais'!$E$1:$E$1160,SMALL(IF(X$1='Guias Salariais'!$D$1:$D$1160,ROW('Guias Salariais'!$D$1:$D$1160)-ROW('Guias Salariais'!$D$1)+1),ROW(20:20))),"")</f>
        <v/>
      </c>
      <c r="Y21" s="65" t="str" cm="1">
        <f t="array" ref="Y21">IFERROR(INDEX('Guias Salariais'!$E$1:$E$1160,SMALL(IF(Y$1='Guias Salariais'!$D$1:$D$1160,ROW('Guias Salariais'!$D$1:$D$1160)-ROW('Guias Salariais'!$D$1)+1),ROW(20:20))),"")</f>
        <v/>
      </c>
      <c r="Z21" s="48" t="str" cm="1">
        <f t="array" ref="Z21">IFERROR(INDEX('Guias Salariais'!$E$1:$E$1160,SMALL(IF(Z$1='Guias Salariais'!$D$1:$D$1160,ROW('Guias Salariais'!$D$1:$D$1160)-ROW('Guias Salariais'!$D$1)+1),ROW(20:20))),"")</f>
        <v/>
      </c>
      <c r="AA21" s="66" t="str" cm="1">
        <f t="array" ref="AA21">IFERROR(INDEX('Guias Salariais'!$E$1:$E$1160,SMALL(IF(AA$1='Guias Salariais'!$D$1:$D$1160,ROW('Guias Salariais'!$D$1:$D$1160)-ROW('Guias Salariais'!$D$1)+1),ROW(20:20))),"")</f>
        <v/>
      </c>
      <c r="AB21" s="66" t="str" cm="1">
        <f t="array" ref="AB21">IFERROR(INDEX('Guias Salariais'!$E$1:$E$1160,SMALL(IF(AB$1='Guias Salariais'!$D$1:$D$1160,ROW('Guias Salariais'!$D$1:$D$1160)-ROW('Guias Salariais'!$D$1)+1),ROW(20:20))),"")</f>
        <v/>
      </c>
      <c r="AC21" s="63" t="str" cm="1">
        <f t="array" ref="AC21">IFERROR(INDEX('Guias Salariais'!$E$1:$E$1160,SMALL(IF(AC$1='Guias Salariais'!$D$1:$D$1160,ROW('Guias Salariais'!$D$1:$D$1160)-ROW('Guias Salariais'!$D$1)+1),ROW(20:20))),"")</f>
        <v/>
      </c>
      <c r="AD21" s="65" t="str" cm="1">
        <f t="array" ref="AD21">IFERROR(INDEX('Guias Salariais'!$E$1:$E$1160,SMALL(IF(AD$1='Guias Salariais'!$D$1:$D$1160,ROW('Guias Salariais'!$D$1:$D$1160)-ROW('Guias Salariais'!$D$1)+1),ROW(20:20))),"")</f>
        <v/>
      </c>
      <c r="AE21" s="177" t="str" cm="1">
        <f t="array" ref="AE21">IFERROR(INDEX('Guias Salariais'!$E$1:$E$1160,SMALL(IF(AE$1='Guias Salariais'!$D$1:$D$1160,ROW('Guias Salariais'!$D$1:$D$1160)-ROW('Guias Salariais'!$D$1)+1),ROW(20:20))),"")</f>
        <v/>
      </c>
      <c r="AF21" s="72"/>
    </row>
    <row r="22" spans="1:32" x14ac:dyDescent="0.25">
      <c r="A22" s="529" t="s">
        <v>82</v>
      </c>
      <c r="B22" s="63" t="str" cm="1">
        <f t="array" ref="B22">IFERROR(INDEX('Guias Salariais'!$E$1:$E$1160,SMALL(IF(B$1='Guias Salariais'!$D$1:$D$1160,ROW('Guias Salariais'!$D$1:$D$1160)-ROW('Guias Salariais'!$D$1)+1),ROW(21:21))),"")</f>
        <v/>
      </c>
      <c r="C22" s="177" t="str" cm="1">
        <f t="array" ref="C22">IFERROR(INDEX('Guias Salariais'!$E$1:$E$1160,SMALL(IF(C$1='Guias Salariais'!$D$1:$D$1160,ROW('Guias Salariais'!$D$1:$D$1160)-ROW('Guias Salariais'!$D$1)+1),ROW(21:21))),"")</f>
        <v/>
      </c>
      <c r="D22" s="66" t="str" cm="1">
        <f t="array" ref="D22">IFERROR(INDEX('Guias Salariais'!$E$1:$E$1160,SMALL(IF(D$1='Guias Salariais'!$D$1:$D$1160,ROW('Guias Salariais'!$D$1:$D$1160)-ROW('Guias Salariais'!$D$1)+1),ROW(21:21))),"")</f>
        <v/>
      </c>
      <c r="E22" s="66" t="str" cm="1">
        <f t="array" ref="E22">IFERROR(INDEX('Guias Salariais'!$E$1:$E$1160,SMALL(IF(E$1='Guias Salariais'!$D$1:$D$1160,ROW('Guias Salariais'!$D$1:$D$1160)-ROW('Guias Salariais'!$D$1)+1),ROW(21:21))),"")</f>
        <v/>
      </c>
      <c r="F22" s="66" t="str" cm="1">
        <f t="array" ref="F22">IFERROR(INDEX('Guias Salariais'!$E$1:$E$1160,SMALL(IF(F$1='Guias Salariais'!$D$1:$D$1160,ROW('Guias Salariais'!$D$1:$D$1160)-ROW('Guias Salariais'!$D$1)+1),ROW(21:21))),"")</f>
        <v/>
      </c>
      <c r="G22" s="63" t="str" cm="1">
        <f t="array" ref="G22">IFERROR(INDEX('Guias Salariais'!$E$1:$E$1160,SMALL(IF(G$1='Guias Salariais'!$D$1:$D$1160,ROW('Guias Salariais'!$D$1:$D$1160)-ROW('Guias Salariais'!$D$1)+1),ROW(21:21))),"")</f>
        <v/>
      </c>
      <c r="H22" s="65" t="str" cm="1">
        <f t="array" ref="H22">IFERROR(INDEX('Guias Salariais'!$E$1:$E$1160,SMALL(IF(H$1='Guias Salariais'!$D$1:$D$1160,ROW('Guias Salariais'!$D$1:$D$1160)-ROW('Guias Salariais'!$D$1)+1),ROW(21:21))),"")</f>
        <v/>
      </c>
      <c r="I22" s="65" cm="1">
        <f t="array" ref="I22">IFERROR(INDEX('Guias Salariais'!$E$1:$E$1160,SMALL(IF(I$1='Guias Salariais'!$D$1:$D$1160,ROW('Guias Salariais'!$D$1:$D$1160)-ROW('Guias Salariais'!$D$1)+1),ROW(21:21))),"")</f>
        <v>16288.888888888889</v>
      </c>
      <c r="J22" s="48" t="str" cm="1">
        <f t="array" ref="J22">IFERROR(INDEX('Guias Salariais'!$E$1:$E$1160,SMALL(IF(J$1='Guias Salariais'!$D$1:$D$1160,ROW('Guias Salariais'!$D$1:$D$1160)-ROW('Guias Salariais'!$D$1)+1),ROW(21:21))),"")</f>
        <v/>
      </c>
      <c r="K22" s="66" t="str" cm="1">
        <f t="array" ref="K22">IFERROR(INDEX('Guias Salariais'!$E$1:$E$1160,SMALL(IF(K$1='Guias Salariais'!$D$1:$D$1160,ROW('Guias Salariais'!$D$1:$D$1160)-ROW('Guias Salariais'!$D$1)+1),ROW(21:21))),"")</f>
        <v/>
      </c>
      <c r="L22" s="66" t="str" cm="1">
        <f t="array" ref="L22">IFERROR(INDEX('Guias Salariais'!$E$1:$E$1160,SMALL(IF(L$1='Guias Salariais'!$D$1:$D$1160,ROW('Guias Salariais'!$D$1:$D$1160)-ROW('Guias Salariais'!$D$1)+1),ROW(21:21))),"")</f>
        <v/>
      </c>
      <c r="M22" s="63" t="str" cm="1">
        <f t="array" ref="M22">IFERROR(INDEX('Guias Salariais'!$E$1:$E$1160,SMALL(IF(M$1='Guias Salariais'!$D$1:$D$1160,ROW('Guias Salariais'!$D$1:$D$1160)-ROW('Guias Salariais'!$D$1)+1),ROW(21:21))),"")</f>
        <v/>
      </c>
      <c r="N22" s="65" t="str" cm="1">
        <f t="array" ref="N22">IFERROR(INDEX('Guias Salariais'!$E$1:$E$1160,SMALL(IF(N$1='Guias Salariais'!$D$1:$D$1160,ROW('Guias Salariais'!$D$1:$D$1160)-ROW('Guias Salariais'!$D$1)+1),ROW(21:21))),"")</f>
        <v/>
      </c>
      <c r="O22" s="65" t="str" cm="1">
        <f t="array" ref="O22">IFERROR(INDEX('Guias Salariais'!$E$1:$E$1160,SMALL(IF(O$1='Guias Salariais'!$D$1:$D$1160,ROW('Guias Salariais'!$D$1:$D$1160)-ROW('Guias Salariais'!$D$1)+1),ROW(21:21))),"")</f>
        <v/>
      </c>
      <c r="P22" s="48" t="str" cm="1">
        <f t="array" ref="P22">IFERROR(INDEX('Guias Salariais'!$E$1:$E$1160,SMALL(IF(P$1='Guias Salariais'!$D$1:$D$1160,ROW('Guias Salariais'!$D$1:$D$1160)-ROW('Guias Salariais'!$D$1)+1),ROW(21:21))),"")</f>
        <v/>
      </c>
      <c r="Q22" s="66" t="str" cm="1">
        <f t="array" ref="Q22">IFERROR(INDEX('Guias Salariais'!$E$1:$E$1160,SMALL(IF(Q$1='Guias Salariais'!$D$1:$D$1160,ROW('Guias Salariais'!$D$1:$D$1160)-ROW('Guias Salariais'!$D$1)+1),ROW(21:21))),"")</f>
        <v/>
      </c>
      <c r="R22" s="63" t="str" cm="1">
        <f t="array" ref="R22">IFERROR(INDEX('Guias Salariais'!$E$1:$E$1160,SMALL(IF(R$1='Guias Salariais'!$D$1:$D$1160,ROW('Guias Salariais'!$D$1:$D$1160)-ROW('Guias Salariais'!$D$1)+1),ROW(21:21))),"")</f>
        <v/>
      </c>
      <c r="S22" s="589" t="str" cm="1">
        <f t="array" ref="S22">IFERROR(INDEX('Guias Salariais'!$E$1:$E$1160,SMALL(IF(S$1='Guias Salariais'!$D$1:$D$1160,ROW('Guias Salariais'!$D$1:$D$1160)-ROW('Guias Salariais'!$D$1)+1),ROW(21:21))),"")</f>
        <v/>
      </c>
      <c r="T22" s="65" t="str" cm="1">
        <f t="array" ref="T22">IFERROR(INDEX('Guias Salariais'!$E$1:$E$1160,SMALL(IF(T$1='Guias Salariais'!$D$1:$D$1160,ROW('Guias Salariais'!$D$1:$D$1160)-ROW('Guias Salariais'!$D$1)+1),ROW(21:21))),"")</f>
        <v/>
      </c>
      <c r="U22" s="48" t="str" cm="1">
        <f t="array" ref="U22">IFERROR(INDEX('Guias Salariais'!$E$1:$E$1160,SMALL(IF(U$1='Guias Salariais'!$D$1:$D$1160,ROW('Guias Salariais'!$D$1:$D$1160)-ROW('Guias Salariais'!$D$1)+1),ROW(21:21))),"")</f>
        <v/>
      </c>
      <c r="V22" s="80" t="str" cm="1">
        <f t="array" ref="V22">IFERROR(INDEX('Guias Salariais'!$E$1:$E$1160,SMALL(IF(V$1='Guias Salariais'!$D$1:$D$1160,ROW('Guias Salariais'!$D$1:$D$1160)-ROW('Guias Salariais'!$D$1)+1),ROW(21:21))),"")</f>
        <v/>
      </c>
      <c r="W22" s="63" t="str" cm="1">
        <f t="array" ref="W22">IFERROR(INDEX('Guias Salariais'!$E$1:$E$1160,SMALL(IF(W$1='Guias Salariais'!$D$1:$D$1160,ROW('Guias Salariais'!$D$1:$D$1160)-ROW('Guias Salariais'!$D$1)+1),ROW(21:21))),"")</f>
        <v/>
      </c>
      <c r="X22" s="65" t="str" cm="1">
        <f t="array" ref="X22">IFERROR(INDEX('Guias Salariais'!$E$1:$E$1160,SMALL(IF(X$1='Guias Salariais'!$D$1:$D$1160,ROW('Guias Salariais'!$D$1:$D$1160)-ROW('Guias Salariais'!$D$1)+1),ROW(21:21))),"")</f>
        <v/>
      </c>
      <c r="Y22" s="65" t="str" cm="1">
        <f t="array" ref="Y22">IFERROR(INDEX('Guias Salariais'!$E$1:$E$1160,SMALL(IF(Y$1='Guias Salariais'!$D$1:$D$1160,ROW('Guias Salariais'!$D$1:$D$1160)-ROW('Guias Salariais'!$D$1)+1),ROW(21:21))),"")</f>
        <v/>
      </c>
      <c r="Z22" s="48" t="str" cm="1">
        <f t="array" ref="Z22">IFERROR(INDEX('Guias Salariais'!$E$1:$E$1160,SMALL(IF(Z$1='Guias Salariais'!$D$1:$D$1160,ROW('Guias Salariais'!$D$1:$D$1160)-ROW('Guias Salariais'!$D$1)+1),ROW(21:21))),"")</f>
        <v/>
      </c>
      <c r="AA22" s="66" t="str" cm="1">
        <f t="array" ref="AA22">IFERROR(INDEX('Guias Salariais'!$E$1:$E$1160,SMALL(IF(AA$1='Guias Salariais'!$D$1:$D$1160,ROW('Guias Salariais'!$D$1:$D$1160)-ROW('Guias Salariais'!$D$1)+1),ROW(21:21))),"")</f>
        <v/>
      </c>
      <c r="AB22" s="66" t="str" cm="1">
        <f t="array" ref="AB22">IFERROR(INDEX('Guias Salariais'!$E$1:$E$1160,SMALL(IF(AB$1='Guias Salariais'!$D$1:$D$1160,ROW('Guias Salariais'!$D$1:$D$1160)-ROW('Guias Salariais'!$D$1)+1),ROW(21:21))),"")</f>
        <v/>
      </c>
      <c r="AC22" s="63" t="str" cm="1">
        <f t="array" ref="AC22">IFERROR(INDEX('Guias Salariais'!$E$1:$E$1160,SMALL(IF(AC$1='Guias Salariais'!$D$1:$D$1160,ROW('Guias Salariais'!$D$1:$D$1160)-ROW('Guias Salariais'!$D$1)+1),ROW(21:21))),"")</f>
        <v/>
      </c>
      <c r="AD22" s="65" t="str" cm="1">
        <f t="array" ref="AD22">IFERROR(INDEX('Guias Salariais'!$E$1:$E$1160,SMALL(IF(AD$1='Guias Salariais'!$D$1:$D$1160,ROW('Guias Salariais'!$D$1:$D$1160)-ROW('Guias Salariais'!$D$1)+1),ROW(21:21))),"")</f>
        <v/>
      </c>
      <c r="AE22" s="177" t="str" cm="1">
        <f t="array" ref="AE22">IFERROR(INDEX('Guias Salariais'!$E$1:$E$1160,SMALL(IF(AE$1='Guias Salariais'!$D$1:$D$1160,ROW('Guias Salariais'!$D$1:$D$1160)-ROW('Guias Salariais'!$D$1)+1),ROW(21:21))),"")</f>
        <v/>
      </c>
      <c r="AF22" s="72"/>
    </row>
    <row r="23" spans="1:32" x14ac:dyDescent="0.25">
      <c r="A23" s="529" t="s">
        <v>82</v>
      </c>
      <c r="B23" s="63" t="str" cm="1">
        <f t="array" ref="B23">IFERROR(INDEX('Guias Salariais'!$E$1:$E$1160,SMALL(IF(B$1='Guias Salariais'!$D$1:$D$1160,ROW('Guias Salariais'!$D$1:$D$1160)-ROW('Guias Salariais'!$D$1)+1),ROW(22:22))),"")</f>
        <v/>
      </c>
      <c r="C23" s="177" t="str" cm="1">
        <f t="array" ref="C23">IFERROR(INDEX('Guias Salariais'!$E$1:$E$1160,SMALL(IF(C$1='Guias Salariais'!$D$1:$D$1160,ROW('Guias Salariais'!$D$1:$D$1160)-ROW('Guias Salariais'!$D$1)+1),ROW(22:22))),"")</f>
        <v/>
      </c>
      <c r="D23" s="66" t="str" cm="1">
        <f t="array" ref="D23">IFERROR(INDEX('Guias Salariais'!$E$1:$E$1160,SMALL(IF(D$1='Guias Salariais'!$D$1:$D$1160,ROW('Guias Salariais'!$D$1:$D$1160)-ROW('Guias Salariais'!$D$1)+1),ROW(22:22))),"")</f>
        <v/>
      </c>
      <c r="E23" s="66" t="str" cm="1">
        <f t="array" ref="E23">IFERROR(INDEX('Guias Salariais'!$E$1:$E$1160,SMALL(IF(E$1='Guias Salariais'!$D$1:$D$1160,ROW('Guias Salariais'!$D$1:$D$1160)-ROW('Guias Salariais'!$D$1)+1),ROW(22:22))),"")</f>
        <v/>
      </c>
      <c r="F23" s="66" t="str" cm="1">
        <f t="array" ref="F23">IFERROR(INDEX('Guias Salariais'!$E$1:$E$1160,SMALL(IF(F$1='Guias Salariais'!$D$1:$D$1160,ROW('Guias Salariais'!$D$1:$D$1160)-ROW('Guias Salariais'!$D$1)+1),ROW(22:22))),"")</f>
        <v/>
      </c>
      <c r="G23" s="63" t="str" cm="1">
        <f t="array" ref="G23">IFERROR(INDEX('Guias Salariais'!$E$1:$E$1160,SMALL(IF(G$1='Guias Salariais'!$D$1:$D$1160,ROW('Guias Salariais'!$D$1:$D$1160)-ROW('Guias Salariais'!$D$1)+1),ROW(22:22))),"")</f>
        <v/>
      </c>
      <c r="H23" s="65" t="str" cm="1">
        <f t="array" ref="H23">IFERROR(INDEX('Guias Salariais'!$E$1:$E$1160,SMALL(IF(H$1='Guias Salariais'!$D$1:$D$1160,ROW('Guias Salariais'!$D$1:$D$1160)-ROW('Guias Salariais'!$D$1)+1),ROW(22:22))),"")</f>
        <v/>
      </c>
      <c r="I23" s="65" cm="1">
        <f t="array" ref="I23">IFERROR(INDEX('Guias Salariais'!$E$1:$E$1160,SMALL(IF(I$1='Guias Salariais'!$D$1:$D$1160,ROW('Guias Salariais'!$D$1:$D$1160)-ROW('Guias Salariais'!$D$1)+1),ROW(22:22))),"")</f>
        <v>16500</v>
      </c>
      <c r="J23" s="48" t="str" cm="1">
        <f t="array" ref="J23">IFERROR(INDEX('Guias Salariais'!$E$1:$E$1160,SMALL(IF(J$1='Guias Salariais'!$D$1:$D$1160,ROW('Guias Salariais'!$D$1:$D$1160)-ROW('Guias Salariais'!$D$1)+1),ROW(22:22))),"")</f>
        <v/>
      </c>
      <c r="K23" s="66" t="str" cm="1">
        <f t="array" ref="K23">IFERROR(INDEX('Guias Salariais'!$E$1:$E$1160,SMALL(IF(K$1='Guias Salariais'!$D$1:$D$1160,ROW('Guias Salariais'!$D$1:$D$1160)-ROW('Guias Salariais'!$D$1)+1),ROW(22:22))),"")</f>
        <v/>
      </c>
      <c r="L23" s="66" t="str" cm="1">
        <f t="array" ref="L23">IFERROR(INDEX('Guias Salariais'!$E$1:$E$1160,SMALL(IF(L$1='Guias Salariais'!$D$1:$D$1160,ROW('Guias Salariais'!$D$1:$D$1160)-ROW('Guias Salariais'!$D$1)+1),ROW(22:22))),"")</f>
        <v/>
      </c>
      <c r="M23" s="63" t="str" cm="1">
        <f t="array" ref="M23">IFERROR(INDEX('Guias Salariais'!$E$1:$E$1160,SMALL(IF(M$1='Guias Salariais'!$D$1:$D$1160,ROW('Guias Salariais'!$D$1:$D$1160)-ROW('Guias Salariais'!$D$1)+1),ROW(22:22))),"")</f>
        <v/>
      </c>
      <c r="N23" s="65" t="str" cm="1">
        <f t="array" ref="N23">IFERROR(INDEX('Guias Salariais'!$E$1:$E$1160,SMALL(IF(N$1='Guias Salariais'!$D$1:$D$1160,ROW('Guias Salariais'!$D$1:$D$1160)-ROW('Guias Salariais'!$D$1)+1),ROW(22:22))),"")</f>
        <v/>
      </c>
      <c r="O23" s="65" t="str" cm="1">
        <f t="array" ref="O23">IFERROR(INDEX('Guias Salariais'!$E$1:$E$1160,SMALL(IF(O$1='Guias Salariais'!$D$1:$D$1160,ROW('Guias Salariais'!$D$1:$D$1160)-ROW('Guias Salariais'!$D$1)+1),ROW(22:22))),"")</f>
        <v/>
      </c>
      <c r="P23" s="48" t="str" cm="1">
        <f t="array" ref="P23">IFERROR(INDEX('Guias Salariais'!$E$1:$E$1160,SMALL(IF(P$1='Guias Salariais'!$D$1:$D$1160,ROW('Guias Salariais'!$D$1:$D$1160)-ROW('Guias Salariais'!$D$1)+1),ROW(22:22))),"")</f>
        <v/>
      </c>
      <c r="Q23" s="66" t="str" cm="1">
        <f t="array" ref="Q23">IFERROR(INDEX('Guias Salariais'!$E$1:$E$1160,SMALL(IF(Q$1='Guias Salariais'!$D$1:$D$1160,ROW('Guias Salariais'!$D$1:$D$1160)-ROW('Guias Salariais'!$D$1)+1),ROW(22:22))),"")</f>
        <v/>
      </c>
      <c r="R23" s="63" t="str" cm="1">
        <f t="array" ref="R23">IFERROR(INDEX('Guias Salariais'!$E$1:$E$1160,SMALL(IF(R$1='Guias Salariais'!$D$1:$D$1160,ROW('Guias Salariais'!$D$1:$D$1160)-ROW('Guias Salariais'!$D$1)+1),ROW(22:22))),"")</f>
        <v/>
      </c>
      <c r="S23" s="589" t="str" cm="1">
        <f t="array" ref="S23">IFERROR(INDEX('Guias Salariais'!$E$1:$E$1160,SMALL(IF(S$1='Guias Salariais'!$D$1:$D$1160,ROW('Guias Salariais'!$D$1:$D$1160)-ROW('Guias Salariais'!$D$1)+1),ROW(22:22))),"")</f>
        <v/>
      </c>
      <c r="T23" s="65" t="str" cm="1">
        <f t="array" ref="T23">IFERROR(INDEX('Guias Salariais'!$E$1:$E$1160,SMALL(IF(T$1='Guias Salariais'!$D$1:$D$1160,ROW('Guias Salariais'!$D$1:$D$1160)-ROW('Guias Salariais'!$D$1)+1),ROW(22:22))),"")</f>
        <v/>
      </c>
      <c r="U23" s="48" t="str" cm="1">
        <f t="array" ref="U23">IFERROR(INDEX('Guias Salariais'!$E$1:$E$1160,SMALL(IF(U$1='Guias Salariais'!$D$1:$D$1160,ROW('Guias Salariais'!$D$1:$D$1160)-ROW('Guias Salariais'!$D$1)+1),ROW(22:22))),"")</f>
        <v/>
      </c>
      <c r="V23" s="80" t="str" cm="1">
        <f t="array" ref="V23">IFERROR(INDEX('Guias Salariais'!$E$1:$E$1160,SMALL(IF(V$1='Guias Salariais'!$D$1:$D$1160,ROW('Guias Salariais'!$D$1:$D$1160)-ROW('Guias Salariais'!$D$1)+1),ROW(22:22))),"")</f>
        <v/>
      </c>
      <c r="W23" s="63" t="str" cm="1">
        <f t="array" ref="W23">IFERROR(INDEX('Guias Salariais'!$E$1:$E$1160,SMALL(IF(W$1='Guias Salariais'!$D$1:$D$1160,ROW('Guias Salariais'!$D$1:$D$1160)-ROW('Guias Salariais'!$D$1)+1),ROW(22:22))),"")</f>
        <v/>
      </c>
      <c r="X23" s="65" t="str" cm="1">
        <f t="array" ref="X23">IFERROR(INDEX('Guias Salariais'!$E$1:$E$1160,SMALL(IF(X$1='Guias Salariais'!$D$1:$D$1160,ROW('Guias Salariais'!$D$1:$D$1160)-ROW('Guias Salariais'!$D$1)+1),ROW(22:22))),"")</f>
        <v/>
      </c>
      <c r="Y23" s="65" t="str" cm="1">
        <f t="array" ref="Y23">IFERROR(INDEX('Guias Salariais'!$E$1:$E$1160,SMALL(IF(Y$1='Guias Salariais'!$D$1:$D$1160,ROW('Guias Salariais'!$D$1:$D$1160)-ROW('Guias Salariais'!$D$1)+1),ROW(22:22))),"")</f>
        <v/>
      </c>
      <c r="Z23" s="48" t="str" cm="1">
        <f t="array" ref="Z23">IFERROR(INDEX('Guias Salariais'!$E$1:$E$1160,SMALL(IF(Z$1='Guias Salariais'!$D$1:$D$1160,ROW('Guias Salariais'!$D$1:$D$1160)-ROW('Guias Salariais'!$D$1)+1),ROW(22:22))),"")</f>
        <v/>
      </c>
      <c r="AA23" s="66" t="str" cm="1">
        <f t="array" ref="AA23">IFERROR(INDEX('Guias Salariais'!$E$1:$E$1160,SMALL(IF(AA$1='Guias Salariais'!$D$1:$D$1160,ROW('Guias Salariais'!$D$1:$D$1160)-ROW('Guias Salariais'!$D$1)+1),ROW(22:22))),"")</f>
        <v/>
      </c>
      <c r="AB23" s="66" t="str" cm="1">
        <f t="array" ref="AB23">IFERROR(INDEX('Guias Salariais'!$E$1:$E$1160,SMALL(IF(AB$1='Guias Salariais'!$D$1:$D$1160,ROW('Guias Salariais'!$D$1:$D$1160)-ROW('Guias Salariais'!$D$1)+1),ROW(22:22))),"")</f>
        <v/>
      </c>
      <c r="AC23" s="63" t="str" cm="1">
        <f t="array" ref="AC23">IFERROR(INDEX('Guias Salariais'!$E$1:$E$1160,SMALL(IF(AC$1='Guias Salariais'!$D$1:$D$1160,ROW('Guias Salariais'!$D$1:$D$1160)-ROW('Guias Salariais'!$D$1)+1),ROW(22:22))),"")</f>
        <v/>
      </c>
      <c r="AD23" s="65" t="str" cm="1">
        <f t="array" ref="AD23">IFERROR(INDEX('Guias Salariais'!$E$1:$E$1160,SMALL(IF(AD$1='Guias Salariais'!$D$1:$D$1160,ROW('Guias Salariais'!$D$1:$D$1160)-ROW('Guias Salariais'!$D$1)+1),ROW(22:22))),"")</f>
        <v/>
      </c>
      <c r="AE23" s="177" t="str" cm="1">
        <f t="array" ref="AE23">IFERROR(INDEX('Guias Salariais'!$E$1:$E$1160,SMALL(IF(AE$1='Guias Salariais'!$D$1:$D$1160,ROW('Guias Salariais'!$D$1:$D$1160)-ROW('Guias Salariais'!$D$1)+1),ROW(22:22))),"")</f>
        <v/>
      </c>
      <c r="AF23" s="72"/>
    </row>
    <row r="24" spans="1:32" x14ac:dyDescent="0.25">
      <c r="A24" s="529" t="s">
        <v>82</v>
      </c>
      <c r="B24" s="63" t="str" cm="1">
        <f t="array" ref="B24">IFERROR(INDEX('Guias Salariais'!$E$1:$E$1160,SMALL(IF(B$1='Guias Salariais'!$D$1:$D$1160,ROW('Guias Salariais'!$D$1:$D$1160)-ROW('Guias Salariais'!$D$1)+1),ROW(23:23))),"")</f>
        <v/>
      </c>
      <c r="C24" s="177" t="str" cm="1">
        <f t="array" ref="C24">IFERROR(INDEX('Guias Salariais'!$E$1:$E$1160,SMALL(IF(C$1='Guias Salariais'!$D$1:$D$1160,ROW('Guias Salariais'!$D$1:$D$1160)-ROW('Guias Salariais'!$D$1)+1),ROW(23:23))),"")</f>
        <v/>
      </c>
      <c r="D24" s="66" t="str" cm="1">
        <f t="array" ref="D24">IFERROR(INDEX('Guias Salariais'!$E$1:$E$1160,SMALL(IF(D$1='Guias Salariais'!$D$1:$D$1160,ROW('Guias Salariais'!$D$1:$D$1160)-ROW('Guias Salariais'!$D$1)+1),ROW(23:23))),"")</f>
        <v/>
      </c>
      <c r="E24" s="66" t="str" cm="1">
        <f t="array" ref="E24">IFERROR(INDEX('Guias Salariais'!$E$1:$E$1160,SMALL(IF(E$1='Guias Salariais'!$D$1:$D$1160,ROW('Guias Salariais'!$D$1:$D$1160)-ROW('Guias Salariais'!$D$1)+1),ROW(23:23))),"")</f>
        <v/>
      </c>
      <c r="F24" s="66" t="str" cm="1">
        <f t="array" ref="F24">IFERROR(INDEX('Guias Salariais'!$E$1:$E$1160,SMALL(IF(F$1='Guias Salariais'!$D$1:$D$1160,ROW('Guias Salariais'!$D$1:$D$1160)-ROW('Guias Salariais'!$D$1)+1),ROW(23:23))),"")</f>
        <v/>
      </c>
      <c r="G24" s="63" t="str" cm="1">
        <f t="array" ref="G24">IFERROR(INDEX('Guias Salariais'!$E$1:$E$1160,SMALL(IF(G$1='Guias Salariais'!$D$1:$D$1160,ROW('Guias Salariais'!$D$1:$D$1160)-ROW('Guias Salariais'!$D$1)+1),ROW(23:23))),"")</f>
        <v/>
      </c>
      <c r="H24" s="65" t="str" cm="1">
        <f t="array" ref="H24">IFERROR(INDEX('Guias Salariais'!$E$1:$E$1160,SMALL(IF(H$1='Guias Salariais'!$D$1:$D$1160,ROW('Guias Salariais'!$D$1:$D$1160)-ROW('Guias Salariais'!$D$1)+1),ROW(23:23))),"")</f>
        <v/>
      </c>
      <c r="I24" s="65" cm="1">
        <f t="array" ref="I24">IFERROR(INDEX('Guias Salariais'!$E$1:$E$1160,SMALL(IF(I$1='Guias Salariais'!$D$1:$D$1160,ROW('Guias Salariais'!$D$1:$D$1160)-ROW('Guias Salariais'!$D$1)+1),ROW(23:23))),"")</f>
        <v>19077.777777777777</v>
      </c>
      <c r="J24" s="48" t="str" cm="1">
        <f t="array" ref="J24">IFERROR(INDEX('Guias Salariais'!$E$1:$E$1160,SMALL(IF(J$1='Guias Salariais'!$D$1:$D$1160,ROW('Guias Salariais'!$D$1:$D$1160)-ROW('Guias Salariais'!$D$1)+1),ROW(23:23))),"")</f>
        <v/>
      </c>
      <c r="K24" s="66" t="str" cm="1">
        <f t="array" ref="K24">IFERROR(INDEX('Guias Salariais'!$E$1:$E$1160,SMALL(IF(K$1='Guias Salariais'!$D$1:$D$1160,ROW('Guias Salariais'!$D$1:$D$1160)-ROW('Guias Salariais'!$D$1)+1),ROW(23:23))),"")</f>
        <v/>
      </c>
      <c r="L24" s="66" t="str" cm="1">
        <f t="array" ref="L24">IFERROR(INDEX('Guias Salariais'!$E$1:$E$1160,SMALL(IF(L$1='Guias Salariais'!$D$1:$D$1160,ROW('Guias Salariais'!$D$1:$D$1160)-ROW('Guias Salariais'!$D$1)+1),ROW(23:23))),"")</f>
        <v/>
      </c>
      <c r="M24" s="63" t="str" cm="1">
        <f t="array" ref="M24">IFERROR(INDEX('Guias Salariais'!$E$1:$E$1160,SMALL(IF(M$1='Guias Salariais'!$D$1:$D$1160,ROW('Guias Salariais'!$D$1:$D$1160)-ROW('Guias Salariais'!$D$1)+1),ROW(23:23))),"")</f>
        <v/>
      </c>
      <c r="N24" s="65" t="str" cm="1">
        <f t="array" ref="N24">IFERROR(INDEX('Guias Salariais'!$E$1:$E$1160,SMALL(IF(N$1='Guias Salariais'!$D$1:$D$1160,ROW('Guias Salariais'!$D$1:$D$1160)-ROW('Guias Salariais'!$D$1)+1),ROW(23:23))),"")</f>
        <v/>
      </c>
      <c r="O24" s="65" t="str" cm="1">
        <f t="array" ref="O24">IFERROR(INDEX('Guias Salariais'!$E$1:$E$1160,SMALL(IF(O$1='Guias Salariais'!$D$1:$D$1160,ROW('Guias Salariais'!$D$1:$D$1160)-ROW('Guias Salariais'!$D$1)+1),ROW(23:23))),"")</f>
        <v/>
      </c>
      <c r="P24" s="48" t="str" cm="1">
        <f t="array" ref="P24">IFERROR(INDEX('Guias Salariais'!$E$1:$E$1160,SMALL(IF(P$1='Guias Salariais'!$D$1:$D$1160,ROW('Guias Salariais'!$D$1:$D$1160)-ROW('Guias Salariais'!$D$1)+1),ROW(23:23))),"")</f>
        <v/>
      </c>
      <c r="Q24" s="66" t="str" cm="1">
        <f t="array" ref="Q24">IFERROR(INDEX('Guias Salariais'!$E$1:$E$1160,SMALL(IF(Q$1='Guias Salariais'!$D$1:$D$1160,ROW('Guias Salariais'!$D$1:$D$1160)-ROW('Guias Salariais'!$D$1)+1),ROW(23:23))),"")</f>
        <v/>
      </c>
      <c r="R24" s="63" t="str" cm="1">
        <f t="array" ref="R24">IFERROR(INDEX('Guias Salariais'!$E$1:$E$1160,SMALL(IF(R$1='Guias Salariais'!$D$1:$D$1160,ROW('Guias Salariais'!$D$1:$D$1160)-ROW('Guias Salariais'!$D$1)+1),ROW(23:23))),"")</f>
        <v/>
      </c>
      <c r="S24" s="589" t="str" cm="1">
        <f t="array" ref="S24">IFERROR(INDEX('Guias Salariais'!$E$1:$E$1160,SMALL(IF(S$1='Guias Salariais'!$D$1:$D$1160,ROW('Guias Salariais'!$D$1:$D$1160)-ROW('Guias Salariais'!$D$1)+1),ROW(23:23))),"")</f>
        <v/>
      </c>
      <c r="T24" s="65" t="str" cm="1">
        <f t="array" ref="T24">IFERROR(INDEX('Guias Salariais'!$E$1:$E$1160,SMALL(IF(T$1='Guias Salariais'!$D$1:$D$1160,ROW('Guias Salariais'!$D$1:$D$1160)-ROW('Guias Salariais'!$D$1)+1),ROW(23:23))),"")</f>
        <v/>
      </c>
      <c r="U24" s="48" t="str" cm="1">
        <f t="array" ref="U24">IFERROR(INDEX('Guias Salariais'!$E$1:$E$1160,SMALL(IF(U$1='Guias Salariais'!$D$1:$D$1160,ROW('Guias Salariais'!$D$1:$D$1160)-ROW('Guias Salariais'!$D$1)+1),ROW(23:23))),"")</f>
        <v/>
      </c>
      <c r="V24" s="80" t="str" cm="1">
        <f t="array" ref="V24">IFERROR(INDEX('Guias Salariais'!$E$1:$E$1160,SMALL(IF(V$1='Guias Salariais'!$D$1:$D$1160,ROW('Guias Salariais'!$D$1:$D$1160)-ROW('Guias Salariais'!$D$1)+1),ROW(23:23))),"")</f>
        <v/>
      </c>
      <c r="W24" s="63" t="str" cm="1">
        <f t="array" ref="W24">IFERROR(INDEX('Guias Salariais'!$E$1:$E$1160,SMALL(IF(W$1='Guias Salariais'!$D$1:$D$1160,ROW('Guias Salariais'!$D$1:$D$1160)-ROW('Guias Salariais'!$D$1)+1),ROW(23:23))),"")</f>
        <v/>
      </c>
      <c r="X24" s="65" t="str" cm="1">
        <f t="array" ref="X24">IFERROR(INDEX('Guias Salariais'!$E$1:$E$1160,SMALL(IF(X$1='Guias Salariais'!$D$1:$D$1160,ROW('Guias Salariais'!$D$1:$D$1160)-ROW('Guias Salariais'!$D$1)+1),ROW(23:23))),"")</f>
        <v/>
      </c>
      <c r="Y24" s="65" t="str" cm="1">
        <f t="array" ref="Y24">IFERROR(INDEX('Guias Salariais'!$E$1:$E$1160,SMALL(IF(Y$1='Guias Salariais'!$D$1:$D$1160,ROW('Guias Salariais'!$D$1:$D$1160)-ROW('Guias Salariais'!$D$1)+1),ROW(23:23))),"")</f>
        <v/>
      </c>
      <c r="Z24" s="48" t="str" cm="1">
        <f t="array" ref="Z24">IFERROR(INDEX('Guias Salariais'!$E$1:$E$1160,SMALL(IF(Z$1='Guias Salariais'!$D$1:$D$1160,ROW('Guias Salariais'!$D$1:$D$1160)-ROW('Guias Salariais'!$D$1)+1),ROW(23:23))),"")</f>
        <v/>
      </c>
      <c r="AA24" s="66" t="str" cm="1">
        <f t="array" ref="AA24">IFERROR(INDEX('Guias Salariais'!$E$1:$E$1160,SMALL(IF(AA$1='Guias Salariais'!$D$1:$D$1160,ROW('Guias Salariais'!$D$1:$D$1160)-ROW('Guias Salariais'!$D$1)+1),ROW(23:23))),"")</f>
        <v/>
      </c>
      <c r="AB24" s="66" t="str" cm="1">
        <f t="array" ref="AB24">IFERROR(INDEX('Guias Salariais'!$E$1:$E$1160,SMALL(IF(AB$1='Guias Salariais'!$D$1:$D$1160,ROW('Guias Salariais'!$D$1:$D$1160)-ROW('Guias Salariais'!$D$1)+1),ROW(23:23))),"")</f>
        <v/>
      </c>
      <c r="AC24" s="63" t="str" cm="1">
        <f t="array" ref="AC24">IFERROR(INDEX('Guias Salariais'!$E$1:$E$1160,SMALL(IF(AC$1='Guias Salariais'!$D$1:$D$1160,ROW('Guias Salariais'!$D$1:$D$1160)-ROW('Guias Salariais'!$D$1)+1),ROW(23:23))),"")</f>
        <v/>
      </c>
      <c r="AD24" s="65" t="str" cm="1">
        <f t="array" ref="AD24">IFERROR(INDEX('Guias Salariais'!$E$1:$E$1160,SMALL(IF(AD$1='Guias Salariais'!$D$1:$D$1160,ROW('Guias Salariais'!$D$1:$D$1160)-ROW('Guias Salariais'!$D$1)+1),ROW(23:23))),"")</f>
        <v/>
      </c>
      <c r="AE24" s="177" t="str" cm="1">
        <f t="array" ref="AE24">IFERROR(INDEX('Guias Salariais'!$E$1:$E$1160,SMALL(IF(AE$1='Guias Salariais'!$D$1:$D$1160,ROW('Guias Salariais'!$D$1:$D$1160)-ROW('Guias Salariais'!$D$1)+1),ROW(23:23))),"")</f>
        <v/>
      </c>
      <c r="AF24" s="72"/>
    </row>
    <row r="25" spans="1:32" x14ac:dyDescent="0.25">
      <c r="A25" s="529" t="s">
        <v>82</v>
      </c>
      <c r="B25" s="63" t="str" cm="1">
        <f t="array" ref="B25">IFERROR(INDEX('Guias Salariais'!$E$1:$E$1160,SMALL(IF(B$1='Guias Salariais'!$D$1:$D$1160,ROW('Guias Salariais'!$D$1:$D$1160)-ROW('Guias Salariais'!$D$1)+1),ROW(24:24))),"")</f>
        <v/>
      </c>
      <c r="C25" s="177" t="str" cm="1">
        <f t="array" ref="C25">IFERROR(INDEX('Guias Salariais'!$E$1:$E$1160,SMALL(IF(C$1='Guias Salariais'!$D$1:$D$1160,ROW('Guias Salariais'!$D$1:$D$1160)-ROW('Guias Salariais'!$D$1)+1),ROW(24:24))),"")</f>
        <v/>
      </c>
      <c r="D25" s="66" t="str" cm="1">
        <f t="array" ref="D25">IFERROR(INDEX('Guias Salariais'!$E$1:$E$1160,SMALL(IF(D$1='Guias Salariais'!$D$1:$D$1160,ROW('Guias Salariais'!$D$1:$D$1160)-ROW('Guias Salariais'!$D$1)+1),ROW(24:24))),"")</f>
        <v/>
      </c>
      <c r="E25" s="66" t="str" cm="1">
        <f t="array" ref="E25">IFERROR(INDEX('Guias Salariais'!$E$1:$E$1160,SMALL(IF(E$1='Guias Salariais'!$D$1:$D$1160,ROW('Guias Salariais'!$D$1:$D$1160)-ROW('Guias Salariais'!$D$1)+1),ROW(24:24))),"")</f>
        <v/>
      </c>
      <c r="F25" s="66" t="str" cm="1">
        <f t="array" ref="F25">IFERROR(INDEX('Guias Salariais'!$E$1:$E$1160,SMALL(IF(F$1='Guias Salariais'!$D$1:$D$1160,ROW('Guias Salariais'!$D$1:$D$1160)-ROW('Guias Salariais'!$D$1)+1),ROW(24:24))),"")</f>
        <v/>
      </c>
      <c r="G25" s="63" t="str" cm="1">
        <f t="array" ref="G25">IFERROR(INDEX('Guias Salariais'!$E$1:$E$1160,SMALL(IF(G$1='Guias Salariais'!$D$1:$D$1160,ROW('Guias Salariais'!$D$1:$D$1160)-ROW('Guias Salariais'!$D$1)+1),ROW(24:24))),"")</f>
        <v/>
      </c>
      <c r="H25" s="65" t="str" cm="1">
        <f t="array" ref="H25">IFERROR(INDEX('Guias Salariais'!$E$1:$E$1160,SMALL(IF(H$1='Guias Salariais'!$D$1:$D$1160,ROW('Guias Salariais'!$D$1:$D$1160)-ROW('Guias Salariais'!$D$1)+1),ROW(24:24))),"")</f>
        <v/>
      </c>
      <c r="I25" s="65" cm="1">
        <f t="array" ref="I25">IFERROR(INDEX('Guias Salariais'!$E$1:$E$1160,SMALL(IF(I$1='Guias Salariais'!$D$1:$D$1160,ROW('Guias Salariais'!$D$1:$D$1160)-ROW('Guias Salariais'!$D$1)+1),ROW(24:24))),"")</f>
        <v>10455.555555555555</v>
      </c>
      <c r="J25" s="48" t="str" cm="1">
        <f t="array" ref="J25">IFERROR(INDEX('Guias Salariais'!$E$1:$E$1160,SMALL(IF(J$1='Guias Salariais'!$D$1:$D$1160,ROW('Guias Salariais'!$D$1:$D$1160)-ROW('Guias Salariais'!$D$1)+1),ROW(24:24))),"")</f>
        <v/>
      </c>
      <c r="K25" s="66" t="str" cm="1">
        <f t="array" ref="K25">IFERROR(INDEX('Guias Salariais'!$E$1:$E$1160,SMALL(IF(K$1='Guias Salariais'!$D$1:$D$1160,ROW('Guias Salariais'!$D$1:$D$1160)-ROW('Guias Salariais'!$D$1)+1),ROW(24:24))),"")</f>
        <v/>
      </c>
      <c r="L25" s="66" t="str" cm="1">
        <f t="array" ref="L25">IFERROR(INDEX('Guias Salariais'!$E$1:$E$1160,SMALL(IF(L$1='Guias Salariais'!$D$1:$D$1160,ROW('Guias Salariais'!$D$1:$D$1160)-ROW('Guias Salariais'!$D$1)+1),ROW(24:24))),"")</f>
        <v/>
      </c>
      <c r="M25" s="63" t="str" cm="1">
        <f t="array" ref="M25">IFERROR(INDEX('Guias Salariais'!$E$1:$E$1160,SMALL(IF(M$1='Guias Salariais'!$D$1:$D$1160,ROW('Guias Salariais'!$D$1:$D$1160)-ROW('Guias Salariais'!$D$1)+1),ROW(24:24))),"")</f>
        <v/>
      </c>
      <c r="N25" s="65" t="str" cm="1">
        <f t="array" ref="N25">IFERROR(INDEX('Guias Salariais'!$E$1:$E$1160,SMALL(IF(N$1='Guias Salariais'!$D$1:$D$1160,ROW('Guias Salariais'!$D$1:$D$1160)-ROW('Guias Salariais'!$D$1)+1),ROW(24:24))),"")</f>
        <v/>
      </c>
      <c r="O25" s="65" t="str" cm="1">
        <f t="array" ref="O25">IFERROR(INDEX('Guias Salariais'!$E$1:$E$1160,SMALL(IF(O$1='Guias Salariais'!$D$1:$D$1160,ROW('Guias Salariais'!$D$1:$D$1160)-ROW('Guias Salariais'!$D$1)+1),ROW(24:24))),"")</f>
        <v/>
      </c>
      <c r="P25" s="48" t="str" cm="1">
        <f t="array" ref="P25">IFERROR(INDEX('Guias Salariais'!$E$1:$E$1160,SMALL(IF(P$1='Guias Salariais'!$D$1:$D$1160,ROW('Guias Salariais'!$D$1:$D$1160)-ROW('Guias Salariais'!$D$1)+1),ROW(24:24))),"")</f>
        <v/>
      </c>
      <c r="Q25" s="66" t="str" cm="1">
        <f t="array" ref="Q25">IFERROR(INDEX('Guias Salariais'!$E$1:$E$1160,SMALL(IF(Q$1='Guias Salariais'!$D$1:$D$1160,ROW('Guias Salariais'!$D$1:$D$1160)-ROW('Guias Salariais'!$D$1)+1),ROW(24:24))),"")</f>
        <v/>
      </c>
      <c r="R25" s="63" t="str" cm="1">
        <f t="array" ref="R25">IFERROR(INDEX('Guias Salariais'!$E$1:$E$1160,SMALL(IF(R$1='Guias Salariais'!$D$1:$D$1160,ROW('Guias Salariais'!$D$1:$D$1160)-ROW('Guias Salariais'!$D$1)+1),ROW(24:24))),"")</f>
        <v/>
      </c>
      <c r="S25" s="589" t="str" cm="1">
        <f t="array" ref="S25">IFERROR(INDEX('Guias Salariais'!$E$1:$E$1160,SMALL(IF(S$1='Guias Salariais'!$D$1:$D$1160,ROW('Guias Salariais'!$D$1:$D$1160)-ROW('Guias Salariais'!$D$1)+1),ROW(24:24))),"")</f>
        <v/>
      </c>
      <c r="T25" s="65" t="str" cm="1">
        <f t="array" ref="T25">IFERROR(INDEX('Guias Salariais'!$E$1:$E$1160,SMALL(IF(T$1='Guias Salariais'!$D$1:$D$1160,ROW('Guias Salariais'!$D$1:$D$1160)-ROW('Guias Salariais'!$D$1)+1),ROW(24:24))),"")</f>
        <v/>
      </c>
      <c r="U25" s="48" t="str" cm="1">
        <f t="array" ref="U25">IFERROR(INDEX('Guias Salariais'!$E$1:$E$1160,SMALL(IF(U$1='Guias Salariais'!$D$1:$D$1160,ROW('Guias Salariais'!$D$1:$D$1160)-ROW('Guias Salariais'!$D$1)+1),ROW(24:24))),"")</f>
        <v/>
      </c>
      <c r="V25" s="80" t="str" cm="1">
        <f t="array" ref="V25">IFERROR(INDEX('Guias Salariais'!$E$1:$E$1160,SMALL(IF(V$1='Guias Salariais'!$D$1:$D$1160,ROW('Guias Salariais'!$D$1:$D$1160)-ROW('Guias Salariais'!$D$1)+1),ROW(24:24))),"")</f>
        <v/>
      </c>
      <c r="W25" s="63" t="str" cm="1">
        <f t="array" ref="W25">IFERROR(INDEX('Guias Salariais'!$E$1:$E$1160,SMALL(IF(W$1='Guias Salariais'!$D$1:$D$1160,ROW('Guias Salariais'!$D$1:$D$1160)-ROW('Guias Salariais'!$D$1)+1),ROW(24:24))),"")</f>
        <v/>
      </c>
      <c r="X25" s="65" t="str" cm="1">
        <f t="array" ref="X25">IFERROR(INDEX('Guias Salariais'!$E$1:$E$1160,SMALL(IF(X$1='Guias Salariais'!$D$1:$D$1160,ROW('Guias Salariais'!$D$1:$D$1160)-ROW('Guias Salariais'!$D$1)+1),ROW(24:24))),"")</f>
        <v/>
      </c>
      <c r="Y25" s="65" t="str" cm="1">
        <f t="array" ref="Y25">IFERROR(INDEX('Guias Salariais'!$E$1:$E$1160,SMALL(IF(Y$1='Guias Salariais'!$D$1:$D$1160,ROW('Guias Salariais'!$D$1:$D$1160)-ROW('Guias Salariais'!$D$1)+1),ROW(24:24))),"")</f>
        <v/>
      </c>
      <c r="Z25" s="48" t="str" cm="1">
        <f t="array" ref="Z25">IFERROR(INDEX('Guias Salariais'!$E$1:$E$1160,SMALL(IF(Z$1='Guias Salariais'!$D$1:$D$1160,ROW('Guias Salariais'!$D$1:$D$1160)-ROW('Guias Salariais'!$D$1)+1),ROW(24:24))),"")</f>
        <v/>
      </c>
      <c r="AA25" s="66" t="str" cm="1">
        <f t="array" ref="AA25">IFERROR(INDEX('Guias Salariais'!$E$1:$E$1160,SMALL(IF(AA$1='Guias Salariais'!$D$1:$D$1160,ROW('Guias Salariais'!$D$1:$D$1160)-ROW('Guias Salariais'!$D$1)+1),ROW(24:24))),"")</f>
        <v/>
      </c>
      <c r="AB25" s="66" t="str" cm="1">
        <f t="array" ref="AB25">IFERROR(INDEX('Guias Salariais'!$E$1:$E$1160,SMALL(IF(AB$1='Guias Salariais'!$D$1:$D$1160,ROW('Guias Salariais'!$D$1:$D$1160)-ROW('Guias Salariais'!$D$1)+1),ROW(24:24))),"")</f>
        <v/>
      </c>
      <c r="AC25" s="63" t="str" cm="1">
        <f t="array" ref="AC25">IFERROR(INDEX('Guias Salariais'!$E$1:$E$1160,SMALL(IF(AC$1='Guias Salariais'!$D$1:$D$1160,ROW('Guias Salariais'!$D$1:$D$1160)-ROW('Guias Salariais'!$D$1)+1),ROW(24:24))),"")</f>
        <v/>
      </c>
      <c r="AD25" s="65" t="str" cm="1">
        <f t="array" ref="AD25">IFERROR(INDEX('Guias Salariais'!$E$1:$E$1160,SMALL(IF(AD$1='Guias Salariais'!$D$1:$D$1160,ROW('Guias Salariais'!$D$1:$D$1160)-ROW('Guias Salariais'!$D$1)+1),ROW(24:24))),"")</f>
        <v/>
      </c>
      <c r="AE25" s="177" t="str" cm="1">
        <f t="array" ref="AE25">IFERROR(INDEX('Guias Salariais'!$E$1:$E$1160,SMALL(IF(AE$1='Guias Salariais'!$D$1:$D$1160,ROW('Guias Salariais'!$D$1:$D$1160)-ROW('Guias Salariais'!$D$1)+1),ROW(24:24))),"")</f>
        <v/>
      </c>
      <c r="AF25" s="72"/>
    </row>
    <row r="26" spans="1:32" x14ac:dyDescent="0.25">
      <c r="A26" s="529" t="s">
        <v>82</v>
      </c>
      <c r="B26" s="63" t="str" cm="1">
        <f t="array" ref="B26">IFERROR(INDEX('Guias Salariais'!$E$1:$E$1160,SMALL(IF(B$1='Guias Salariais'!$D$1:$D$1160,ROW('Guias Salariais'!$D$1:$D$1160)-ROW('Guias Salariais'!$D$1)+1),ROW(25:25))),"")</f>
        <v/>
      </c>
      <c r="C26" s="177" t="str" cm="1">
        <f t="array" ref="C26">IFERROR(INDEX('Guias Salariais'!$E$1:$E$1160,SMALL(IF(C$1='Guias Salariais'!$D$1:$D$1160,ROW('Guias Salariais'!$D$1:$D$1160)-ROW('Guias Salariais'!$D$1)+1),ROW(25:25))),"")</f>
        <v/>
      </c>
      <c r="D26" s="66" t="str" cm="1">
        <f t="array" ref="D26">IFERROR(INDEX('Guias Salariais'!$E$1:$E$1160,SMALL(IF(D$1='Guias Salariais'!$D$1:$D$1160,ROW('Guias Salariais'!$D$1:$D$1160)-ROW('Guias Salariais'!$D$1)+1),ROW(25:25))),"")</f>
        <v/>
      </c>
      <c r="E26" s="66" t="str" cm="1">
        <f t="array" ref="E26">IFERROR(INDEX('Guias Salariais'!$E$1:$E$1160,SMALL(IF(E$1='Guias Salariais'!$D$1:$D$1160,ROW('Guias Salariais'!$D$1:$D$1160)-ROW('Guias Salariais'!$D$1)+1),ROW(25:25))),"")</f>
        <v/>
      </c>
      <c r="F26" s="66" t="str" cm="1">
        <f t="array" ref="F26">IFERROR(INDEX('Guias Salariais'!$E$1:$E$1160,SMALL(IF(F$1='Guias Salariais'!$D$1:$D$1160,ROW('Guias Salariais'!$D$1:$D$1160)-ROW('Guias Salariais'!$D$1)+1),ROW(25:25))),"")</f>
        <v/>
      </c>
      <c r="G26" s="63" t="str" cm="1">
        <f t="array" ref="G26">IFERROR(INDEX('Guias Salariais'!$E$1:$E$1160,SMALL(IF(G$1='Guias Salariais'!$D$1:$D$1160,ROW('Guias Salariais'!$D$1:$D$1160)-ROW('Guias Salariais'!$D$1)+1),ROW(25:25))),"")</f>
        <v/>
      </c>
      <c r="H26" s="65" t="str" cm="1">
        <f t="array" ref="H26">IFERROR(INDEX('Guias Salariais'!$E$1:$E$1160,SMALL(IF(H$1='Guias Salariais'!$D$1:$D$1160,ROW('Guias Salariais'!$D$1:$D$1160)-ROW('Guias Salariais'!$D$1)+1),ROW(25:25))),"")</f>
        <v/>
      </c>
      <c r="I26" s="65" cm="1">
        <f t="array" ref="I26">IFERROR(INDEX('Guias Salariais'!$E$1:$E$1160,SMALL(IF(I$1='Guias Salariais'!$D$1:$D$1160,ROW('Guias Salariais'!$D$1:$D$1160)-ROW('Guias Salariais'!$D$1)+1),ROW(25:25))),"")</f>
        <v>12455.555555555555</v>
      </c>
      <c r="J26" s="48" t="str" cm="1">
        <f t="array" ref="J26">IFERROR(INDEX('Guias Salariais'!$E$1:$E$1160,SMALL(IF(J$1='Guias Salariais'!$D$1:$D$1160,ROW('Guias Salariais'!$D$1:$D$1160)-ROW('Guias Salariais'!$D$1)+1),ROW(25:25))),"")</f>
        <v/>
      </c>
      <c r="K26" s="66" t="str" cm="1">
        <f t="array" ref="K26">IFERROR(INDEX('Guias Salariais'!$E$1:$E$1160,SMALL(IF(K$1='Guias Salariais'!$D$1:$D$1160,ROW('Guias Salariais'!$D$1:$D$1160)-ROW('Guias Salariais'!$D$1)+1),ROW(25:25))),"")</f>
        <v/>
      </c>
      <c r="L26" s="66" t="str" cm="1">
        <f t="array" ref="L26">IFERROR(INDEX('Guias Salariais'!$E$1:$E$1160,SMALL(IF(L$1='Guias Salariais'!$D$1:$D$1160,ROW('Guias Salariais'!$D$1:$D$1160)-ROW('Guias Salariais'!$D$1)+1),ROW(25:25))),"")</f>
        <v/>
      </c>
      <c r="M26" s="63" t="str" cm="1">
        <f t="array" ref="M26">IFERROR(INDEX('Guias Salariais'!$E$1:$E$1160,SMALL(IF(M$1='Guias Salariais'!$D$1:$D$1160,ROW('Guias Salariais'!$D$1:$D$1160)-ROW('Guias Salariais'!$D$1)+1),ROW(25:25))),"")</f>
        <v/>
      </c>
      <c r="N26" s="65" t="str" cm="1">
        <f t="array" ref="N26">IFERROR(INDEX('Guias Salariais'!$E$1:$E$1160,SMALL(IF(N$1='Guias Salariais'!$D$1:$D$1160,ROW('Guias Salariais'!$D$1:$D$1160)-ROW('Guias Salariais'!$D$1)+1),ROW(25:25))),"")</f>
        <v/>
      </c>
      <c r="O26" s="65" t="str" cm="1">
        <f t="array" ref="O26">IFERROR(INDEX('Guias Salariais'!$E$1:$E$1160,SMALL(IF(O$1='Guias Salariais'!$D$1:$D$1160,ROW('Guias Salariais'!$D$1:$D$1160)-ROW('Guias Salariais'!$D$1)+1),ROW(25:25))),"")</f>
        <v/>
      </c>
      <c r="P26" s="48" t="str" cm="1">
        <f t="array" ref="P26">IFERROR(INDEX('Guias Salariais'!$E$1:$E$1160,SMALL(IF(P$1='Guias Salariais'!$D$1:$D$1160,ROW('Guias Salariais'!$D$1:$D$1160)-ROW('Guias Salariais'!$D$1)+1),ROW(25:25))),"")</f>
        <v/>
      </c>
      <c r="Q26" s="66" t="str" cm="1">
        <f t="array" ref="Q26">IFERROR(INDEX('Guias Salariais'!$E$1:$E$1160,SMALL(IF(Q$1='Guias Salariais'!$D$1:$D$1160,ROW('Guias Salariais'!$D$1:$D$1160)-ROW('Guias Salariais'!$D$1)+1),ROW(25:25))),"")</f>
        <v/>
      </c>
      <c r="R26" s="63" t="str" cm="1">
        <f t="array" ref="R26">IFERROR(INDEX('Guias Salariais'!$E$1:$E$1160,SMALL(IF(R$1='Guias Salariais'!$D$1:$D$1160,ROW('Guias Salariais'!$D$1:$D$1160)-ROW('Guias Salariais'!$D$1)+1),ROW(25:25))),"")</f>
        <v/>
      </c>
      <c r="S26" s="589" t="str" cm="1">
        <f t="array" ref="S26">IFERROR(INDEX('Guias Salariais'!$E$1:$E$1160,SMALL(IF(S$1='Guias Salariais'!$D$1:$D$1160,ROW('Guias Salariais'!$D$1:$D$1160)-ROW('Guias Salariais'!$D$1)+1),ROW(25:25))),"")</f>
        <v/>
      </c>
      <c r="T26" s="65" t="str" cm="1">
        <f t="array" ref="T26">IFERROR(INDEX('Guias Salariais'!$E$1:$E$1160,SMALL(IF(T$1='Guias Salariais'!$D$1:$D$1160,ROW('Guias Salariais'!$D$1:$D$1160)-ROW('Guias Salariais'!$D$1)+1),ROW(25:25))),"")</f>
        <v/>
      </c>
      <c r="U26" s="48" t="str" cm="1">
        <f t="array" ref="U26">IFERROR(INDEX('Guias Salariais'!$E$1:$E$1160,SMALL(IF(U$1='Guias Salariais'!$D$1:$D$1160,ROW('Guias Salariais'!$D$1:$D$1160)-ROW('Guias Salariais'!$D$1)+1),ROW(25:25))),"")</f>
        <v/>
      </c>
      <c r="V26" s="80" t="str" cm="1">
        <f t="array" ref="V26">IFERROR(INDEX('Guias Salariais'!$E$1:$E$1160,SMALL(IF(V$1='Guias Salariais'!$D$1:$D$1160,ROW('Guias Salariais'!$D$1:$D$1160)-ROW('Guias Salariais'!$D$1)+1),ROW(25:25))),"")</f>
        <v/>
      </c>
      <c r="W26" s="63" t="str" cm="1">
        <f t="array" ref="W26">IFERROR(INDEX('Guias Salariais'!$E$1:$E$1160,SMALL(IF(W$1='Guias Salariais'!$D$1:$D$1160,ROW('Guias Salariais'!$D$1:$D$1160)-ROW('Guias Salariais'!$D$1)+1),ROW(25:25))),"")</f>
        <v/>
      </c>
      <c r="X26" s="65" t="str" cm="1">
        <f t="array" ref="X26">IFERROR(INDEX('Guias Salariais'!$E$1:$E$1160,SMALL(IF(X$1='Guias Salariais'!$D$1:$D$1160,ROW('Guias Salariais'!$D$1:$D$1160)-ROW('Guias Salariais'!$D$1)+1),ROW(25:25))),"")</f>
        <v/>
      </c>
      <c r="Y26" s="65" t="str" cm="1">
        <f t="array" ref="Y26">IFERROR(INDEX('Guias Salariais'!$E$1:$E$1160,SMALL(IF(Y$1='Guias Salariais'!$D$1:$D$1160,ROW('Guias Salariais'!$D$1:$D$1160)-ROW('Guias Salariais'!$D$1)+1),ROW(25:25))),"")</f>
        <v/>
      </c>
      <c r="Z26" s="48" t="str" cm="1">
        <f t="array" ref="Z26">IFERROR(INDEX('Guias Salariais'!$E$1:$E$1160,SMALL(IF(Z$1='Guias Salariais'!$D$1:$D$1160,ROW('Guias Salariais'!$D$1:$D$1160)-ROW('Guias Salariais'!$D$1)+1),ROW(25:25))),"")</f>
        <v/>
      </c>
      <c r="AA26" s="66" t="str" cm="1">
        <f t="array" ref="AA26">IFERROR(INDEX('Guias Salariais'!$E$1:$E$1160,SMALL(IF(AA$1='Guias Salariais'!$D$1:$D$1160,ROW('Guias Salariais'!$D$1:$D$1160)-ROW('Guias Salariais'!$D$1)+1),ROW(25:25))),"")</f>
        <v/>
      </c>
      <c r="AB26" s="66" t="str" cm="1">
        <f t="array" ref="AB26">IFERROR(INDEX('Guias Salariais'!$E$1:$E$1160,SMALL(IF(AB$1='Guias Salariais'!$D$1:$D$1160,ROW('Guias Salariais'!$D$1:$D$1160)-ROW('Guias Salariais'!$D$1)+1),ROW(25:25))),"")</f>
        <v/>
      </c>
      <c r="AC26" s="63" t="str" cm="1">
        <f t="array" ref="AC26">IFERROR(INDEX('Guias Salariais'!$E$1:$E$1160,SMALL(IF(AC$1='Guias Salariais'!$D$1:$D$1160,ROW('Guias Salariais'!$D$1:$D$1160)-ROW('Guias Salariais'!$D$1)+1),ROW(25:25))),"")</f>
        <v/>
      </c>
      <c r="AD26" s="65" t="str" cm="1">
        <f t="array" ref="AD26">IFERROR(INDEX('Guias Salariais'!$E$1:$E$1160,SMALL(IF(AD$1='Guias Salariais'!$D$1:$D$1160,ROW('Guias Salariais'!$D$1:$D$1160)-ROW('Guias Salariais'!$D$1)+1),ROW(25:25))),"")</f>
        <v/>
      </c>
      <c r="AE26" s="177" t="str" cm="1">
        <f t="array" ref="AE26">IFERROR(INDEX('Guias Salariais'!$E$1:$E$1160,SMALL(IF(AE$1='Guias Salariais'!$D$1:$D$1160,ROW('Guias Salariais'!$D$1:$D$1160)-ROW('Guias Salariais'!$D$1)+1),ROW(25:25))),"")</f>
        <v/>
      </c>
      <c r="AF26" s="72"/>
    </row>
    <row r="27" spans="1:32" x14ac:dyDescent="0.25">
      <c r="A27" s="529" t="s">
        <v>82</v>
      </c>
      <c r="B27" s="63" t="str" cm="1">
        <f t="array" ref="B27">IFERROR(INDEX('Guias Salariais'!$E$1:$E$1160,SMALL(IF(B$1='Guias Salariais'!$D$1:$D$1160,ROW('Guias Salariais'!$D$1:$D$1160)-ROW('Guias Salariais'!$D$1)+1),ROW(26:26))),"")</f>
        <v/>
      </c>
      <c r="C27" s="177" t="str" cm="1">
        <f t="array" ref="C27">IFERROR(INDEX('Guias Salariais'!$E$1:$E$1160,SMALL(IF(C$1='Guias Salariais'!$D$1:$D$1160,ROW('Guias Salariais'!$D$1:$D$1160)-ROW('Guias Salariais'!$D$1)+1),ROW(26:26))),"")</f>
        <v/>
      </c>
      <c r="D27" s="66" t="str" cm="1">
        <f t="array" ref="D27">IFERROR(INDEX('Guias Salariais'!$E$1:$E$1160,SMALL(IF(D$1='Guias Salariais'!$D$1:$D$1160,ROW('Guias Salariais'!$D$1:$D$1160)-ROW('Guias Salariais'!$D$1)+1),ROW(26:26))),"")</f>
        <v/>
      </c>
      <c r="E27" s="66" t="str" cm="1">
        <f t="array" ref="E27">IFERROR(INDEX('Guias Salariais'!$E$1:$E$1160,SMALL(IF(E$1='Guias Salariais'!$D$1:$D$1160,ROW('Guias Salariais'!$D$1:$D$1160)-ROW('Guias Salariais'!$D$1)+1),ROW(26:26))),"")</f>
        <v/>
      </c>
      <c r="F27" s="66" t="str" cm="1">
        <f t="array" ref="F27">IFERROR(INDEX('Guias Salariais'!$E$1:$E$1160,SMALL(IF(F$1='Guias Salariais'!$D$1:$D$1160,ROW('Guias Salariais'!$D$1:$D$1160)-ROW('Guias Salariais'!$D$1)+1),ROW(26:26))),"")</f>
        <v/>
      </c>
      <c r="G27" s="63" t="str" cm="1">
        <f t="array" ref="G27">IFERROR(INDEX('Guias Salariais'!$E$1:$E$1160,SMALL(IF(G$1='Guias Salariais'!$D$1:$D$1160,ROW('Guias Salariais'!$D$1:$D$1160)-ROW('Guias Salariais'!$D$1)+1),ROW(26:26))),"")</f>
        <v/>
      </c>
      <c r="H27" s="65" t="str" cm="1">
        <f t="array" ref="H27">IFERROR(INDEX('Guias Salariais'!$E$1:$E$1160,SMALL(IF(H$1='Guias Salariais'!$D$1:$D$1160,ROW('Guias Salariais'!$D$1:$D$1160)-ROW('Guias Salariais'!$D$1)+1),ROW(26:26))),"")</f>
        <v/>
      </c>
      <c r="I27" s="65" cm="1">
        <f t="array" ref="I27">IFERROR(INDEX('Guias Salariais'!$E$1:$E$1160,SMALL(IF(I$1='Guias Salariais'!$D$1:$D$1160,ROW('Guias Salariais'!$D$1:$D$1160)-ROW('Guias Salariais'!$D$1)+1),ROW(26:26))),"")</f>
        <v>16455.555555555555</v>
      </c>
      <c r="J27" s="48" t="str" cm="1">
        <f t="array" ref="J27">IFERROR(INDEX('Guias Salariais'!$E$1:$E$1160,SMALL(IF(J$1='Guias Salariais'!$D$1:$D$1160,ROW('Guias Salariais'!$D$1:$D$1160)-ROW('Guias Salariais'!$D$1)+1),ROW(26:26))),"")</f>
        <v/>
      </c>
      <c r="K27" s="66" t="str" cm="1">
        <f t="array" ref="K27">IFERROR(INDEX('Guias Salariais'!$E$1:$E$1160,SMALL(IF(K$1='Guias Salariais'!$D$1:$D$1160,ROW('Guias Salariais'!$D$1:$D$1160)-ROW('Guias Salariais'!$D$1)+1),ROW(26:26))),"")</f>
        <v/>
      </c>
      <c r="L27" s="66" t="str" cm="1">
        <f t="array" ref="L27">IFERROR(INDEX('Guias Salariais'!$E$1:$E$1160,SMALL(IF(L$1='Guias Salariais'!$D$1:$D$1160,ROW('Guias Salariais'!$D$1:$D$1160)-ROW('Guias Salariais'!$D$1)+1),ROW(26:26))),"")</f>
        <v/>
      </c>
      <c r="M27" s="63" t="str" cm="1">
        <f t="array" ref="M27">IFERROR(INDEX('Guias Salariais'!$E$1:$E$1160,SMALL(IF(M$1='Guias Salariais'!$D$1:$D$1160,ROW('Guias Salariais'!$D$1:$D$1160)-ROW('Guias Salariais'!$D$1)+1),ROW(26:26))),"")</f>
        <v/>
      </c>
      <c r="N27" s="65" t="str" cm="1">
        <f t="array" ref="N27">IFERROR(INDEX('Guias Salariais'!$E$1:$E$1160,SMALL(IF(N$1='Guias Salariais'!$D$1:$D$1160,ROW('Guias Salariais'!$D$1:$D$1160)-ROW('Guias Salariais'!$D$1)+1),ROW(26:26))),"")</f>
        <v/>
      </c>
      <c r="O27" s="65" t="str" cm="1">
        <f t="array" ref="O27">IFERROR(INDEX('Guias Salariais'!$E$1:$E$1160,SMALL(IF(O$1='Guias Salariais'!$D$1:$D$1160,ROW('Guias Salariais'!$D$1:$D$1160)-ROW('Guias Salariais'!$D$1)+1),ROW(26:26))),"")</f>
        <v/>
      </c>
      <c r="P27" s="48" t="str" cm="1">
        <f t="array" ref="P27">IFERROR(INDEX('Guias Salariais'!$E$1:$E$1160,SMALL(IF(P$1='Guias Salariais'!$D$1:$D$1160,ROW('Guias Salariais'!$D$1:$D$1160)-ROW('Guias Salariais'!$D$1)+1),ROW(26:26))),"")</f>
        <v/>
      </c>
      <c r="Q27" s="66" t="str" cm="1">
        <f t="array" ref="Q27">IFERROR(INDEX('Guias Salariais'!$E$1:$E$1160,SMALL(IF(Q$1='Guias Salariais'!$D$1:$D$1160,ROW('Guias Salariais'!$D$1:$D$1160)-ROW('Guias Salariais'!$D$1)+1),ROW(26:26))),"")</f>
        <v/>
      </c>
      <c r="R27" s="63" t="str" cm="1">
        <f t="array" ref="R27">IFERROR(INDEX('Guias Salariais'!$E$1:$E$1160,SMALL(IF(R$1='Guias Salariais'!$D$1:$D$1160,ROW('Guias Salariais'!$D$1:$D$1160)-ROW('Guias Salariais'!$D$1)+1),ROW(26:26))),"")</f>
        <v/>
      </c>
      <c r="S27" s="589" t="str" cm="1">
        <f t="array" ref="S27">IFERROR(INDEX('Guias Salariais'!$E$1:$E$1160,SMALL(IF(S$1='Guias Salariais'!$D$1:$D$1160,ROW('Guias Salariais'!$D$1:$D$1160)-ROW('Guias Salariais'!$D$1)+1),ROW(26:26))),"")</f>
        <v/>
      </c>
      <c r="T27" s="65" t="str" cm="1">
        <f t="array" ref="T27">IFERROR(INDEX('Guias Salariais'!$E$1:$E$1160,SMALL(IF(T$1='Guias Salariais'!$D$1:$D$1160,ROW('Guias Salariais'!$D$1:$D$1160)-ROW('Guias Salariais'!$D$1)+1),ROW(26:26))),"")</f>
        <v/>
      </c>
      <c r="U27" s="48" t="str" cm="1">
        <f t="array" ref="U27">IFERROR(INDEX('Guias Salariais'!$E$1:$E$1160,SMALL(IF(U$1='Guias Salariais'!$D$1:$D$1160,ROW('Guias Salariais'!$D$1:$D$1160)-ROW('Guias Salariais'!$D$1)+1),ROW(26:26))),"")</f>
        <v/>
      </c>
      <c r="V27" s="80" t="str" cm="1">
        <f t="array" ref="V27">IFERROR(INDEX('Guias Salariais'!$E$1:$E$1160,SMALL(IF(V$1='Guias Salariais'!$D$1:$D$1160,ROW('Guias Salariais'!$D$1:$D$1160)-ROW('Guias Salariais'!$D$1)+1),ROW(26:26))),"")</f>
        <v/>
      </c>
      <c r="W27" s="63" t="str" cm="1">
        <f t="array" ref="W27">IFERROR(INDEX('Guias Salariais'!$E$1:$E$1160,SMALL(IF(W$1='Guias Salariais'!$D$1:$D$1160,ROW('Guias Salariais'!$D$1:$D$1160)-ROW('Guias Salariais'!$D$1)+1),ROW(26:26))),"")</f>
        <v/>
      </c>
      <c r="X27" s="65" t="str" cm="1">
        <f t="array" ref="X27">IFERROR(INDEX('Guias Salariais'!$E$1:$E$1160,SMALL(IF(X$1='Guias Salariais'!$D$1:$D$1160,ROW('Guias Salariais'!$D$1:$D$1160)-ROW('Guias Salariais'!$D$1)+1),ROW(26:26))),"")</f>
        <v/>
      </c>
      <c r="Y27" s="65" t="str" cm="1">
        <f t="array" ref="Y27">IFERROR(INDEX('Guias Salariais'!$E$1:$E$1160,SMALL(IF(Y$1='Guias Salariais'!$D$1:$D$1160,ROW('Guias Salariais'!$D$1:$D$1160)-ROW('Guias Salariais'!$D$1)+1),ROW(26:26))),"")</f>
        <v/>
      </c>
      <c r="Z27" s="48" t="str" cm="1">
        <f t="array" ref="Z27">IFERROR(INDEX('Guias Salariais'!$E$1:$E$1160,SMALL(IF(Z$1='Guias Salariais'!$D$1:$D$1160,ROW('Guias Salariais'!$D$1:$D$1160)-ROW('Guias Salariais'!$D$1)+1),ROW(26:26))),"")</f>
        <v/>
      </c>
      <c r="AA27" s="66" t="str" cm="1">
        <f t="array" ref="AA27">IFERROR(INDEX('Guias Salariais'!$E$1:$E$1160,SMALL(IF(AA$1='Guias Salariais'!$D$1:$D$1160,ROW('Guias Salariais'!$D$1:$D$1160)-ROW('Guias Salariais'!$D$1)+1),ROW(26:26))),"")</f>
        <v/>
      </c>
      <c r="AB27" s="66" t="str" cm="1">
        <f t="array" ref="AB27">IFERROR(INDEX('Guias Salariais'!$E$1:$E$1160,SMALL(IF(AB$1='Guias Salariais'!$D$1:$D$1160,ROW('Guias Salariais'!$D$1:$D$1160)-ROW('Guias Salariais'!$D$1)+1),ROW(26:26))),"")</f>
        <v/>
      </c>
      <c r="AC27" s="63" t="str" cm="1">
        <f t="array" ref="AC27">IFERROR(INDEX('Guias Salariais'!$E$1:$E$1160,SMALL(IF(AC$1='Guias Salariais'!$D$1:$D$1160,ROW('Guias Salariais'!$D$1:$D$1160)-ROW('Guias Salariais'!$D$1)+1),ROW(26:26))),"")</f>
        <v/>
      </c>
      <c r="AD27" s="65" t="str" cm="1">
        <f t="array" ref="AD27">IFERROR(INDEX('Guias Salariais'!$E$1:$E$1160,SMALL(IF(AD$1='Guias Salariais'!$D$1:$D$1160,ROW('Guias Salariais'!$D$1:$D$1160)-ROW('Guias Salariais'!$D$1)+1),ROW(26:26))),"")</f>
        <v/>
      </c>
      <c r="AE27" s="177" t="str" cm="1">
        <f t="array" ref="AE27">IFERROR(INDEX('Guias Salariais'!$E$1:$E$1160,SMALL(IF(AE$1='Guias Salariais'!$D$1:$D$1160,ROW('Guias Salariais'!$D$1:$D$1160)-ROW('Guias Salariais'!$D$1)+1),ROW(26:26))),"")</f>
        <v/>
      </c>
      <c r="AF27" s="72"/>
    </row>
    <row r="28" spans="1:32" x14ac:dyDescent="0.25">
      <c r="A28" s="529" t="s">
        <v>82</v>
      </c>
      <c r="B28" s="63" t="str" cm="1">
        <f t="array" ref="B28">IFERROR(INDEX('Guias Salariais'!$E$1:$E$1160,SMALL(IF(B$1='Guias Salariais'!$D$1:$D$1160,ROW('Guias Salariais'!$D$1:$D$1160)-ROW('Guias Salariais'!$D$1)+1),ROW(27:27))),"")</f>
        <v/>
      </c>
      <c r="C28" s="177" t="str" cm="1">
        <f t="array" ref="C28">IFERROR(INDEX('Guias Salariais'!$E$1:$E$1160,SMALL(IF(C$1='Guias Salariais'!$D$1:$D$1160,ROW('Guias Salariais'!$D$1:$D$1160)-ROW('Guias Salariais'!$D$1)+1),ROW(27:27))),"")</f>
        <v/>
      </c>
      <c r="D28" s="66" t="str" cm="1">
        <f t="array" ref="D28">IFERROR(INDEX('Guias Salariais'!$E$1:$E$1160,SMALL(IF(D$1='Guias Salariais'!$D$1:$D$1160,ROW('Guias Salariais'!$D$1:$D$1160)-ROW('Guias Salariais'!$D$1)+1),ROW(27:27))),"")</f>
        <v/>
      </c>
      <c r="E28" s="66" t="str" cm="1">
        <f t="array" ref="E28">IFERROR(INDEX('Guias Salariais'!$E$1:$E$1160,SMALL(IF(E$1='Guias Salariais'!$D$1:$D$1160,ROW('Guias Salariais'!$D$1:$D$1160)-ROW('Guias Salariais'!$D$1)+1),ROW(27:27))),"")</f>
        <v/>
      </c>
      <c r="F28" s="66" t="str" cm="1">
        <f t="array" ref="F28">IFERROR(INDEX('Guias Salariais'!$E$1:$E$1160,SMALL(IF(F$1='Guias Salariais'!$D$1:$D$1160,ROW('Guias Salariais'!$D$1:$D$1160)-ROW('Guias Salariais'!$D$1)+1),ROW(27:27))),"")</f>
        <v/>
      </c>
      <c r="G28" s="63" t="str" cm="1">
        <f t="array" ref="G28">IFERROR(INDEX('Guias Salariais'!$E$1:$E$1160,SMALL(IF(G$1='Guias Salariais'!$D$1:$D$1160,ROW('Guias Salariais'!$D$1:$D$1160)-ROW('Guias Salariais'!$D$1)+1),ROW(27:27))),"")</f>
        <v/>
      </c>
      <c r="H28" s="65" t="str" cm="1">
        <f t="array" ref="H28">IFERROR(INDEX('Guias Salariais'!$E$1:$E$1160,SMALL(IF(H$1='Guias Salariais'!$D$1:$D$1160,ROW('Guias Salariais'!$D$1:$D$1160)-ROW('Guias Salariais'!$D$1)+1),ROW(27:27))),"")</f>
        <v/>
      </c>
      <c r="I28" s="65" cm="1">
        <f t="array" ref="I28">IFERROR(INDEX('Guias Salariais'!$E$1:$E$1160,SMALL(IF(I$1='Guias Salariais'!$D$1:$D$1160,ROW('Guias Salariais'!$D$1:$D$1160)-ROW('Guias Salariais'!$D$1)+1),ROW(27:27))),"")</f>
        <v>19733.333333333332</v>
      </c>
      <c r="J28" s="48" t="str" cm="1">
        <f t="array" ref="J28">IFERROR(INDEX('Guias Salariais'!$E$1:$E$1160,SMALL(IF(J$1='Guias Salariais'!$D$1:$D$1160,ROW('Guias Salariais'!$D$1:$D$1160)-ROW('Guias Salariais'!$D$1)+1),ROW(27:27))),"")</f>
        <v/>
      </c>
      <c r="K28" s="66" t="str" cm="1">
        <f t="array" ref="K28">IFERROR(INDEX('Guias Salariais'!$E$1:$E$1160,SMALL(IF(K$1='Guias Salariais'!$D$1:$D$1160,ROW('Guias Salariais'!$D$1:$D$1160)-ROW('Guias Salariais'!$D$1)+1),ROW(27:27))),"")</f>
        <v/>
      </c>
      <c r="L28" s="66" t="str" cm="1">
        <f t="array" ref="L28">IFERROR(INDEX('Guias Salariais'!$E$1:$E$1160,SMALL(IF(L$1='Guias Salariais'!$D$1:$D$1160,ROW('Guias Salariais'!$D$1:$D$1160)-ROW('Guias Salariais'!$D$1)+1),ROW(27:27))),"")</f>
        <v/>
      </c>
      <c r="M28" s="63" t="str" cm="1">
        <f t="array" ref="M28">IFERROR(INDEX('Guias Salariais'!$E$1:$E$1160,SMALL(IF(M$1='Guias Salariais'!$D$1:$D$1160,ROW('Guias Salariais'!$D$1:$D$1160)-ROW('Guias Salariais'!$D$1)+1),ROW(27:27))),"")</f>
        <v/>
      </c>
      <c r="N28" s="65" t="str" cm="1">
        <f t="array" ref="N28">IFERROR(INDEX('Guias Salariais'!$E$1:$E$1160,SMALL(IF(N$1='Guias Salariais'!$D$1:$D$1160,ROW('Guias Salariais'!$D$1:$D$1160)-ROW('Guias Salariais'!$D$1)+1),ROW(27:27))),"")</f>
        <v/>
      </c>
      <c r="O28" s="65" t="str" cm="1">
        <f t="array" ref="O28">IFERROR(INDEX('Guias Salariais'!$E$1:$E$1160,SMALL(IF(O$1='Guias Salariais'!$D$1:$D$1160,ROW('Guias Salariais'!$D$1:$D$1160)-ROW('Guias Salariais'!$D$1)+1),ROW(27:27))),"")</f>
        <v/>
      </c>
      <c r="P28" s="48" t="str" cm="1">
        <f t="array" ref="P28">IFERROR(INDEX('Guias Salariais'!$E$1:$E$1160,SMALL(IF(P$1='Guias Salariais'!$D$1:$D$1160,ROW('Guias Salariais'!$D$1:$D$1160)-ROW('Guias Salariais'!$D$1)+1),ROW(27:27))),"")</f>
        <v/>
      </c>
      <c r="Q28" s="66" t="str" cm="1">
        <f t="array" ref="Q28">IFERROR(INDEX('Guias Salariais'!$E$1:$E$1160,SMALL(IF(Q$1='Guias Salariais'!$D$1:$D$1160,ROW('Guias Salariais'!$D$1:$D$1160)-ROW('Guias Salariais'!$D$1)+1),ROW(27:27))),"")</f>
        <v/>
      </c>
      <c r="R28" s="63" t="str" cm="1">
        <f t="array" ref="R28">IFERROR(INDEX('Guias Salariais'!$E$1:$E$1160,SMALL(IF(R$1='Guias Salariais'!$D$1:$D$1160,ROW('Guias Salariais'!$D$1:$D$1160)-ROW('Guias Salariais'!$D$1)+1),ROW(27:27))),"")</f>
        <v/>
      </c>
      <c r="S28" s="589" t="str" cm="1">
        <f t="array" ref="S28">IFERROR(INDEX('Guias Salariais'!$E$1:$E$1160,SMALL(IF(S$1='Guias Salariais'!$D$1:$D$1160,ROW('Guias Salariais'!$D$1:$D$1160)-ROW('Guias Salariais'!$D$1)+1),ROW(27:27))),"")</f>
        <v/>
      </c>
      <c r="T28" s="65" t="str" cm="1">
        <f t="array" ref="T28">IFERROR(INDEX('Guias Salariais'!$E$1:$E$1160,SMALL(IF(T$1='Guias Salariais'!$D$1:$D$1160,ROW('Guias Salariais'!$D$1:$D$1160)-ROW('Guias Salariais'!$D$1)+1),ROW(27:27))),"")</f>
        <v/>
      </c>
      <c r="U28" s="48" t="str" cm="1">
        <f t="array" ref="U28">IFERROR(INDEX('Guias Salariais'!$E$1:$E$1160,SMALL(IF(U$1='Guias Salariais'!$D$1:$D$1160,ROW('Guias Salariais'!$D$1:$D$1160)-ROW('Guias Salariais'!$D$1)+1),ROW(27:27))),"")</f>
        <v/>
      </c>
      <c r="V28" s="80" t="str" cm="1">
        <f t="array" ref="V28">IFERROR(INDEX('Guias Salariais'!$E$1:$E$1160,SMALL(IF(V$1='Guias Salariais'!$D$1:$D$1160,ROW('Guias Salariais'!$D$1:$D$1160)-ROW('Guias Salariais'!$D$1)+1),ROW(27:27))),"")</f>
        <v/>
      </c>
      <c r="W28" s="63" t="str" cm="1">
        <f t="array" ref="W28">IFERROR(INDEX('Guias Salariais'!$E$1:$E$1160,SMALL(IF(W$1='Guias Salariais'!$D$1:$D$1160,ROW('Guias Salariais'!$D$1:$D$1160)-ROW('Guias Salariais'!$D$1)+1),ROW(27:27))),"")</f>
        <v/>
      </c>
      <c r="X28" s="65" t="str" cm="1">
        <f t="array" ref="X28">IFERROR(INDEX('Guias Salariais'!$E$1:$E$1160,SMALL(IF(X$1='Guias Salariais'!$D$1:$D$1160,ROW('Guias Salariais'!$D$1:$D$1160)-ROW('Guias Salariais'!$D$1)+1),ROW(27:27))),"")</f>
        <v/>
      </c>
      <c r="Y28" s="65" t="str" cm="1">
        <f t="array" ref="Y28">IFERROR(INDEX('Guias Salariais'!$E$1:$E$1160,SMALL(IF(Y$1='Guias Salariais'!$D$1:$D$1160,ROW('Guias Salariais'!$D$1:$D$1160)-ROW('Guias Salariais'!$D$1)+1),ROW(27:27))),"")</f>
        <v/>
      </c>
      <c r="Z28" s="48" t="str" cm="1">
        <f t="array" ref="Z28">IFERROR(INDEX('Guias Salariais'!$E$1:$E$1160,SMALL(IF(Z$1='Guias Salariais'!$D$1:$D$1160,ROW('Guias Salariais'!$D$1:$D$1160)-ROW('Guias Salariais'!$D$1)+1),ROW(27:27))),"")</f>
        <v/>
      </c>
      <c r="AA28" s="66" t="str" cm="1">
        <f t="array" ref="AA28">IFERROR(INDEX('Guias Salariais'!$E$1:$E$1160,SMALL(IF(AA$1='Guias Salariais'!$D$1:$D$1160,ROW('Guias Salariais'!$D$1:$D$1160)-ROW('Guias Salariais'!$D$1)+1),ROW(27:27))),"")</f>
        <v/>
      </c>
      <c r="AB28" s="66" t="str" cm="1">
        <f t="array" ref="AB28">IFERROR(INDEX('Guias Salariais'!$E$1:$E$1160,SMALL(IF(AB$1='Guias Salariais'!$D$1:$D$1160,ROW('Guias Salariais'!$D$1:$D$1160)-ROW('Guias Salariais'!$D$1)+1),ROW(27:27))),"")</f>
        <v/>
      </c>
      <c r="AC28" s="63" t="str" cm="1">
        <f t="array" ref="AC28">IFERROR(INDEX('Guias Salariais'!$E$1:$E$1160,SMALL(IF(AC$1='Guias Salariais'!$D$1:$D$1160,ROW('Guias Salariais'!$D$1:$D$1160)-ROW('Guias Salariais'!$D$1)+1),ROW(27:27))),"")</f>
        <v/>
      </c>
      <c r="AD28" s="65" t="str" cm="1">
        <f t="array" ref="AD28">IFERROR(INDEX('Guias Salariais'!$E$1:$E$1160,SMALL(IF(AD$1='Guias Salariais'!$D$1:$D$1160,ROW('Guias Salariais'!$D$1:$D$1160)-ROW('Guias Salariais'!$D$1)+1),ROW(27:27))),"")</f>
        <v/>
      </c>
      <c r="AE28" s="177" t="str" cm="1">
        <f t="array" ref="AE28">IFERROR(INDEX('Guias Salariais'!$E$1:$E$1160,SMALL(IF(AE$1='Guias Salariais'!$D$1:$D$1160,ROW('Guias Salariais'!$D$1:$D$1160)-ROW('Guias Salariais'!$D$1)+1),ROW(27:27))),"")</f>
        <v/>
      </c>
      <c r="AF28" s="72"/>
    </row>
    <row r="29" spans="1:32" x14ac:dyDescent="0.25">
      <c r="A29" s="529" t="s">
        <v>82</v>
      </c>
      <c r="B29" s="63" t="str" cm="1">
        <f t="array" ref="B29">IFERROR(INDEX('Guias Salariais'!$E$1:$E$1160,SMALL(IF(B$1='Guias Salariais'!$D$1:$D$1160,ROW('Guias Salariais'!$D$1:$D$1160)-ROW('Guias Salariais'!$D$1)+1),ROW(28:28))),"")</f>
        <v/>
      </c>
      <c r="C29" s="177" t="str" cm="1">
        <f t="array" ref="C29">IFERROR(INDEX('Guias Salariais'!$E$1:$E$1160,SMALL(IF(C$1='Guias Salariais'!$D$1:$D$1160,ROW('Guias Salariais'!$D$1:$D$1160)-ROW('Guias Salariais'!$D$1)+1),ROW(28:28))),"")</f>
        <v/>
      </c>
      <c r="D29" s="66" t="str" cm="1">
        <f t="array" ref="D29">IFERROR(INDEX('Guias Salariais'!$E$1:$E$1160,SMALL(IF(D$1='Guias Salariais'!$D$1:$D$1160,ROW('Guias Salariais'!$D$1:$D$1160)-ROW('Guias Salariais'!$D$1)+1),ROW(28:28))),"")</f>
        <v/>
      </c>
      <c r="E29" s="66" t="str" cm="1">
        <f t="array" ref="E29">IFERROR(INDEX('Guias Salariais'!$E$1:$E$1160,SMALL(IF(E$1='Guias Salariais'!$D$1:$D$1160,ROW('Guias Salariais'!$D$1:$D$1160)-ROW('Guias Salariais'!$D$1)+1),ROW(28:28))),"")</f>
        <v/>
      </c>
      <c r="F29" s="66" t="str" cm="1">
        <f t="array" ref="F29">IFERROR(INDEX('Guias Salariais'!$E$1:$E$1160,SMALL(IF(F$1='Guias Salariais'!$D$1:$D$1160,ROW('Guias Salariais'!$D$1:$D$1160)-ROW('Guias Salariais'!$D$1)+1),ROW(28:28))),"")</f>
        <v/>
      </c>
      <c r="G29" s="63" t="str" cm="1">
        <f t="array" ref="G29">IFERROR(INDEX('Guias Salariais'!$E$1:$E$1160,SMALL(IF(G$1='Guias Salariais'!$D$1:$D$1160,ROW('Guias Salariais'!$D$1:$D$1160)-ROW('Guias Salariais'!$D$1)+1),ROW(28:28))),"")</f>
        <v/>
      </c>
      <c r="H29" s="65" t="str" cm="1">
        <f t="array" ref="H29">IFERROR(INDEX('Guias Salariais'!$E$1:$E$1160,SMALL(IF(H$1='Guias Salariais'!$D$1:$D$1160,ROW('Guias Salariais'!$D$1:$D$1160)-ROW('Guias Salariais'!$D$1)+1),ROW(28:28))),"")</f>
        <v/>
      </c>
      <c r="I29" s="65" cm="1">
        <f t="array" ref="I29">IFERROR(INDEX('Guias Salariais'!$E$1:$E$1160,SMALL(IF(I$1='Guias Salariais'!$D$1:$D$1160,ROW('Guias Salariais'!$D$1:$D$1160)-ROW('Guias Salariais'!$D$1)+1),ROW(28:28))),"")</f>
        <v>14472.222222222223</v>
      </c>
      <c r="J29" s="48" t="str" cm="1">
        <f t="array" ref="J29">IFERROR(INDEX('Guias Salariais'!$E$1:$E$1160,SMALL(IF(J$1='Guias Salariais'!$D$1:$D$1160,ROW('Guias Salariais'!$D$1:$D$1160)-ROW('Guias Salariais'!$D$1)+1),ROW(28:28))),"")</f>
        <v/>
      </c>
      <c r="K29" s="66" t="str" cm="1">
        <f t="array" ref="K29">IFERROR(INDEX('Guias Salariais'!$E$1:$E$1160,SMALL(IF(K$1='Guias Salariais'!$D$1:$D$1160,ROW('Guias Salariais'!$D$1:$D$1160)-ROW('Guias Salariais'!$D$1)+1),ROW(28:28))),"")</f>
        <v/>
      </c>
      <c r="L29" s="66" t="str" cm="1">
        <f t="array" ref="L29">IFERROR(INDEX('Guias Salariais'!$E$1:$E$1160,SMALL(IF(L$1='Guias Salariais'!$D$1:$D$1160,ROW('Guias Salariais'!$D$1:$D$1160)-ROW('Guias Salariais'!$D$1)+1),ROW(28:28))),"")</f>
        <v/>
      </c>
      <c r="M29" s="63" t="str" cm="1">
        <f t="array" ref="M29">IFERROR(INDEX('Guias Salariais'!$E$1:$E$1160,SMALL(IF(M$1='Guias Salariais'!$D$1:$D$1160,ROW('Guias Salariais'!$D$1:$D$1160)-ROW('Guias Salariais'!$D$1)+1),ROW(28:28))),"")</f>
        <v/>
      </c>
      <c r="N29" s="65" t="str" cm="1">
        <f t="array" ref="N29">IFERROR(INDEX('Guias Salariais'!$E$1:$E$1160,SMALL(IF(N$1='Guias Salariais'!$D$1:$D$1160,ROW('Guias Salariais'!$D$1:$D$1160)-ROW('Guias Salariais'!$D$1)+1),ROW(28:28))),"")</f>
        <v/>
      </c>
      <c r="O29" s="65" t="str" cm="1">
        <f t="array" ref="O29">IFERROR(INDEX('Guias Salariais'!$E$1:$E$1160,SMALL(IF(O$1='Guias Salariais'!$D$1:$D$1160,ROW('Guias Salariais'!$D$1:$D$1160)-ROW('Guias Salariais'!$D$1)+1),ROW(28:28))),"")</f>
        <v/>
      </c>
      <c r="P29" s="48" t="str" cm="1">
        <f t="array" ref="P29">IFERROR(INDEX('Guias Salariais'!$E$1:$E$1160,SMALL(IF(P$1='Guias Salariais'!$D$1:$D$1160,ROW('Guias Salariais'!$D$1:$D$1160)-ROW('Guias Salariais'!$D$1)+1),ROW(28:28))),"")</f>
        <v/>
      </c>
      <c r="Q29" s="66" t="str" cm="1">
        <f t="array" ref="Q29">IFERROR(INDEX('Guias Salariais'!$E$1:$E$1160,SMALL(IF(Q$1='Guias Salariais'!$D$1:$D$1160,ROW('Guias Salariais'!$D$1:$D$1160)-ROW('Guias Salariais'!$D$1)+1),ROW(28:28))),"")</f>
        <v/>
      </c>
      <c r="R29" s="63" t="str" cm="1">
        <f t="array" ref="R29">IFERROR(INDEX('Guias Salariais'!$E$1:$E$1160,SMALL(IF(R$1='Guias Salariais'!$D$1:$D$1160,ROW('Guias Salariais'!$D$1:$D$1160)-ROW('Guias Salariais'!$D$1)+1),ROW(28:28))),"")</f>
        <v/>
      </c>
      <c r="S29" s="589" t="str" cm="1">
        <f t="array" ref="S29">IFERROR(INDEX('Guias Salariais'!$E$1:$E$1160,SMALL(IF(S$1='Guias Salariais'!$D$1:$D$1160,ROW('Guias Salariais'!$D$1:$D$1160)-ROW('Guias Salariais'!$D$1)+1),ROW(28:28))),"")</f>
        <v/>
      </c>
      <c r="T29" s="65" t="str" cm="1">
        <f t="array" ref="T29">IFERROR(INDEX('Guias Salariais'!$E$1:$E$1160,SMALL(IF(T$1='Guias Salariais'!$D$1:$D$1160,ROW('Guias Salariais'!$D$1:$D$1160)-ROW('Guias Salariais'!$D$1)+1),ROW(28:28))),"")</f>
        <v/>
      </c>
      <c r="U29" s="48" t="str" cm="1">
        <f t="array" ref="U29">IFERROR(INDEX('Guias Salariais'!$E$1:$E$1160,SMALL(IF(U$1='Guias Salariais'!$D$1:$D$1160,ROW('Guias Salariais'!$D$1:$D$1160)-ROW('Guias Salariais'!$D$1)+1),ROW(28:28))),"")</f>
        <v/>
      </c>
      <c r="V29" s="80" t="str" cm="1">
        <f t="array" ref="V29">IFERROR(INDEX('Guias Salariais'!$E$1:$E$1160,SMALL(IF(V$1='Guias Salariais'!$D$1:$D$1160,ROW('Guias Salariais'!$D$1:$D$1160)-ROW('Guias Salariais'!$D$1)+1),ROW(28:28))),"")</f>
        <v/>
      </c>
      <c r="W29" s="63" t="str" cm="1">
        <f t="array" ref="W29">IFERROR(INDEX('Guias Salariais'!$E$1:$E$1160,SMALL(IF(W$1='Guias Salariais'!$D$1:$D$1160,ROW('Guias Salariais'!$D$1:$D$1160)-ROW('Guias Salariais'!$D$1)+1),ROW(28:28))),"")</f>
        <v/>
      </c>
      <c r="X29" s="65" t="str" cm="1">
        <f t="array" ref="X29">IFERROR(INDEX('Guias Salariais'!$E$1:$E$1160,SMALL(IF(X$1='Guias Salariais'!$D$1:$D$1160,ROW('Guias Salariais'!$D$1:$D$1160)-ROW('Guias Salariais'!$D$1)+1),ROW(28:28))),"")</f>
        <v/>
      </c>
      <c r="Y29" s="65" t="str" cm="1">
        <f t="array" ref="Y29">IFERROR(INDEX('Guias Salariais'!$E$1:$E$1160,SMALL(IF(Y$1='Guias Salariais'!$D$1:$D$1160,ROW('Guias Salariais'!$D$1:$D$1160)-ROW('Guias Salariais'!$D$1)+1),ROW(28:28))),"")</f>
        <v/>
      </c>
      <c r="Z29" s="48" t="str" cm="1">
        <f t="array" ref="Z29">IFERROR(INDEX('Guias Salariais'!$E$1:$E$1160,SMALL(IF(Z$1='Guias Salariais'!$D$1:$D$1160,ROW('Guias Salariais'!$D$1:$D$1160)-ROW('Guias Salariais'!$D$1)+1),ROW(28:28))),"")</f>
        <v/>
      </c>
      <c r="AA29" s="66" t="str" cm="1">
        <f t="array" ref="AA29">IFERROR(INDEX('Guias Salariais'!$E$1:$E$1160,SMALL(IF(AA$1='Guias Salariais'!$D$1:$D$1160,ROW('Guias Salariais'!$D$1:$D$1160)-ROW('Guias Salariais'!$D$1)+1),ROW(28:28))),"")</f>
        <v/>
      </c>
      <c r="AB29" s="66" t="str" cm="1">
        <f t="array" ref="AB29">IFERROR(INDEX('Guias Salariais'!$E$1:$E$1160,SMALL(IF(AB$1='Guias Salariais'!$D$1:$D$1160,ROW('Guias Salariais'!$D$1:$D$1160)-ROW('Guias Salariais'!$D$1)+1),ROW(28:28))),"")</f>
        <v/>
      </c>
      <c r="AC29" s="63" t="str" cm="1">
        <f t="array" ref="AC29">IFERROR(INDEX('Guias Salariais'!$E$1:$E$1160,SMALL(IF(AC$1='Guias Salariais'!$D$1:$D$1160,ROW('Guias Salariais'!$D$1:$D$1160)-ROW('Guias Salariais'!$D$1)+1),ROW(28:28))),"")</f>
        <v/>
      </c>
      <c r="AD29" s="65" t="str" cm="1">
        <f t="array" ref="AD29">IFERROR(INDEX('Guias Salariais'!$E$1:$E$1160,SMALL(IF(AD$1='Guias Salariais'!$D$1:$D$1160,ROW('Guias Salariais'!$D$1:$D$1160)-ROW('Guias Salariais'!$D$1)+1),ROW(28:28))),"")</f>
        <v/>
      </c>
      <c r="AE29" s="177" t="str" cm="1">
        <f t="array" ref="AE29">IFERROR(INDEX('Guias Salariais'!$E$1:$E$1160,SMALL(IF(AE$1='Guias Salariais'!$D$1:$D$1160,ROW('Guias Salariais'!$D$1:$D$1160)-ROW('Guias Salariais'!$D$1)+1),ROW(28:28))),"")</f>
        <v/>
      </c>
      <c r="AF29" s="72"/>
    </row>
    <row r="30" spans="1:32" x14ac:dyDescent="0.25">
      <c r="A30" s="529" t="s">
        <v>82</v>
      </c>
      <c r="B30" s="63" t="str" cm="1">
        <f t="array" ref="B30">IFERROR(INDEX('Guias Salariais'!$E$1:$E$1160,SMALL(IF(B$1='Guias Salariais'!$D$1:$D$1160,ROW('Guias Salariais'!$D$1:$D$1160)-ROW('Guias Salariais'!$D$1)+1),ROW(29:29))),"")</f>
        <v/>
      </c>
      <c r="C30" s="177" t="str" cm="1">
        <f t="array" ref="C30">IFERROR(INDEX('Guias Salariais'!$E$1:$E$1160,SMALL(IF(C$1='Guias Salariais'!$D$1:$D$1160,ROW('Guias Salariais'!$D$1:$D$1160)-ROW('Guias Salariais'!$D$1)+1),ROW(29:29))),"")</f>
        <v/>
      </c>
      <c r="D30" s="66" t="str" cm="1">
        <f t="array" ref="D30">IFERROR(INDEX('Guias Salariais'!$E$1:$E$1160,SMALL(IF(D$1='Guias Salariais'!$D$1:$D$1160,ROW('Guias Salariais'!$D$1:$D$1160)-ROW('Guias Salariais'!$D$1)+1),ROW(29:29))),"")</f>
        <v/>
      </c>
      <c r="E30" s="66" t="str" cm="1">
        <f t="array" ref="E30">IFERROR(INDEX('Guias Salariais'!$E$1:$E$1160,SMALL(IF(E$1='Guias Salariais'!$D$1:$D$1160,ROW('Guias Salariais'!$D$1:$D$1160)-ROW('Guias Salariais'!$D$1)+1),ROW(29:29))),"")</f>
        <v/>
      </c>
      <c r="F30" s="66" t="str" cm="1">
        <f t="array" ref="F30">IFERROR(INDEX('Guias Salariais'!$E$1:$E$1160,SMALL(IF(F$1='Guias Salariais'!$D$1:$D$1160,ROW('Guias Salariais'!$D$1:$D$1160)-ROW('Guias Salariais'!$D$1)+1),ROW(29:29))),"")</f>
        <v/>
      </c>
      <c r="G30" s="63" t="str" cm="1">
        <f t="array" ref="G30">IFERROR(INDEX('Guias Salariais'!$E$1:$E$1160,SMALL(IF(G$1='Guias Salariais'!$D$1:$D$1160,ROW('Guias Salariais'!$D$1:$D$1160)-ROW('Guias Salariais'!$D$1)+1),ROW(29:29))),"")</f>
        <v/>
      </c>
      <c r="H30" s="65" t="str" cm="1">
        <f t="array" ref="H30">IFERROR(INDEX('Guias Salariais'!$E$1:$E$1160,SMALL(IF(H$1='Guias Salariais'!$D$1:$D$1160,ROW('Guias Salariais'!$D$1:$D$1160)-ROW('Guias Salariais'!$D$1)+1),ROW(29:29))),"")</f>
        <v/>
      </c>
      <c r="I30" s="65" cm="1">
        <f t="array" ref="I30">IFERROR(INDEX('Guias Salariais'!$E$1:$E$1160,SMALL(IF(I$1='Guias Salariais'!$D$1:$D$1160,ROW('Guias Salariais'!$D$1:$D$1160)-ROW('Guias Salariais'!$D$1)+1),ROW(29:29))),"")</f>
        <v>16938.888888888891</v>
      </c>
      <c r="J30" s="48" t="str" cm="1">
        <f t="array" ref="J30">IFERROR(INDEX('Guias Salariais'!$E$1:$E$1160,SMALL(IF(J$1='Guias Salariais'!$D$1:$D$1160,ROW('Guias Salariais'!$D$1:$D$1160)-ROW('Guias Salariais'!$D$1)+1),ROW(29:29))),"")</f>
        <v/>
      </c>
      <c r="K30" s="66" t="str" cm="1">
        <f t="array" ref="K30">IFERROR(INDEX('Guias Salariais'!$E$1:$E$1160,SMALL(IF(K$1='Guias Salariais'!$D$1:$D$1160,ROW('Guias Salariais'!$D$1:$D$1160)-ROW('Guias Salariais'!$D$1)+1),ROW(29:29))),"")</f>
        <v/>
      </c>
      <c r="L30" s="66" t="str" cm="1">
        <f t="array" ref="L30">IFERROR(INDEX('Guias Salariais'!$E$1:$E$1160,SMALL(IF(L$1='Guias Salariais'!$D$1:$D$1160,ROW('Guias Salariais'!$D$1:$D$1160)-ROW('Guias Salariais'!$D$1)+1),ROW(29:29))),"")</f>
        <v/>
      </c>
      <c r="M30" s="63" t="str" cm="1">
        <f t="array" ref="M30">IFERROR(INDEX('Guias Salariais'!$E$1:$E$1160,SMALL(IF(M$1='Guias Salariais'!$D$1:$D$1160,ROW('Guias Salariais'!$D$1:$D$1160)-ROW('Guias Salariais'!$D$1)+1),ROW(29:29))),"")</f>
        <v/>
      </c>
      <c r="N30" s="65" t="str" cm="1">
        <f t="array" ref="N30">IFERROR(INDEX('Guias Salariais'!$E$1:$E$1160,SMALL(IF(N$1='Guias Salariais'!$D$1:$D$1160,ROW('Guias Salariais'!$D$1:$D$1160)-ROW('Guias Salariais'!$D$1)+1),ROW(29:29))),"")</f>
        <v/>
      </c>
      <c r="O30" s="65" t="str" cm="1">
        <f t="array" ref="O30">IFERROR(INDEX('Guias Salariais'!$E$1:$E$1160,SMALL(IF(O$1='Guias Salariais'!$D$1:$D$1160,ROW('Guias Salariais'!$D$1:$D$1160)-ROW('Guias Salariais'!$D$1)+1),ROW(29:29))),"")</f>
        <v/>
      </c>
      <c r="P30" s="48" t="str" cm="1">
        <f t="array" ref="P30">IFERROR(INDEX('Guias Salariais'!$E$1:$E$1160,SMALL(IF(P$1='Guias Salariais'!$D$1:$D$1160,ROW('Guias Salariais'!$D$1:$D$1160)-ROW('Guias Salariais'!$D$1)+1),ROW(29:29))),"")</f>
        <v/>
      </c>
      <c r="Q30" s="66" t="str" cm="1">
        <f t="array" ref="Q30">IFERROR(INDEX('Guias Salariais'!$E$1:$E$1160,SMALL(IF(Q$1='Guias Salariais'!$D$1:$D$1160,ROW('Guias Salariais'!$D$1:$D$1160)-ROW('Guias Salariais'!$D$1)+1),ROW(29:29))),"")</f>
        <v/>
      </c>
      <c r="R30" s="63" t="str" cm="1">
        <f t="array" ref="R30">IFERROR(INDEX('Guias Salariais'!$E$1:$E$1160,SMALL(IF(R$1='Guias Salariais'!$D$1:$D$1160,ROW('Guias Salariais'!$D$1:$D$1160)-ROW('Guias Salariais'!$D$1)+1),ROW(29:29))),"")</f>
        <v/>
      </c>
      <c r="S30" s="589" t="str" cm="1">
        <f t="array" ref="S30">IFERROR(INDEX('Guias Salariais'!$E$1:$E$1160,SMALL(IF(S$1='Guias Salariais'!$D$1:$D$1160,ROW('Guias Salariais'!$D$1:$D$1160)-ROW('Guias Salariais'!$D$1)+1),ROW(29:29))),"")</f>
        <v/>
      </c>
      <c r="T30" s="65" t="str" cm="1">
        <f t="array" ref="T30">IFERROR(INDEX('Guias Salariais'!$E$1:$E$1160,SMALL(IF(T$1='Guias Salariais'!$D$1:$D$1160,ROW('Guias Salariais'!$D$1:$D$1160)-ROW('Guias Salariais'!$D$1)+1),ROW(29:29))),"")</f>
        <v/>
      </c>
      <c r="U30" s="48" t="str" cm="1">
        <f t="array" ref="U30">IFERROR(INDEX('Guias Salariais'!$E$1:$E$1160,SMALL(IF(U$1='Guias Salariais'!$D$1:$D$1160,ROW('Guias Salariais'!$D$1:$D$1160)-ROW('Guias Salariais'!$D$1)+1),ROW(29:29))),"")</f>
        <v/>
      </c>
      <c r="V30" s="80" t="str" cm="1">
        <f t="array" ref="V30">IFERROR(INDEX('Guias Salariais'!$E$1:$E$1160,SMALL(IF(V$1='Guias Salariais'!$D$1:$D$1160,ROW('Guias Salariais'!$D$1:$D$1160)-ROW('Guias Salariais'!$D$1)+1),ROW(29:29))),"")</f>
        <v/>
      </c>
      <c r="W30" s="63" t="str" cm="1">
        <f t="array" ref="W30">IFERROR(INDEX('Guias Salariais'!$E$1:$E$1160,SMALL(IF(W$1='Guias Salariais'!$D$1:$D$1160,ROW('Guias Salariais'!$D$1:$D$1160)-ROW('Guias Salariais'!$D$1)+1),ROW(29:29))),"")</f>
        <v/>
      </c>
      <c r="X30" s="65" t="str" cm="1">
        <f t="array" ref="X30">IFERROR(INDEX('Guias Salariais'!$E$1:$E$1160,SMALL(IF(X$1='Guias Salariais'!$D$1:$D$1160,ROW('Guias Salariais'!$D$1:$D$1160)-ROW('Guias Salariais'!$D$1)+1),ROW(29:29))),"")</f>
        <v/>
      </c>
      <c r="Y30" s="65" t="str" cm="1">
        <f t="array" ref="Y30">IFERROR(INDEX('Guias Salariais'!$E$1:$E$1160,SMALL(IF(Y$1='Guias Salariais'!$D$1:$D$1160,ROW('Guias Salariais'!$D$1:$D$1160)-ROW('Guias Salariais'!$D$1)+1),ROW(29:29))),"")</f>
        <v/>
      </c>
      <c r="Z30" s="48" t="str" cm="1">
        <f t="array" ref="Z30">IFERROR(INDEX('Guias Salariais'!$E$1:$E$1160,SMALL(IF(Z$1='Guias Salariais'!$D$1:$D$1160,ROW('Guias Salariais'!$D$1:$D$1160)-ROW('Guias Salariais'!$D$1)+1),ROW(29:29))),"")</f>
        <v/>
      </c>
      <c r="AA30" s="66" t="str" cm="1">
        <f t="array" ref="AA30">IFERROR(INDEX('Guias Salariais'!$E$1:$E$1160,SMALL(IF(AA$1='Guias Salariais'!$D$1:$D$1160,ROW('Guias Salariais'!$D$1:$D$1160)-ROW('Guias Salariais'!$D$1)+1),ROW(29:29))),"")</f>
        <v/>
      </c>
      <c r="AB30" s="66" t="str" cm="1">
        <f t="array" ref="AB30">IFERROR(INDEX('Guias Salariais'!$E$1:$E$1160,SMALL(IF(AB$1='Guias Salariais'!$D$1:$D$1160,ROW('Guias Salariais'!$D$1:$D$1160)-ROW('Guias Salariais'!$D$1)+1),ROW(29:29))),"")</f>
        <v/>
      </c>
      <c r="AC30" s="63" t="str" cm="1">
        <f t="array" ref="AC30">IFERROR(INDEX('Guias Salariais'!$E$1:$E$1160,SMALL(IF(AC$1='Guias Salariais'!$D$1:$D$1160,ROW('Guias Salariais'!$D$1:$D$1160)-ROW('Guias Salariais'!$D$1)+1),ROW(29:29))),"")</f>
        <v/>
      </c>
      <c r="AD30" s="65" t="str" cm="1">
        <f t="array" ref="AD30">IFERROR(INDEX('Guias Salariais'!$E$1:$E$1160,SMALL(IF(AD$1='Guias Salariais'!$D$1:$D$1160,ROW('Guias Salariais'!$D$1:$D$1160)-ROW('Guias Salariais'!$D$1)+1),ROW(29:29))),"")</f>
        <v/>
      </c>
      <c r="AE30" s="177" t="str" cm="1">
        <f t="array" ref="AE30">IFERROR(INDEX('Guias Salariais'!$E$1:$E$1160,SMALL(IF(AE$1='Guias Salariais'!$D$1:$D$1160,ROW('Guias Salariais'!$D$1:$D$1160)-ROW('Guias Salariais'!$D$1)+1),ROW(29:29))),"")</f>
        <v/>
      </c>
      <c r="AF30" s="72"/>
    </row>
    <row r="31" spans="1:32" x14ac:dyDescent="0.25">
      <c r="A31" s="529" t="s">
        <v>82</v>
      </c>
      <c r="B31" s="63" t="str" cm="1">
        <f t="array" ref="B31">IFERROR(INDEX('Guias Salariais'!$E$1:$E$1160,SMALL(IF(B$1='Guias Salariais'!$D$1:$D$1160,ROW('Guias Salariais'!$D$1:$D$1160)-ROW('Guias Salariais'!$D$1)+1),ROW(30:30))),"")</f>
        <v/>
      </c>
      <c r="C31" s="177" t="str" cm="1">
        <f t="array" ref="C31">IFERROR(INDEX('Guias Salariais'!$E$1:$E$1160,SMALL(IF(C$1='Guias Salariais'!$D$1:$D$1160,ROW('Guias Salariais'!$D$1:$D$1160)-ROW('Guias Salariais'!$D$1)+1),ROW(30:30))),"")</f>
        <v/>
      </c>
      <c r="D31" s="66" t="str" cm="1">
        <f t="array" ref="D31">IFERROR(INDEX('Guias Salariais'!$E$1:$E$1160,SMALL(IF(D$1='Guias Salariais'!$D$1:$D$1160,ROW('Guias Salariais'!$D$1:$D$1160)-ROW('Guias Salariais'!$D$1)+1),ROW(30:30))),"")</f>
        <v/>
      </c>
      <c r="E31" s="66" t="str" cm="1">
        <f t="array" ref="E31">IFERROR(INDEX('Guias Salariais'!$E$1:$E$1160,SMALL(IF(E$1='Guias Salariais'!$D$1:$D$1160,ROW('Guias Salariais'!$D$1:$D$1160)-ROW('Guias Salariais'!$D$1)+1),ROW(30:30))),"")</f>
        <v/>
      </c>
      <c r="F31" s="66" t="str" cm="1">
        <f t="array" ref="F31">IFERROR(INDEX('Guias Salariais'!$E$1:$E$1160,SMALL(IF(F$1='Guias Salariais'!$D$1:$D$1160,ROW('Guias Salariais'!$D$1:$D$1160)-ROW('Guias Salariais'!$D$1)+1),ROW(30:30))),"")</f>
        <v/>
      </c>
      <c r="G31" s="63" t="str" cm="1">
        <f t="array" ref="G31">IFERROR(INDEX('Guias Salariais'!$E$1:$E$1160,SMALL(IF(G$1='Guias Salariais'!$D$1:$D$1160,ROW('Guias Salariais'!$D$1:$D$1160)-ROW('Guias Salariais'!$D$1)+1),ROW(30:30))),"")</f>
        <v/>
      </c>
      <c r="H31" s="65" t="str" cm="1">
        <f t="array" ref="H31">IFERROR(INDEX('Guias Salariais'!$E$1:$E$1160,SMALL(IF(H$1='Guias Salariais'!$D$1:$D$1160,ROW('Guias Salariais'!$D$1:$D$1160)-ROW('Guias Salariais'!$D$1)+1),ROW(30:30))),"")</f>
        <v/>
      </c>
      <c r="I31" s="65" cm="1">
        <f t="array" ref="I31">IFERROR(INDEX('Guias Salariais'!$E$1:$E$1160,SMALL(IF(I$1='Guias Salariais'!$D$1:$D$1160,ROW('Guias Salariais'!$D$1:$D$1160)-ROW('Guias Salariais'!$D$1)+1),ROW(30:30))),"")</f>
        <v>14988.888888888889</v>
      </c>
      <c r="J31" s="48" t="str" cm="1">
        <f t="array" ref="J31">IFERROR(INDEX('Guias Salariais'!$E$1:$E$1160,SMALL(IF(J$1='Guias Salariais'!$D$1:$D$1160,ROW('Guias Salariais'!$D$1:$D$1160)-ROW('Guias Salariais'!$D$1)+1),ROW(30:30))),"")</f>
        <v/>
      </c>
      <c r="K31" s="66" t="str" cm="1">
        <f t="array" ref="K31">IFERROR(INDEX('Guias Salariais'!$E$1:$E$1160,SMALL(IF(K$1='Guias Salariais'!$D$1:$D$1160,ROW('Guias Salariais'!$D$1:$D$1160)-ROW('Guias Salariais'!$D$1)+1),ROW(30:30))),"")</f>
        <v/>
      </c>
      <c r="L31" s="66" t="str" cm="1">
        <f t="array" ref="L31">IFERROR(INDEX('Guias Salariais'!$E$1:$E$1160,SMALL(IF(L$1='Guias Salariais'!$D$1:$D$1160,ROW('Guias Salariais'!$D$1:$D$1160)-ROW('Guias Salariais'!$D$1)+1),ROW(30:30))),"")</f>
        <v/>
      </c>
      <c r="M31" s="63" t="str" cm="1">
        <f t="array" ref="M31">IFERROR(INDEX('Guias Salariais'!$E$1:$E$1160,SMALL(IF(M$1='Guias Salariais'!$D$1:$D$1160,ROW('Guias Salariais'!$D$1:$D$1160)-ROW('Guias Salariais'!$D$1)+1),ROW(30:30))),"")</f>
        <v/>
      </c>
      <c r="N31" s="65" t="str" cm="1">
        <f t="array" ref="N31">IFERROR(INDEX('Guias Salariais'!$E$1:$E$1160,SMALL(IF(N$1='Guias Salariais'!$D$1:$D$1160,ROW('Guias Salariais'!$D$1:$D$1160)-ROW('Guias Salariais'!$D$1)+1),ROW(30:30))),"")</f>
        <v/>
      </c>
      <c r="O31" s="65" t="str" cm="1">
        <f t="array" ref="O31">IFERROR(INDEX('Guias Salariais'!$E$1:$E$1160,SMALL(IF(O$1='Guias Salariais'!$D$1:$D$1160,ROW('Guias Salariais'!$D$1:$D$1160)-ROW('Guias Salariais'!$D$1)+1),ROW(30:30))),"")</f>
        <v/>
      </c>
      <c r="P31" s="48" t="str" cm="1">
        <f t="array" ref="P31">IFERROR(INDEX('Guias Salariais'!$E$1:$E$1160,SMALL(IF(P$1='Guias Salariais'!$D$1:$D$1160,ROW('Guias Salariais'!$D$1:$D$1160)-ROW('Guias Salariais'!$D$1)+1),ROW(30:30))),"")</f>
        <v/>
      </c>
      <c r="Q31" s="66" t="str" cm="1">
        <f t="array" ref="Q31">IFERROR(INDEX('Guias Salariais'!$E$1:$E$1160,SMALL(IF(Q$1='Guias Salariais'!$D$1:$D$1160,ROW('Guias Salariais'!$D$1:$D$1160)-ROW('Guias Salariais'!$D$1)+1),ROW(30:30))),"")</f>
        <v/>
      </c>
      <c r="R31" s="63" t="str" cm="1">
        <f t="array" ref="R31">IFERROR(INDEX('Guias Salariais'!$E$1:$E$1160,SMALL(IF(R$1='Guias Salariais'!$D$1:$D$1160,ROW('Guias Salariais'!$D$1:$D$1160)-ROW('Guias Salariais'!$D$1)+1),ROW(30:30))),"")</f>
        <v/>
      </c>
      <c r="S31" s="589" t="str" cm="1">
        <f t="array" ref="S31">IFERROR(INDEX('Guias Salariais'!$E$1:$E$1160,SMALL(IF(S$1='Guias Salariais'!$D$1:$D$1160,ROW('Guias Salariais'!$D$1:$D$1160)-ROW('Guias Salariais'!$D$1)+1),ROW(30:30))),"")</f>
        <v/>
      </c>
      <c r="T31" s="65" t="str" cm="1">
        <f t="array" ref="T31">IFERROR(INDEX('Guias Salariais'!$E$1:$E$1160,SMALL(IF(T$1='Guias Salariais'!$D$1:$D$1160,ROW('Guias Salariais'!$D$1:$D$1160)-ROW('Guias Salariais'!$D$1)+1),ROW(30:30))),"")</f>
        <v/>
      </c>
      <c r="U31" s="48" t="str" cm="1">
        <f t="array" ref="U31">IFERROR(INDEX('Guias Salariais'!$E$1:$E$1160,SMALL(IF(U$1='Guias Salariais'!$D$1:$D$1160,ROW('Guias Salariais'!$D$1:$D$1160)-ROW('Guias Salariais'!$D$1)+1),ROW(30:30))),"")</f>
        <v/>
      </c>
      <c r="V31" s="80" t="str" cm="1">
        <f t="array" ref="V31">IFERROR(INDEX('Guias Salariais'!$E$1:$E$1160,SMALL(IF(V$1='Guias Salariais'!$D$1:$D$1160,ROW('Guias Salariais'!$D$1:$D$1160)-ROW('Guias Salariais'!$D$1)+1),ROW(30:30))),"")</f>
        <v/>
      </c>
      <c r="W31" s="63" t="str" cm="1">
        <f t="array" ref="W31">IFERROR(INDEX('Guias Salariais'!$E$1:$E$1160,SMALL(IF(W$1='Guias Salariais'!$D$1:$D$1160,ROW('Guias Salariais'!$D$1:$D$1160)-ROW('Guias Salariais'!$D$1)+1),ROW(30:30))),"")</f>
        <v/>
      </c>
      <c r="X31" s="65" t="str" cm="1">
        <f t="array" ref="X31">IFERROR(INDEX('Guias Salariais'!$E$1:$E$1160,SMALL(IF(X$1='Guias Salariais'!$D$1:$D$1160,ROW('Guias Salariais'!$D$1:$D$1160)-ROW('Guias Salariais'!$D$1)+1),ROW(30:30))),"")</f>
        <v/>
      </c>
      <c r="Y31" s="65" t="str" cm="1">
        <f t="array" ref="Y31">IFERROR(INDEX('Guias Salariais'!$E$1:$E$1160,SMALL(IF(Y$1='Guias Salariais'!$D$1:$D$1160,ROW('Guias Salariais'!$D$1:$D$1160)-ROW('Guias Salariais'!$D$1)+1),ROW(30:30))),"")</f>
        <v/>
      </c>
      <c r="Z31" s="48" t="str" cm="1">
        <f t="array" ref="Z31">IFERROR(INDEX('Guias Salariais'!$E$1:$E$1160,SMALL(IF(Z$1='Guias Salariais'!$D$1:$D$1160,ROW('Guias Salariais'!$D$1:$D$1160)-ROW('Guias Salariais'!$D$1)+1),ROW(30:30))),"")</f>
        <v/>
      </c>
      <c r="AA31" s="66" t="str" cm="1">
        <f t="array" ref="AA31">IFERROR(INDEX('Guias Salariais'!$E$1:$E$1160,SMALL(IF(AA$1='Guias Salariais'!$D$1:$D$1160,ROW('Guias Salariais'!$D$1:$D$1160)-ROW('Guias Salariais'!$D$1)+1),ROW(30:30))),"")</f>
        <v/>
      </c>
      <c r="AB31" s="66" t="str" cm="1">
        <f t="array" ref="AB31">IFERROR(INDEX('Guias Salariais'!$E$1:$E$1160,SMALL(IF(AB$1='Guias Salariais'!$D$1:$D$1160,ROW('Guias Salariais'!$D$1:$D$1160)-ROW('Guias Salariais'!$D$1)+1),ROW(30:30))),"")</f>
        <v/>
      </c>
      <c r="AC31" s="63" t="str" cm="1">
        <f t="array" ref="AC31">IFERROR(INDEX('Guias Salariais'!$E$1:$E$1160,SMALL(IF(AC$1='Guias Salariais'!$D$1:$D$1160,ROW('Guias Salariais'!$D$1:$D$1160)-ROW('Guias Salariais'!$D$1)+1),ROW(30:30))),"")</f>
        <v/>
      </c>
      <c r="AD31" s="65" t="str" cm="1">
        <f t="array" ref="AD31">IFERROR(INDEX('Guias Salariais'!$E$1:$E$1160,SMALL(IF(AD$1='Guias Salariais'!$D$1:$D$1160,ROW('Guias Salariais'!$D$1:$D$1160)-ROW('Guias Salariais'!$D$1)+1),ROW(30:30))),"")</f>
        <v/>
      </c>
      <c r="AE31" s="177" t="str" cm="1">
        <f t="array" ref="AE31">IFERROR(INDEX('Guias Salariais'!$E$1:$E$1160,SMALL(IF(AE$1='Guias Salariais'!$D$1:$D$1160,ROW('Guias Salariais'!$D$1:$D$1160)-ROW('Guias Salariais'!$D$1)+1),ROW(30:30))),"")</f>
        <v/>
      </c>
      <c r="AF31" s="72"/>
    </row>
    <row r="32" spans="1:32" x14ac:dyDescent="0.25">
      <c r="A32" s="529" t="s">
        <v>82</v>
      </c>
      <c r="B32" s="63" t="str" cm="1">
        <f t="array" ref="B32">IFERROR(INDEX('Guias Salariais'!$E$1:$E$1160,SMALL(IF(B$1='Guias Salariais'!$D$1:$D$1160,ROW('Guias Salariais'!$D$1:$D$1160)-ROW('Guias Salariais'!$D$1)+1),ROW(31:31))),"")</f>
        <v/>
      </c>
      <c r="C32" s="177" t="str" cm="1">
        <f t="array" ref="C32">IFERROR(INDEX('Guias Salariais'!$E$1:$E$1160,SMALL(IF(C$1='Guias Salariais'!$D$1:$D$1160,ROW('Guias Salariais'!$D$1:$D$1160)-ROW('Guias Salariais'!$D$1)+1),ROW(31:31))),"")</f>
        <v/>
      </c>
      <c r="D32" s="66" t="str" cm="1">
        <f t="array" ref="D32">IFERROR(INDEX('Guias Salariais'!$E$1:$E$1160,SMALL(IF(D$1='Guias Salariais'!$D$1:$D$1160,ROW('Guias Salariais'!$D$1:$D$1160)-ROW('Guias Salariais'!$D$1)+1),ROW(31:31))),"")</f>
        <v/>
      </c>
      <c r="E32" s="66" t="str" cm="1">
        <f t="array" ref="E32">IFERROR(INDEX('Guias Salariais'!$E$1:$E$1160,SMALL(IF(E$1='Guias Salariais'!$D$1:$D$1160,ROW('Guias Salariais'!$D$1:$D$1160)-ROW('Guias Salariais'!$D$1)+1),ROW(31:31))),"")</f>
        <v/>
      </c>
      <c r="F32" s="66" t="str" cm="1">
        <f t="array" ref="F32">IFERROR(INDEX('Guias Salariais'!$E$1:$E$1160,SMALL(IF(F$1='Guias Salariais'!$D$1:$D$1160,ROW('Guias Salariais'!$D$1:$D$1160)-ROW('Guias Salariais'!$D$1)+1),ROW(31:31))),"")</f>
        <v/>
      </c>
      <c r="G32" s="63" t="str" cm="1">
        <f t="array" ref="G32">IFERROR(INDEX('Guias Salariais'!$E$1:$E$1160,SMALL(IF(G$1='Guias Salariais'!$D$1:$D$1160,ROW('Guias Salariais'!$D$1:$D$1160)-ROW('Guias Salariais'!$D$1)+1),ROW(31:31))),"")</f>
        <v/>
      </c>
      <c r="H32" s="65" t="str" cm="1">
        <f t="array" ref="H32">IFERROR(INDEX('Guias Salariais'!$E$1:$E$1160,SMALL(IF(H$1='Guias Salariais'!$D$1:$D$1160,ROW('Guias Salariais'!$D$1:$D$1160)-ROW('Guias Salariais'!$D$1)+1),ROW(31:31))),"")</f>
        <v/>
      </c>
      <c r="I32" s="65" cm="1">
        <f t="array" ref="I32">IFERROR(INDEX('Guias Salariais'!$E$1:$E$1160,SMALL(IF(I$1='Guias Salariais'!$D$1:$D$1160,ROW('Guias Salariais'!$D$1:$D$1160)-ROW('Guias Salariais'!$D$1)+1),ROW(31:31))),"")</f>
        <v>16955.555555555555</v>
      </c>
      <c r="J32" s="48" t="str" cm="1">
        <f t="array" ref="J32">IFERROR(INDEX('Guias Salariais'!$E$1:$E$1160,SMALL(IF(J$1='Guias Salariais'!$D$1:$D$1160,ROW('Guias Salariais'!$D$1:$D$1160)-ROW('Guias Salariais'!$D$1)+1),ROW(31:31))),"")</f>
        <v/>
      </c>
      <c r="K32" s="66" t="str" cm="1">
        <f t="array" ref="K32">IFERROR(INDEX('Guias Salariais'!$E$1:$E$1160,SMALL(IF(K$1='Guias Salariais'!$D$1:$D$1160,ROW('Guias Salariais'!$D$1:$D$1160)-ROW('Guias Salariais'!$D$1)+1),ROW(31:31))),"")</f>
        <v/>
      </c>
      <c r="L32" s="66" t="str" cm="1">
        <f t="array" ref="L32">IFERROR(INDEX('Guias Salariais'!$E$1:$E$1160,SMALL(IF(L$1='Guias Salariais'!$D$1:$D$1160,ROW('Guias Salariais'!$D$1:$D$1160)-ROW('Guias Salariais'!$D$1)+1),ROW(31:31))),"")</f>
        <v/>
      </c>
      <c r="M32" s="63" t="str" cm="1">
        <f t="array" ref="M32">IFERROR(INDEX('Guias Salariais'!$E$1:$E$1160,SMALL(IF(M$1='Guias Salariais'!$D$1:$D$1160,ROW('Guias Salariais'!$D$1:$D$1160)-ROW('Guias Salariais'!$D$1)+1),ROW(31:31))),"")</f>
        <v/>
      </c>
      <c r="N32" s="65" t="str" cm="1">
        <f t="array" ref="N32">IFERROR(INDEX('Guias Salariais'!$E$1:$E$1160,SMALL(IF(N$1='Guias Salariais'!$D$1:$D$1160,ROW('Guias Salariais'!$D$1:$D$1160)-ROW('Guias Salariais'!$D$1)+1),ROW(31:31))),"")</f>
        <v/>
      </c>
      <c r="O32" s="65" t="str" cm="1">
        <f t="array" ref="O32">IFERROR(INDEX('Guias Salariais'!$E$1:$E$1160,SMALL(IF(O$1='Guias Salariais'!$D$1:$D$1160,ROW('Guias Salariais'!$D$1:$D$1160)-ROW('Guias Salariais'!$D$1)+1),ROW(31:31))),"")</f>
        <v/>
      </c>
      <c r="P32" s="48" t="str" cm="1">
        <f t="array" ref="P32">IFERROR(INDEX('Guias Salariais'!$E$1:$E$1160,SMALL(IF(P$1='Guias Salariais'!$D$1:$D$1160,ROW('Guias Salariais'!$D$1:$D$1160)-ROW('Guias Salariais'!$D$1)+1),ROW(31:31))),"")</f>
        <v/>
      </c>
      <c r="Q32" s="66" t="str" cm="1">
        <f t="array" ref="Q32">IFERROR(INDEX('Guias Salariais'!$E$1:$E$1160,SMALL(IF(Q$1='Guias Salariais'!$D$1:$D$1160,ROW('Guias Salariais'!$D$1:$D$1160)-ROW('Guias Salariais'!$D$1)+1),ROW(31:31))),"")</f>
        <v/>
      </c>
      <c r="R32" s="63" t="str" cm="1">
        <f t="array" ref="R32">IFERROR(INDEX('Guias Salariais'!$E$1:$E$1160,SMALL(IF(R$1='Guias Salariais'!$D$1:$D$1160,ROW('Guias Salariais'!$D$1:$D$1160)-ROW('Guias Salariais'!$D$1)+1),ROW(31:31))),"")</f>
        <v/>
      </c>
      <c r="S32" s="589" t="str" cm="1">
        <f t="array" ref="S32">IFERROR(INDEX('Guias Salariais'!$E$1:$E$1160,SMALL(IF(S$1='Guias Salariais'!$D$1:$D$1160,ROW('Guias Salariais'!$D$1:$D$1160)-ROW('Guias Salariais'!$D$1)+1),ROW(31:31))),"")</f>
        <v/>
      </c>
      <c r="T32" s="65" t="str" cm="1">
        <f t="array" ref="T32">IFERROR(INDEX('Guias Salariais'!$E$1:$E$1160,SMALL(IF(T$1='Guias Salariais'!$D$1:$D$1160,ROW('Guias Salariais'!$D$1:$D$1160)-ROW('Guias Salariais'!$D$1)+1),ROW(31:31))),"")</f>
        <v/>
      </c>
      <c r="U32" s="48" t="str" cm="1">
        <f t="array" ref="U32">IFERROR(INDEX('Guias Salariais'!$E$1:$E$1160,SMALL(IF(U$1='Guias Salariais'!$D$1:$D$1160,ROW('Guias Salariais'!$D$1:$D$1160)-ROW('Guias Salariais'!$D$1)+1),ROW(31:31))),"")</f>
        <v/>
      </c>
      <c r="V32" s="80" t="str" cm="1">
        <f t="array" ref="V32">IFERROR(INDEX('Guias Salariais'!$E$1:$E$1160,SMALL(IF(V$1='Guias Salariais'!$D$1:$D$1160,ROW('Guias Salariais'!$D$1:$D$1160)-ROW('Guias Salariais'!$D$1)+1),ROW(31:31))),"")</f>
        <v/>
      </c>
      <c r="W32" s="63" t="str" cm="1">
        <f t="array" ref="W32">IFERROR(INDEX('Guias Salariais'!$E$1:$E$1160,SMALL(IF(W$1='Guias Salariais'!$D$1:$D$1160,ROW('Guias Salariais'!$D$1:$D$1160)-ROW('Guias Salariais'!$D$1)+1),ROW(31:31))),"")</f>
        <v/>
      </c>
      <c r="X32" s="65" t="str" cm="1">
        <f t="array" ref="X32">IFERROR(INDEX('Guias Salariais'!$E$1:$E$1160,SMALL(IF(X$1='Guias Salariais'!$D$1:$D$1160,ROW('Guias Salariais'!$D$1:$D$1160)-ROW('Guias Salariais'!$D$1)+1),ROW(31:31))),"")</f>
        <v/>
      </c>
      <c r="Y32" s="65" t="str" cm="1">
        <f t="array" ref="Y32">IFERROR(INDEX('Guias Salariais'!$E$1:$E$1160,SMALL(IF(Y$1='Guias Salariais'!$D$1:$D$1160,ROW('Guias Salariais'!$D$1:$D$1160)-ROW('Guias Salariais'!$D$1)+1),ROW(31:31))),"")</f>
        <v/>
      </c>
      <c r="Z32" s="48" t="str" cm="1">
        <f t="array" ref="Z32">IFERROR(INDEX('Guias Salariais'!$E$1:$E$1160,SMALL(IF(Z$1='Guias Salariais'!$D$1:$D$1160,ROW('Guias Salariais'!$D$1:$D$1160)-ROW('Guias Salariais'!$D$1)+1),ROW(31:31))),"")</f>
        <v/>
      </c>
      <c r="AA32" s="66" t="str" cm="1">
        <f t="array" ref="AA32">IFERROR(INDEX('Guias Salariais'!$E$1:$E$1160,SMALL(IF(AA$1='Guias Salariais'!$D$1:$D$1160,ROW('Guias Salariais'!$D$1:$D$1160)-ROW('Guias Salariais'!$D$1)+1),ROW(31:31))),"")</f>
        <v/>
      </c>
      <c r="AB32" s="66" t="str" cm="1">
        <f t="array" ref="AB32">IFERROR(INDEX('Guias Salariais'!$E$1:$E$1160,SMALL(IF(AB$1='Guias Salariais'!$D$1:$D$1160,ROW('Guias Salariais'!$D$1:$D$1160)-ROW('Guias Salariais'!$D$1)+1),ROW(31:31))),"")</f>
        <v/>
      </c>
      <c r="AC32" s="63" t="str" cm="1">
        <f t="array" ref="AC32">IFERROR(INDEX('Guias Salariais'!$E$1:$E$1160,SMALL(IF(AC$1='Guias Salariais'!$D$1:$D$1160,ROW('Guias Salariais'!$D$1:$D$1160)-ROW('Guias Salariais'!$D$1)+1),ROW(31:31))),"")</f>
        <v/>
      </c>
      <c r="AD32" s="65" t="str" cm="1">
        <f t="array" ref="AD32">IFERROR(INDEX('Guias Salariais'!$E$1:$E$1160,SMALL(IF(AD$1='Guias Salariais'!$D$1:$D$1160,ROW('Guias Salariais'!$D$1:$D$1160)-ROW('Guias Salariais'!$D$1)+1),ROW(31:31))),"")</f>
        <v/>
      </c>
      <c r="AE32" s="177" t="str" cm="1">
        <f t="array" ref="AE32">IFERROR(INDEX('Guias Salariais'!$E$1:$E$1160,SMALL(IF(AE$1='Guias Salariais'!$D$1:$D$1160,ROW('Guias Salariais'!$D$1:$D$1160)-ROW('Guias Salariais'!$D$1)+1),ROW(31:31))),"")</f>
        <v/>
      </c>
      <c r="AF32" s="72"/>
    </row>
    <row r="33" spans="1:32" x14ac:dyDescent="0.25">
      <c r="A33" s="529" t="s">
        <v>82</v>
      </c>
      <c r="B33" s="63" t="str" cm="1">
        <f t="array" ref="B33">IFERROR(INDEX('Guias Salariais'!$E$1:$E$1160,SMALL(IF(B$1='Guias Salariais'!$D$1:$D$1160,ROW('Guias Salariais'!$D$1:$D$1160)-ROW('Guias Salariais'!$D$1)+1),ROW(32:32))),"")</f>
        <v/>
      </c>
      <c r="C33" s="177" t="str" cm="1">
        <f t="array" ref="C33">IFERROR(INDEX('Guias Salariais'!$E$1:$E$1160,SMALL(IF(C$1='Guias Salariais'!$D$1:$D$1160,ROW('Guias Salariais'!$D$1:$D$1160)-ROW('Guias Salariais'!$D$1)+1),ROW(32:32))),"")</f>
        <v/>
      </c>
      <c r="D33" s="66" t="str" cm="1">
        <f t="array" ref="D33">IFERROR(INDEX('Guias Salariais'!$E$1:$E$1160,SMALL(IF(D$1='Guias Salariais'!$D$1:$D$1160,ROW('Guias Salariais'!$D$1:$D$1160)-ROW('Guias Salariais'!$D$1)+1),ROW(32:32))),"")</f>
        <v/>
      </c>
      <c r="E33" s="66" t="str" cm="1">
        <f t="array" ref="E33">IFERROR(INDEX('Guias Salariais'!$E$1:$E$1160,SMALL(IF(E$1='Guias Salariais'!$D$1:$D$1160,ROW('Guias Salariais'!$D$1:$D$1160)-ROW('Guias Salariais'!$D$1)+1),ROW(32:32))),"")</f>
        <v/>
      </c>
      <c r="F33" s="66" t="str" cm="1">
        <f t="array" ref="F33">IFERROR(INDEX('Guias Salariais'!$E$1:$E$1160,SMALL(IF(F$1='Guias Salariais'!$D$1:$D$1160,ROW('Guias Salariais'!$D$1:$D$1160)-ROW('Guias Salariais'!$D$1)+1),ROW(32:32))),"")</f>
        <v/>
      </c>
      <c r="G33" s="63" t="str" cm="1">
        <f t="array" ref="G33">IFERROR(INDEX('Guias Salariais'!$E$1:$E$1160,SMALL(IF(G$1='Guias Salariais'!$D$1:$D$1160,ROW('Guias Salariais'!$D$1:$D$1160)-ROW('Guias Salariais'!$D$1)+1),ROW(32:32))),"")</f>
        <v/>
      </c>
      <c r="H33" s="65" t="str" cm="1">
        <f t="array" ref="H33">IFERROR(INDEX('Guias Salariais'!$E$1:$E$1160,SMALL(IF(H$1='Guias Salariais'!$D$1:$D$1160,ROW('Guias Salariais'!$D$1:$D$1160)-ROW('Guias Salariais'!$D$1)+1),ROW(32:32))),"")</f>
        <v/>
      </c>
      <c r="I33" s="65" cm="1">
        <f t="array" ref="I33">IFERROR(INDEX('Guias Salariais'!$E$1:$E$1160,SMALL(IF(I$1='Guias Salariais'!$D$1:$D$1160,ROW('Guias Salariais'!$D$1:$D$1160)-ROW('Guias Salariais'!$D$1)+1),ROW(32:32))),"")</f>
        <v>20460</v>
      </c>
      <c r="J33" s="48" t="str" cm="1">
        <f t="array" ref="J33">IFERROR(INDEX('Guias Salariais'!$E$1:$E$1160,SMALL(IF(J$1='Guias Salariais'!$D$1:$D$1160,ROW('Guias Salariais'!$D$1:$D$1160)-ROW('Guias Salariais'!$D$1)+1),ROW(32:32))),"")</f>
        <v/>
      </c>
      <c r="K33" s="66" t="str" cm="1">
        <f t="array" ref="K33">IFERROR(INDEX('Guias Salariais'!$E$1:$E$1160,SMALL(IF(K$1='Guias Salariais'!$D$1:$D$1160,ROW('Guias Salariais'!$D$1:$D$1160)-ROW('Guias Salariais'!$D$1)+1),ROW(32:32))),"")</f>
        <v/>
      </c>
      <c r="L33" s="66" t="str" cm="1">
        <f t="array" ref="L33">IFERROR(INDEX('Guias Salariais'!$E$1:$E$1160,SMALL(IF(L$1='Guias Salariais'!$D$1:$D$1160,ROW('Guias Salariais'!$D$1:$D$1160)-ROW('Guias Salariais'!$D$1)+1),ROW(32:32))),"")</f>
        <v/>
      </c>
      <c r="M33" s="63" t="str" cm="1">
        <f t="array" ref="M33">IFERROR(INDEX('Guias Salariais'!$E$1:$E$1160,SMALL(IF(M$1='Guias Salariais'!$D$1:$D$1160,ROW('Guias Salariais'!$D$1:$D$1160)-ROW('Guias Salariais'!$D$1)+1),ROW(32:32))),"")</f>
        <v/>
      </c>
      <c r="N33" s="65" t="str" cm="1">
        <f t="array" ref="N33">IFERROR(INDEX('Guias Salariais'!$E$1:$E$1160,SMALL(IF(N$1='Guias Salariais'!$D$1:$D$1160,ROW('Guias Salariais'!$D$1:$D$1160)-ROW('Guias Salariais'!$D$1)+1),ROW(32:32))),"")</f>
        <v/>
      </c>
      <c r="O33" s="65" t="str" cm="1">
        <f t="array" ref="O33">IFERROR(INDEX('Guias Salariais'!$E$1:$E$1160,SMALL(IF(O$1='Guias Salariais'!$D$1:$D$1160,ROW('Guias Salariais'!$D$1:$D$1160)-ROW('Guias Salariais'!$D$1)+1),ROW(32:32))),"")</f>
        <v/>
      </c>
      <c r="P33" s="48" t="str" cm="1">
        <f t="array" ref="P33">IFERROR(INDEX('Guias Salariais'!$E$1:$E$1160,SMALL(IF(P$1='Guias Salariais'!$D$1:$D$1160,ROW('Guias Salariais'!$D$1:$D$1160)-ROW('Guias Salariais'!$D$1)+1),ROW(32:32))),"")</f>
        <v/>
      </c>
      <c r="Q33" s="66" t="str" cm="1">
        <f t="array" ref="Q33">IFERROR(INDEX('Guias Salariais'!$E$1:$E$1160,SMALL(IF(Q$1='Guias Salariais'!$D$1:$D$1160,ROW('Guias Salariais'!$D$1:$D$1160)-ROW('Guias Salariais'!$D$1)+1),ROW(32:32))),"")</f>
        <v/>
      </c>
      <c r="R33" s="63" t="str" cm="1">
        <f t="array" ref="R33">IFERROR(INDEX('Guias Salariais'!$E$1:$E$1160,SMALL(IF(R$1='Guias Salariais'!$D$1:$D$1160,ROW('Guias Salariais'!$D$1:$D$1160)-ROW('Guias Salariais'!$D$1)+1),ROW(32:32))),"")</f>
        <v/>
      </c>
      <c r="S33" s="589" t="str" cm="1">
        <f t="array" ref="S33">IFERROR(INDEX('Guias Salariais'!$E$1:$E$1160,SMALL(IF(S$1='Guias Salariais'!$D$1:$D$1160,ROW('Guias Salariais'!$D$1:$D$1160)-ROW('Guias Salariais'!$D$1)+1),ROW(32:32))),"")</f>
        <v/>
      </c>
      <c r="T33" s="65" t="str" cm="1">
        <f t="array" ref="T33">IFERROR(INDEX('Guias Salariais'!$E$1:$E$1160,SMALL(IF(T$1='Guias Salariais'!$D$1:$D$1160,ROW('Guias Salariais'!$D$1:$D$1160)-ROW('Guias Salariais'!$D$1)+1),ROW(32:32))),"")</f>
        <v/>
      </c>
      <c r="U33" s="48" t="str" cm="1">
        <f t="array" ref="U33">IFERROR(INDEX('Guias Salariais'!$E$1:$E$1160,SMALL(IF(U$1='Guias Salariais'!$D$1:$D$1160,ROW('Guias Salariais'!$D$1:$D$1160)-ROW('Guias Salariais'!$D$1)+1),ROW(32:32))),"")</f>
        <v/>
      </c>
      <c r="V33" s="80" t="str" cm="1">
        <f t="array" ref="V33">IFERROR(INDEX('Guias Salariais'!$E$1:$E$1160,SMALL(IF(V$1='Guias Salariais'!$D$1:$D$1160,ROW('Guias Salariais'!$D$1:$D$1160)-ROW('Guias Salariais'!$D$1)+1),ROW(32:32))),"")</f>
        <v/>
      </c>
      <c r="W33" s="63" t="str" cm="1">
        <f t="array" ref="W33">IFERROR(INDEX('Guias Salariais'!$E$1:$E$1160,SMALL(IF(W$1='Guias Salariais'!$D$1:$D$1160,ROW('Guias Salariais'!$D$1:$D$1160)-ROW('Guias Salariais'!$D$1)+1),ROW(32:32))),"")</f>
        <v/>
      </c>
      <c r="X33" s="65" t="str" cm="1">
        <f t="array" ref="X33">IFERROR(INDEX('Guias Salariais'!$E$1:$E$1160,SMALL(IF(X$1='Guias Salariais'!$D$1:$D$1160,ROW('Guias Salariais'!$D$1:$D$1160)-ROW('Guias Salariais'!$D$1)+1),ROW(32:32))),"")</f>
        <v/>
      </c>
      <c r="Y33" s="65" t="str" cm="1">
        <f t="array" ref="Y33">IFERROR(INDEX('Guias Salariais'!$E$1:$E$1160,SMALL(IF(Y$1='Guias Salariais'!$D$1:$D$1160,ROW('Guias Salariais'!$D$1:$D$1160)-ROW('Guias Salariais'!$D$1)+1),ROW(32:32))),"")</f>
        <v/>
      </c>
      <c r="Z33" s="48" t="str" cm="1">
        <f t="array" ref="Z33">IFERROR(INDEX('Guias Salariais'!$E$1:$E$1160,SMALL(IF(Z$1='Guias Salariais'!$D$1:$D$1160,ROW('Guias Salariais'!$D$1:$D$1160)-ROW('Guias Salariais'!$D$1)+1),ROW(32:32))),"")</f>
        <v/>
      </c>
      <c r="AA33" s="66" t="str" cm="1">
        <f t="array" ref="AA33">IFERROR(INDEX('Guias Salariais'!$E$1:$E$1160,SMALL(IF(AA$1='Guias Salariais'!$D$1:$D$1160,ROW('Guias Salariais'!$D$1:$D$1160)-ROW('Guias Salariais'!$D$1)+1),ROW(32:32))),"")</f>
        <v/>
      </c>
      <c r="AB33" s="66" t="str" cm="1">
        <f t="array" ref="AB33">IFERROR(INDEX('Guias Salariais'!$E$1:$E$1160,SMALL(IF(AB$1='Guias Salariais'!$D$1:$D$1160,ROW('Guias Salariais'!$D$1:$D$1160)-ROW('Guias Salariais'!$D$1)+1),ROW(32:32))),"")</f>
        <v/>
      </c>
      <c r="AC33" s="63" t="str" cm="1">
        <f t="array" ref="AC33">IFERROR(INDEX('Guias Salariais'!$E$1:$E$1160,SMALL(IF(AC$1='Guias Salariais'!$D$1:$D$1160,ROW('Guias Salariais'!$D$1:$D$1160)-ROW('Guias Salariais'!$D$1)+1),ROW(32:32))),"")</f>
        <v/>
      </c>
      <c r="AD33" s="65" t="str" cm="1">
        <f t="array" ref="AD33">IFERROR(INDEX('Guias Salariais'!$E$1:$E$1160,SMALL(IF(AD$1='Guias Salariais'!$D$1:$D$1160,ROW('Guias Salariais'!$D$1:$D$1160)-ROW('Guias Salariais'!$D$1)+1),ROW(32:32))),"")</f>
        <v/>
      </c>
      <c r="AE33" s="177" t="str" cm="1">
        <f t="array" ref="AE33">IFERROR(INDEX('Guias Salariais'!$E$1:$E$1160,SMALL(IF(AE$1='Guias Salariais'!$D$1:$D$1160,ROW('Guias Salariais'!$D$1:$D$1160)-ROW('Guias Salariais'!$D$1)+1),ROW(32:32))),"")</f>
        <v/>
      </c>
      <c r="AF33" s="72"/>
    </row>
    <row r="34" spans="1:32" x14ac:dyDescent="0.25">
      <c r="A34" s="529" t="s">
        <v>82</v>
      </c>
      <c r="B34" s="63" t="str" cm="1">
        <f t="array" ref="B34">IFERROR(INDEX('Guias Salariais'!$E$1:$E$1160,SMALL(IF(B$1='Guias Salariais'!$D$1:$D$1160,ROW('Guias Salariais'!$D$1:$D$1160)-ROW('Guias Salariais'!$D$1)+1),ROW(33:33))),"")</f>
        <v/>
      </c>
      <c r="C34" s="177" t="str" cm="1">
        <f t="array" ref="C34">IFERROR(INDEX('Guias Salariais'!$E$1:$E$1160,SMALL(IF(C$1='Guias Salariais'!$D$1:$D$1160,ROW('Guias Salariais'!$D$1:$D$1160)-ROW('Guias Salariais'!$D$1)+1),ROW(33:33))),"")</f>
        <v/>
      </c>
      <c r="D34" s="66" t="str" cm="1">
        <f t="array" ref="D34">IFERROR(INDEX('Guias Salariais'!$E$1:$E$1160,SMALL(IF(D$1='Guias Salariais'!$D$1:$D$1160,ROW('Guias Salariais'!$D$1:$D$1160)-ROW('Guias Salariais'!$D$1)+1),ROW(33:33))),"")</f>
        <v/>
      </c>
      <c r="E34" s="66" t="str" cm="1">
        <f t="array" ref="E34">IFERROR(INDEX('Guias Salariais'!$E$1:$E$1160,SMALL(IF(E$1='Guias Salariais'!$D$1:$D$1160,ROW('Guias Salariais'!$D$1:$D$1160)-ROW('Guias Salariais'!$D$1)+1),ROW(33:33))),"")</f>
        <v/>
      </c>
      <c r="F34" s="66" t="str" cm="1">
        <f t="array" ref="F34">IFERROR(INDEX('Guias Salariais'!$E$1:$E$1160,SMALL(IF(F$1='Guias Salariais'!$D$1:$D$1160,ROW('Guias Salariais'!$D$1:$D$1160)-ROW('Guias Salariais'!$D$1)+1),ROW(33:33))),"")</f>
        <v/>
      </c>
      <c r="G34" s="63" t="str" cm="1">
        <f t="array" ref="G34">IFERROR(INDEX('Guias Salariais'!$E$1:$E$1160,SMALL(IF(G$1='Guias Salariais'!$D$1:$D$1160,ROW('Guias Salariais'!$D$1:$D$1160)-ROW('Guias Salariais'!$D$1)+1),ROW(33:33))),"")</f>
        <v/>
      </c>
      <c r="H34" s="65" t="str" cm="1">
        <f t="array" ref="H34">IFERROR(INDEX('Guias Salariais'!$E$1:$E$1160,SMALL(IF(H$1='Guias Salariais'!$D$1:$D$1160,ROW('Guias Salariais'!$D$1:$D$1160)-ROW('Guias Salariais'!$D$1)+1),ROW(33:33))),"")</f>
        <v/>
      </c>
      <c r="I34" s="65" cm="1">
        <f t="array" ref="I34">IFERROR(INDEX('Guias Salariais'!$E$1:$E$1160,SMALL(IF(I$1='Guias Salariais'!$D$1:$D$1160,ROW('Guias Salariais'!$D$1:$D$1160)-ROW('Guias Salariais'!$D$1)+1),ROW(33:33))),"")</f>
        <v>18460</v>
      </c>
      <c r="J34" s="48" t="str" cm="1">
        <f t="array" ref="J34">IFERROR(INDEX('Guias Salariais'!$E$1:$E$1160,SMALL(IF(J$1='Guias Salariais'!$D$1:$D$1160,ROW('Guias Salariais'!$D$1:$D$1160)-ROW('Guias Salariais'!$D$1)+1),ROW(33:33))),"")</f>
        <v/>
      </c>
      <c r="K34" s="66" t="str" cm="1">
        <f t="array" ref="K34">IFERROR(INDEX('Guias Salariais'!$E$1:$E$1160,SMALL(IF(K$1='Guias Salariais'!$D$1:$D$1160,ROW('Guias Salariais'!$D$1:$D$1160)-ROW('Guias Salariais'!$D$1)+1),ROW(33:33))),"")</f>
        <v/>
      </c>
      <c r="L34" s="66" t="str" cm="1">
        <f t="array" ref="L34">IFERROR(INDEX('Guias Salariais'!$E$1:$E$1160,SMALL(IF(L$1='Guias Salariais'!$D$1:$D$1160,ROW('Guias Salariais'!$D$1:$D$1160)-ROW('Guias Salariais'!$D$1)+1),ROW(33:33))),"")</f>
        <v/>
      </c>
      <c r="M34" s="63" t="str" cm="1">
        <f t="array" ref="M34">IFERROR(INDEX('Guias Salariais'!$E$1:$E$1160,SMALL(IF(M$1='Guias Salariais'!$D$1:$D$1160,ROW('Guias Salariais'!$D$1:$D$1160)-ROW('Guias Salariais'!$D$1)+1),ROW(33:33))),"")</f>
        <v/>
      </c>
      <c r="N34" s="65" t="str" cm="1">
        <f t="array" ref="N34">IFERROR(INDEX('Guias Salariais'!$E$1:$E$1160,SMALL(IF(N$1='Guias Salariais'!$D$1:$D$1160,ROW('Guias Salariais'!$D$1:$D$1160)-ROW('Guias Salariais'!$D$1)+1),ROW(33:33))),"")</f>
        <v/>
      </c>
      <c r="O34" s="65" t="str" cm="1">
        <f t="array" ref="O34">IFERROR(INDEX('Guias Salariais'!$E$1:$E$1160,SMALL(IF(O$1='Guias Salariais'!$D$1:$D$1160,ROW('Guias Salariais'!$D$1:$D$1160)-ROW('Guias Salariais'!$D$1)+1),ROW(33:33))),"")</f>
        <v/>
      </c>
      <c r="P34" s="48" t="str" cm="1">
        <f t="array" ref="P34">IFERROR(INDEX('Guias Salariais'!$E$1:$E$1160,SMALL(IF(P$1='Guias Salariais'!$D$1:$D$1160,ROW('Guias Salariais'!$D$1:$D$1160)-ROW('Guias Salariais'!$D$1)+1),ROW(33:33))),"")</f>
        <v/>
      </c>
      <c r="Q34" s="66" t="str" cm="1">
        <f t="array" ref="Q34">IFERROR(INDEX('Guias Salariais'!$E$1:$E$1160,SMALL(IF(Q$1='Guias Salariais'!$D$1:$D$1160,ROW('Guias Salariais'!$D$1:$D$1160)-ROW('Guias Salariais'!$D$1)+1),ROW(33:33))),"")</f>
        <v/>
      </c>
      <c r="R34" s="63" t="str" cm="1">
        <f t="array" ref="R34">IFERROR(INDEX('Guias Salariais'!$E$1:$E$1160,SMALL(IF(R$1='Guias Salariais'!$D$1:$D$1160,ROW('Guias Salariais'!$D$1:$D$1160)-ROW('Guias Salariais'!$D$1)+1),ROW(33:33))),"")</f>
        <v/>
      </c>
      <c r="S34" s="589" t="str" cm="1">
        <f t="array" ref="S34">IFERROR(INDEX('Guias Salariais'!$E$1:$E$1160,SMALL(IF(S$1='Guias Salariais'!$D$1:$D$1160,ROW('Guias Salariais'!$D$1:$D$1160)-ROW('Guias Salariais'!$D$1)+1),ROW(33:33))),"")</f>
        <v/>
      </c>
      <c r="T34" s="65" t="str" cm="1">
        <f t="array" ref="T34">IFERROR(INDEX('Guias Salariais'!$E$1:$E$1160,SMALL(IF(T$1='Guias Salariais'!$D$1:$D$1160,ROW('Guias Salariais'!$D$1:$D$1160)-ROW('Guias Salariais'!$D$1)+1),ROW(33:33))),"")</f>
        <v/>
      </c>
      <c r="U34" s="48" t="str" cm="1">
        <f t="array" ref="U34">IFERROR(INDEX('Guias Salariais'!$E$1:$E$1160,SMALL(IF(U$1='Guias Salariais'!$D$1:$D$1160,ROW('Guias Salariais'!$D$1:$D$1160)-ROW('Guias Salariais'!$D$1)+1),ROW(33:33))),"")</f>
        <v/>
      </c>
      <c r="V34" s="80" t="str" cm="1">
        <f t="array" ref="V34">IFERROR(INDEX('Guias Salariais'!$E$1:$E$1160,SMALL(IF(V$1='Guias Salariais'!$D$1:$D$1160,ROW('Guias Salariais'!$D$1:$D$1160)-ROW('Guias Salariais'!$D$1)+1),ROW(33:33))),"")</f>
        <v/>
      </c>
      <c r="W34" s="63" t="str" cm="1">
        <f t="array" ref="W34">IFERROR(INDEX('Guias Salariais'!$E$1:$E$1160,SMALL(IF(W$1='Guias Salariais'!$D$1:$D$1160,ROW('Guias Salariais'!$D$1:$D$1160)-ROW('Guias Salariais'!$D$1)+1),ROW(33:33))),"")</f>
        <v/>
      </c>
      <c r="X34" s="65" t="str" cm="1">
        <f t="array" ref="X34">IFERROR(INDEX('Guias Salariais'!$E$1:$E$1160,SMALL(IF(X$1='Guias Salariais'!$D$1:$D$1160,ROW('Guias Salariais'!$D$1:$D$1160)-ROW('Guias Salariais'!$D$1)+1),ROW(33:33))),"")</f>
        <v/>
      </c>
      <c r="Y34" s="65" t="str" cm="1">
        <f t="array" ref="Y34">IFERROR(INDEX('Guias Salariais'!$E$1:$E$1160,SMALL(IF(Y$1='Guias Salariais'!$D$1:$D$1160,ROW('Guias Salariais'!$D$1:$D$1160)-ROW('Guias Salariais'!$D$1)+1),ROW(33:33))),"")</f>
        <v/>
      </c>
      <c r="Z34" s="48" t="str" cm="1">
        <f t="array" ref="Z34">IFERROR(INDEX('Guias Salariais'!$E$1:$E$1160,SMALL(IF(Z$1='Guias Salariais'!$D$1:$D$1160,ROW('Guias Salariais'!$D$1:$D$1160)-ROW('Guias Salariais'!$D$1)+1),ROW(33:33))),"")</f>
        <v/>
      </c>
      <c r="AA34" s="66" t="str" cm="1">
        <f t="array" ref="AA34">IFERROR(INDEX('Guias Salariais'!$E$1:$E$1160,SMALL(IF(AA$1='Guias Salariais'!$D$1:$D$1160,ROW('Guias Salariais'!$D$1:$D$1160)-ROW('Guias Salariais'!$D$1)+1),ROW(33:33))),"")</f>
        <v/>
      </c>
      <c r="AB34" s="66" t="str" cm="1">
        <f t="array" ref="AB34">IFERROR(INDEX('Guias Salariais'!$E$1:$E$1160,SMALL(IF(AB$1='Guias Salariais'!$D$1:$D$1160,ROW('Guias Salariais'!$D$1:$D$1160)-ROW('Guias Salariais'!$D$1)+1),ROW(33:33))),"")</f>
        <v/>
      </c>
      <c r="AC34" s="63" t="str" cm="1">
        <f t="array" ref="AC34">IFERROR(INDEX('Guias Salariais'!$E$1:$E$1160,SMALL(IF(AC$1='Guias Salariais'!$D$1:$D$1160,ROW('Guias Salariais'!$D$1:$D$1160)-ROW('Guias Salariais'!$D$1)+1),ROW(33:33))),"")</f>
        <v/>
      </c>
      <c r="AD34" s="65" t="str" cm="1">
        <f t="array" ref="AD34">IFERROR(INDEX('Guias Salariais'!$E$1:$E$1160,SMALL(IF(AD$1='Guias Salariais'!$D$1:$D$1160,ROW('Guias Salariais'!$D$1:$D$1160)-ROW('Guias Salariais'!$D$1)+1),ROW(33:33))),"")</f>
        <v/>
      </c>
      <c r="AE34" s="177" t="str" cm="1">
        <f t="array" ref="AE34">IFERROR(INDEX('Guias Salariais'!$E$1:$E$1160,SMALL(IF(AE$1='Guias Salariais'!$D$1:$D$1160,ROW('Guias Salariais'!$D$1:$D$1160)-ROW('Guias Salariais'!$D$1)+1),ROW(33:33))),"")</f>
        <v/>
      </c>
      <c r="AF34" s="72"/>
    </row>
    <row r="35" spans="1:32" x14ac:dyDescent="0.25">
      <c r="A35" s="529" t="s">
        <v>82</v>
      </c>
      <c r="B35" s="63" t="str" cm="1">
        <f t="array" ref="B35">IFERROR(INDEX('Guias Salariais'!$E$1:$E$1160,SMALL(IF(B$1='Guias Salariais'!$D$1:$D$1160,ROW('Guias Salariais'!$D$1:$D$1160)-ROW('Guias Salariais'!$D$1)+1),ROW(34:34))),"")</f>
        <v/>
      </c>
      <c r="C35" s="177" t="str" cm="1">
        <f t="array" ref="C35">IFERROR(INDEX('Guias Salariais'!$E$1:$E$1160,SMALL(IF(C$1='Guias Salariais'!$D$1:$D$1160,ROW('Guias Salariais'!$D$1:$D$1160)-ROW('Guias Salariais'!$D$1)+1),ROW(34:34))),"")</f>
        <v/>
      </c>
      <c r="D35" s="66" t="str" cm="1">
        <f t="array" ref="D35">IFERROR(INDEX('Guias Salariais'!$E$1:$E$1160,SMALL(IF(D$1='Guias Salariais'!$D$1:$D$1160,ROW('Guias Salariais'!$D$1:$D$1160)-ROW('Guias Salariais'!$D$1)+1),ROW(34:34))),"")</f>
        <v/>
      </c>
      <c r="E35" s="66" t="str" cm="1">
        <f t="array" ref="E35">IFERROR(INDEX('Guias Salariais'!$E$1:$E$1160,SMALL(IF(E$1='Guias Salariais'!$D$1:$D$1160,ROW('Guias Salariais'!$D$1:$D$1160)-ROW('Guias Salariais'!$D$1)+1),ROW(34:34))),"")</f>
        <v/>
      </c>
      <c r="F35" s="66" t="str" cm="1">
        <f t="array" ref="F35">IFERROR(INDEX('Guias Salariais'!$E$1:$E$1160,SMALL(IF(F$1='Guias Salariais'!$D$1:$D$1160,ROW('Guias Salariais'!$D$1:$D$1160)-ROW('Guias Salariais'!$D$1)+1),ROW(34:34))),"")</f>
        <v/>
      </c>
      <c r="G35" s="63" t="str" cm="1">
        <f t="array" ref="G35">IFERROR(INDEX('Guias Salariais'!$E$1:$E$1160,SMALL(IF(G$1='Guias Salariais'!$D$1:$D$1160,ROW('Guias Salariais'!$D$1:$D$1160)-ROW('Guias Salariais'!$D$1)+1),ROW(34:34))),"")</f>
        <v/>
      </c>
      <c r="H35" s="65" t="str" cm="1">
        <f t="array" ref="H35">IFERROR(INDEX('Guias Salariais'!$E$1:$E$1160,SMALL(IF(H$1='Guias Salariais'!$D$1:$D$1160,ROW('Guias Salariais'!$D$1:$D$1160)-ROW('Guias Salariais'!$D$1)+1),ROW(34:34))),"")</f>
        <v/>
      </c>
      <c r="I35" s="65" cm="1">
        <f t="array" ref="I35">IFERROR(INDEX('Guias Salariais'!$E$1:$E$1160,SMALL(IF(I$1='Guias Salariais'!$D$1:$D$1160,ROW('Guias Salariais'!$D$1:$D$1160)-ROW('Guias Salariais'!$D$1)+1),ROW(34:34))),"")</f>
        <v>19800</v>
      </c>
      <c r="J35" s="48" t="str" cm="1">
        <f t="array" ref="J35">IFERROR(INDEX('Guias Salariais'!$E$1:$E$1160,SMALL(IF(J$1='Guias Salariais'!$D$1:$D$1160,ROW('Guias Salariais'!$D$1:$D$1160)-ROW('Guias Salariais'!$D$1)+1),ROW(34:34))),"")</f>
        <v/>
      </c>
      <c r="K35" s="66" t="str" cm="1">
        <f t="array" ref="K35">IFERROR(INDEX('Guias Salariais'!$E$1:$E$1160,SMALL(IF(K$1='Guias Salariais'!$D$1:$D$1160,ROW('Guias Salariais'!$D$1:$D$1160)-ROW('Guias Salariais'!$D$1)+1),ROW(34:34))),"")</f>
        <v/>
      </c>
      <c r="L35" s="66" t="str" cm="1">
        <f t="array" ref="L35">IFERROR(INDEX('Guias Salariais'!$E$1:$E$1160,SMALL(IF(L$1='Guias Salariais'!$D$1:$D$1160,ROW('Guias Salariais'!$D$1:$D$1160)-ROW('Guias Salariais'!$D$1)+1),ROW(34:34))),"")</f>
        <v/>
      </c>
      <c r="M35" s="63" t="str" cm="1">
        <f t="array" ref="M35">IFERROR(INDEX('Guias Salariais'!$E$1:$E$1160,SMALL(IF(M$1='Guias Salariais'!$D$1:$D$1160,ROW('Guias Salariais'!$D$1:$D$1160)-ROW('Guias Salariais'!$D$1)+1),ROW(34:34))),"")</f>
        <v/>
      </c>
      <c r="N35" s="65" t="str" cm="1">
        <f t="array" ref="N35">IFERROR(INDEX('Guias Salariais'!$E$1:$E$1160,SMALL(IF(N$1='Guias Salariais'!$D$1:$D$1160,ROW('Guias Salariais'!$D$1:$D$1160)-ROW('Guias Salariais'!$D$1)+1),ROW(34:34))),"")</f>
        <v/>
      </c>
      <c r="O35" s="65" t="str" cm="1">
        <f t="array" ref="O35">IFERROR(INDEX('Guias Salariais'!$E$1:$E$1160,SMALL(IF(O$1='Guias Salariais'!$D$1:$D$1160,ROW('Guias Salariais'!$D$1:$D$1160)-ROW('Guias Salariais'!$D$1)+1),ROW(34:34))),"")</f>
        <v/>
      </c>
      <c r="P35" s="48" t="str" cm="1">
        <f t="array" ref="P35">IFERROR(INDEX('Guias Salariais'!$E$1:$E$1160,SMALL(IF(P$1='Guias Salariais'!$D$1:$D$1160,ROW('Guias Salariais'!$D$1:$D$1160)-ROW('Guias Salariais'!$D$1)+1),ROW(34:34))),"")</f>
        <v/>
      </c>
      <c r="Q35" s="66" t="str" cm="1">
        <f t="array" ref="Q35">IFERROR(INDEX('Guias Salariais'!$E$1:$E$1160,SMALL(IF(Q$1='Guias Salariais'!$D$1:$D$1160,ROW('Guias Salariais'!$D$1:$D$1160)-ROW('Guias Salariais'!$D$1)+1),ROW(34:34))),"")</f>
        <v/>
      </c>
      <c r="R35" s="63" t="str" cm="1">
        <f t="array" ref="R35">IFERROR(INDEX('Guias Salariais'!$E$1:$E$1160,SMALL(IF(R$1='Guias Salariais'!$D$1:$D$1160,ROW('Guias Salariais'!$D$1:$D$1160)-ROW('Guias Salariais'!$D$1)+1),ROW(34:34))),"")</f>
        <v/>
      </c>
      <c r="S35" s="589" t="str" cm="1">
        <f t="array" ref="S35">IFERROR(INDEX('Guias Salariais'!$E$1:$E$1160,SMALL(IF(S$1='Guias Salariais'!$D$1:$D$1160,ROW('Guias Salariais'!$D$1:$D$1160)-ROW('Guias Salariais'!$D$1)+1),ROW(34:34))),"")</f>
        <v/>
      </c>
      <c r="T35" s="65" t="str" cm="1">
        <f t="array" ref="T35">IFERROR(INDEX('Guias Salariais'!$E$1:$E$1160,SMALL(IF(T$1='Guias Salariais'!$D$1:$D$1160,ROW('Guias Salariais'!$D$1:$D$1160)-ROW('Guias Salariais'!$D$1)+1),ROW(34:34))),"")</f>
        <v/>
      </c>
      <c r="U35" s="48" t="str" cm="1">
        <f t="array" ref="U35">IFERROR(INDEX('Guias Salariais'!$E$1:$E$1160,SMALL(IF(U$1='Guias Salariais'!$D$1:$D$1160,ROW('Guias Salariais'!$D$1:$D$1160)-ROW('Guias Salariais'!$D$1)+1),ROW(34:34))),"")</f>
        <v/>
      </c>
      <c r="V35" s="80" t="str" cm="1">
        <f t="array" ref="V35">IFERROR(INDEX('Guias Salariais'!$E$1:$E$1160,SMALL(IF(V$1='Guias Salariais'!$D$1:$D$1160,ROW('Guias Salariais'!$D$1:$D$1160)-ROW('Guias Salariais'!$D$1)+1),ROW(34:34))),"")</f>
        <v/>
      </c>
      <c r="W35" s="63" t="str" cm="1">
        <f t="array" ref="W35">IFERROR(INDEX('Guias Salariais'!$E$1:$E$1160,SMALL(IF(W$1='Guias Salariais'!$D$1:$D$1160,ROW('Guias Salariais'!$D$1:$D$1160)-ROW('Guias Salariais'!$D$1)+1),ROW(34:34))),"")</f>
        <v/>
      </c>
      <c r="X35" s="65" t="str" cm="1">
        <f t="array" ref="X35">IFERROR(INDEX('Guias Salariais'!$E$1:$E$1160,SMALL(IF(X$1='Guias Salariais'!$D$1:$D$1160,ROW('Guias Salariais'!$D$1:$D$1160)-ROW('Guias Salariais'!$D$1)+1),ROW(34:34))),"")</f>
        <v/>
      </c>
      <c r="Y35" s="65" t="str" cm="1">
        <f t="array" ref="Y35">IFERROR(INDEX('Guias Salariais'!$E$1:$E$1160,SMALL(IF(Y$1='Guias Salariais'!$D$1:$D$1160,ROW('Guias Salariais'!$D$1:$D$1160)-ROW('Guias Salariais'!$D$1)+1),ROW(34:34))),"")</f>
        <v/>
      </c>
      <c r="Z35" s="48" t="str" cm="1">
        <f t="array" ref="Z35">IFERROR(INDEX('Guias Salariais'!$E$1:$E$1160,SMALL(IF(Z$1='Guias Salariais'!$D$1:$D$1160,ROW('Guias Salariais'!$D$1:$D$1160)-ROW('Guias Salariais'!$D$1)+1),ROW(34:34))),"")</f>
        <v/>
      </c>
      <c r="AA35" s="66" t="str" cm="1">
        <f t="array" ref="AA35">IFERROR(INDEX('Guias Salariais'!$E$1:$E$1160,SMALL(IF(AA$1='Guias Salariais'!$D$1:$D$1160,ROW('Guias Salariais'!$D$1:$D$1160)-ROW('Guias Salariais'!$D$1)+1),ROW(34:34))),"")</f>
        <v/>
      </c>
      <c r="AB35" s="66" t="str" cm="1">
        <f t="array" ref="AB35">IFERROR(INDEX('Guias Salariais'!$E$1:$E$1160,SMALL(IF(AB$1='Guias Salariais'!$D$1:$D$1160,ROW('Guias Salariais'!$D$1:$D$1160)-ROW('Guias Salariais'!$D$1)+1),ROW(34:34))),"")</f>
        <v/>
      </c>
      <c r="AC35" s="63" t="str" cm="1">
        <f t="array" ref="AC35">IFERROR(INDEX('Guias Salariais'!$E$1:$E$1160,SMALL(IF(AC$1='Guias Salariais'!$D$1:$D$1160,ROW('Guias Salariais'!$D$1:$D$1160)-ROW('Guias Salariais'!$D$1)+1),ROW(34:34))),"")</f>
        <v/>
      </c>
      <c r="AD35" s="65" t="str" cm="1">
        <f t="array" ref="AD35">IFERROR(INDEX('Guias Salariais'!$E$1:$E$1160,SMALL(IF(AD$1='Guias Salariais'!$D$1:$D$1160,ROW('Guias Salariais'!$D$1:$D$1160)-ROW('Guias Salariais'!$D$1)+1),ROW(34:34))),"")</f>
        <v/>
      </c>
      <c r="AE35" s="177" t="str" cm="1">
        <f t="array" ref="AE35">IFERROR(INDEX('Guias Salariais'!$E$1:$E$1160,SMALL(IF(AE$1='Guias Salariais'!$D$1:$D$1160,ROW('Guias Salariais'!$D$1:$D$1160)-ROW('Guias Salariais'!$D$1)+1),ROW(34:34))),"")</f>
        <v/>
      </c>
      <c r="AF35" s="72"/>
    </row>
    <row r="36" spans="1:32" x14ac:dyDescent="0.25">
      <c r="A36" s="529" t="s">
        <v>82</v>
      </c>
      <c r="B36" s="63" t="str" cm="1">
        <f t="array" ref="B36">IFERROR(INDEX('Guias Salariais'!$E$1:$E$1160,SMALL(IF(B$1='Guias Salariais'!$D$1:$D$1160,ROW('Guias Salariais'!$D$1:$D$1160)-ROW('Guias Salariais'!$D$1)+1),ROW(35:35))),"")</f>
        <v/>
      </c>
      <c r="C36" s="177" t="str" cm="1">
        <f t="array" ref="C36">IFERROR(INDEX('Guias Salariais'!$E$1:$E$1160,SMALL(IF(C$1='Guias Salariais'!$D$1:$D$1160,ROW('Guias Salariais'!$D$1:$D$1160)-ROW('Guias Salariais'!$D$1)+1),ROW(35:35))),"")</f>
        <v/>
      </c>
      <c r="D36" s="66" t="str" cm="1">
        <f t="array" ref="D36">IFERROR(INDEX('Guias Salariais'!$E$1:$E$1160,SMALL(IF(D$1='Guias Salariais'!$D$1:$D$1160,ROW('Guias Salariais'!$D$1:$D$1160)-ROW('Guias Salariais'!$D$1)+1),ROW(35:35))),"")</f>
        <v/>
      </c>
      <c r="E36" s="66" t="str" cm="1">
        <f t="array" ref="E36">IFERROR(INDEX('Guias Salariais'!$E$1:$E$1160,SMALL(IF(E$1='Guias Salariais'!$D$1:$D$1160,ROW('Guias Salariais'!$D$1:$D$1160)-ROW('Guias Salariais'!$D$1)+1),ROW(35:35))),"")</f>
        <v/>
      </c>
      <c r="F36" s="66" t="str" cm="1">
        <f t="array" ref="F36">IFERROR(INDEX('Guias Salariais'!$E$1:$E$1160,SMALL(IF(F$1='Guias Salariais'!$D$1:$D$1160,ROW('Guias Salariais'!$D$1:$D$1160)-ROW('Guias Salariais'!$D$1)+1),ROW(35:35))),"")</f>
        <v/>
      </c>
      <c r="G36" s="63" t="str" cm="1">
        <f t="array" ref="G36">IFERROR(INDEX('Guias Salariais'!$E$1:$E$1160,SMALL(IF(G$1='Guias Salariais'!$D$1:$D$1160,ROW('Guias Salariais'!$D$1:$D$1160)-ROW('Guias Salariais'!$D$1)+1),ROW(35:35))),"")</f>
        <v/>
      </c>
      <c r="H36" s="65" t="str" cm="1">
        <f t="array" ref="H36">IFERROR(INDEX('Guias Salariais'!$E$1:$E$1160,SMALL(IF(H$1='Guias Salariais'!$D$1:$D$1160,ROW('Guias Salariais'!$D$1:$D$1160)-ROW('Guias Salariais'!$D$1)+1),ROW(35:35))),"")</f>
        <v/>
      </c>
      <c r="I36" s="65" cm="1">
        <f t="array" ref="I36">IFERROR(INDEX('Guias Salariais'!$E$1:$E$1160,SMALL(IF(I$1='Guias Salariais'!$D$1:$D$1160,ROW('Guias Salariais'!$D$1:$D$1160)-ROW('Guias Salariais'!$D$1)+1),ROW(35:35))),"")</f>
        <v>15840</v>
      </c>
      <c r="J36" s="48" t="str" cm="1">
        <f t="array" ref="J36">IFERROR(INDEX('Guias Salariais'!$E$1:$E$1160,SMALL(IF(J$1='Guias Salariais'!$D$1:$D$1160,ROW('Guias Salariais'!$D$1:$D$1160)-ROW('Guias Salariais'!$D$1)+1),ROW(35:35))),"")</f>
        <v/>
      </c>
      <c r="K36" s="66" t="str" cm="1">
        <f t="array" ref="K36">IFERROR(INDEX('Guias Salariais'!$E$1:$E$1160,SMALL(IF(K$1='Guias Salariais'!$D$1:$D$1160,ROW('Guias Salariais'!$D$1:$D$1160)-ROW('Guias Salariais'!$D$1)+1),ROW(35:35))),"")</f>
        <v/>
      </c>
      <c r="L36" s="66" t="str" cm="1">
        <f t="array" ref="L36">IFERROR(INDEX('Guias Salariais'!$E$1:$E$1160,SMALL(IF(L$1='Guias Salariais'!$D$1:$D$1160,ROW('Guias Salariais'!$D$1:$D$1160)-ROW('Guias Salariais'!$D$1)+1),ROW(35:35))),"")</f>
        <v/>
      </c>
      <c r="M36" s="63" t="str" cm="1">
        <f t="array" ref="M36">IFERROR(INDEX('Guias Salariais'!$E$1:$E$1160,SMALL(IF(M$1='Guias Salariais'!$D$1:$D$1160,ROW('Guias Salariais'!$D$1:$D$1160)-ROW('Guias Salariais'!$D$1)+1),ROW(35:35))),"")</f>
        <v/>
      </c>
      <c r="N36" s="65" t="str" cm="1">
        <f t="array" ref="N36">IFERROR(INDEX('Guias Salariais'!$E$1:$E$1160,SMALL(IF(N$1='Guias Salariais'!$D$1:$D$1160,ROW('Guias Salariais'!$D$1:$D$1160)-ROW('Guias Salariais'!$D$1)+1),ROW(35:35))),"")</f>
        <v/>
      </c>
      <c r="O36" s="65" t="str" cm="1">
        <f t="array" ref="O36">IFERROR(INDEX('Guias Salariais'!$E$1:$E$1160,SMALL(IF(O$1='Guias Salariais'!$D$1:$D$1160,ROW('Guias Salariais'!$D$1:$D$1160)-ROW('Guias Salariais'!$D$1)+1),ROW(35:35))),"")</f>
        <v/>
      </c>
      <c r="P36" s="48" t="str" cm="1">
        <f t="array" ref="P36">IFERROR(INDEX('Guias Salariais'!$E$1:$E$1160,SMALL(IF(P$1='Guias Salariais'!$D$1:$D$1160,ROW('Guias Salariais'!$D$1:$D$1160)-ROW('Guias Salariais'!$D$1)+1),ROW(35:35))),"")</f>
        <v/>
      </c>
      <c r="Q36" s="66" t="str" cm="1">
        <f t="array" ref="Q36">IFERROR(INDEX('Guias Salariais'!$E$1:$E$1160,SMALL(IF(Q$1='Guias Salariais'!$D$1:$D$1160,ROW('Guias Salariais'!$D$1:$D$1160)-ROW('Guias Salariais'!$D$1)+1),ROW(35:35))),"")</f>
        <v/>
      </c>
      <c r="R36" s="63" t="str" cm="1">
        <f t="array" ref="R36">IFERROR(INDEX('Guias Salariais'!$E$1:$E$1160,SMALL(IF(R$1='Guias Salariais'!$D$1:$D$1160,ROW('Guias Salariais'!$D$1:$D$1160)-ROW('Guias Salariais'!$D$1)+1),ROW(35:35))),"")</f>
        <v/>
      </c>
      <c r="S36" s="589" t="str" cm="1">
        <f t="array" ref="S36">IFERROR(INDEX('Guias Salariais'!$E$1:$E$1160,SMALL(IF(S$1='Guias Salariais'!$D$1:$D$1160,ROW('Guias Salariais'!$D$1:$D$1160)-ROW('Guias Salariais'!$D$1)+1),ROW(35:35))),"")</f>
        <v/>
      </c>
      <c r="T36" s="65" t="str" cm="1">
        <f t="array" ref="T36">IFERROR(INDEX('Guias Salariais'!$E$1:$E$1160,SMALL(IF(T$1='Guias Salariais'!$D$1:$D$1160,ROW('Guias Salariais'!$D$1:$D$1160)-ROW('Guias Salariais'!$D$1)+1),ROW(35:35))),"")</f>
        <v/>
      </c>
      <c r="U36" s="48" t="str" cm="1">
        <f t="array" ref="U36">IFERROR(INDEX('Guias Salariais'!$E$1:$E$1160,SMALL(IF(U$1='Guias Salariais'!$D$1:$D$1160,ROW('Guias Salariais'!$D$1:$D$1160)-ROW('Guias Salariais'!$D$1)+1),ROW(35:35))),"")</f>
        <v/>
      </c>
      <c r="V36" s="80" t="str" cm="1">
        <f t="array" ref="V36">IFERROR(INDEX('Guias Salariais'!$E$1:$E$1160,SMALL(IF(V$1='Guias Salariais'!$D$1:$D$1160,ROW('Guias Salariais'!$D$1:$D$1160)-ROW('Guias Salariais'!$D$1)+1),ROW(35:35))),"")</f>
        <v/>
      </c>
      <c r="W36" s="63" t="str" cm="1">
        <f t="array" ref="W36">IFERROR(INDEX('Guias Salariais'!$E$1:$E$1160,SMALL(IF(W$1='Guias Salariais'!$D$1:$D$1160,ROW('Guias Salariais'!$D$1:$D$1160)-ROW('Guias Salariais'!$D$1)+1),ROW(35:35))),"")</f>
        <v/>
      </c>
      <c r="X36" s="65" t="str" cm="1">
        <f t="array" ref="X36">IFERROR(INDEX('Guias Salariais'!$E$1:$E$1160,SMALL(IF(X$1='Guias Salariais'!$D$1:$D$1160,ROW('Guias Salariais'!$D$1:$D$1160)-ROW('Guias Salariais'!$D$1)+1),ROW(35:35))),"")</f>
        <v/>
      </c>
      <c r="Y36" s="65" t="str" cm="1">
        <f t="array" ref="Y36">IFERROR(INDEX('Guias Salariais'!$E$1:$E$1160,SMALL(IF(Y$1='Guias Salariais'!$D$1:$D$1160,ROW('Guias Salariais'!$D$1:$D$1160)-ROW('Guias Salariais'!$D$1)+1),ROW(35:35))),"")</f>
        <v/>
      </c>
      <c r="Z36" s="48" t="str" cm="1">
        <f t="array" ref="Z36">IFERROR(INDEX('Guias Salariais'!$E$1:$E$1160,SMALL(IF(Z$1='Guias Salariais'!$D$1:$D$1160,ROW('Guias Salariais'!$D$1:$D$1160)-ROW('Guias Salariais'!$D$1)+1),ROW(35:35))),"")</f>
        <v/>
      </c>
      <c r="AA36" s="66" t="str" cm="1">
        <f t="array" ref="AA36">IFERROR(INDEX('Guias Salariais'!$E$1:$E$1160,SMALL(IF(AA$1='Guias Salariais'!$D$1:$D$1160,ROW('Guias Salariais'!$D$1:$D$1160)-ROW('Guias Salariais'!$D$1)+1),ROW(35:35))),"")</f>
        <v/>
      </c>
      <c r="AB36" s="66" t="str" cm="1">
        <f t="array" ref="AB36">IFERROR(INDEX('Guias Salariais'!$E$1:$E$1160,SMALL(IF(AB$1='Guias Salariais'!$D$1:$D$1160,ROW('Guias Salariais'!$D$1:$D$1160)-ROW('Guias Salariais'!$D$1)+1),ROW(35:35))),"")</f>
        <v/>
      </c>
      <c r="AC36" s="63" t="str" cm="1">
        <f t="array" ref="AC36">IFERROR(INDEX('Guias Salariais'!$E$1:$E$1160,SMALL(IF(AC$1='Guias Salariais'!$D$1:$D$1160,ROW('Guias Salariais'!$D$1:$D$1160)-ROW('Guias Salariais'!$D$1)+1),ROW(35:35))),"")</f>
        <v/>
      </c>
      <c r="AD36" s="65" t="str" cm="1">
        <f t="array" ref="AD36">IFERROR(INDEX('Guias Salariais'!$E$1:$E$1160,SMALL(IF(AD$1='Guias Salariais'!$D$1:$D$1160,ROW('Guias Salariais'!$D$1:$D$1160)-ROW('Guias Salariais'!$D$1)+1),ROW(35:35))),"")</f>
        <v/>
      </c>
      <c r="AE36" s="177" t="str" cm="1">
        <f t="array" ref="AE36">IFERROR(INDEX('Guias Salariais'!$E$1:$E$1160,SMALL(IF(AE$1='Guias Salariais'!$D$1:$D$1160,ROW('Guias Salariais'!$D$1:$D$1160)-ROW('Guias Salariais'!$D$1)+1),ROW(35:35))),"")</f>
        <v/>
      </c>
      <c r="AF36" s="72"/>
    </row>
    <row r="37" spans="1:32" x14ac:dyDescent="0.25">
      <c r="A37" s="529" t="s">
        <v>82</v>
      </c>
      <c r="B37" s="63" t="str" cm="1">
        <f t="array" ref="B37">IFERROR(INDEX('Guias Salariais'!$E$1:$E$1160,SMALL(IF(B$1='Guias Salariais'!$D$1:$D$1160,ROW('Guias Salariais'!$D$1:$D$1160)-ROW('Guias Salariais'!$D$1)+1),ROW(36:36))),"")</f>
        <v/>
      </c>
      <c r="C37" s="177" t="str" cm="1">
        <f t="array" ref="C37">IFERROR(INDEX('Guias Salariais'!$E$1:$E$1160,SMALL(IF(C$1='Guias Salariais'!$D$1:$D$1160,ROW('Guias Salariais'!$D$1:$D$1160)-ROW('Guias Salariais'!$D$1)+1),ROW(36:36))),"")</f>
        <v/>
      </c>
      <c r="D37" s="66" t="str" cm="1">
        <f t="array" ref="D37">IFERROR(INDEX('Guias Salariais'!$E$1:$E$1160,SMALL(IF(D$1='Guias Salariais'!$D$1:$D$1160,ROW('Guias Salariais'!$D$1:$D$1160)-ROW('Guias Salariais'!$D$1)+1),ROW(36:36))),"")</f>
        <v/>
      </c>
      <c r="E37" s="66" t="str" cm="1">
        <f t="array" ref="E37">IFERROR(INDEX('Guias Salariais'!$E$1:$E$1160,SMALL(IF(E$1='Guias Salariais'!$D$1:$D$1160,ROW('Guias Salariais'!$D$1:$D$1160)-ROW('Guias Salariais'!$D$1)+1),ROW(36:36))),"")</f>
        <v/>
      </c>
      <c r="F37" s="66" t="str" cm="1">
        <f t="array" ref="F37">IFERROR(INDEX('Guias Salariais'!$E$1:$E$1160,SMALL(IF(F$1='Guias Salariais'!$D$1:$D$1160,ROW('Guias Salariais'!$D$1:$D$1160)-ROW('Guias Salariais'!$D$1)+1),ROW(36:36))),"")</f>
        <v/>
      </c>
      <c r="G37" s="63" t="str" cm="1">
        <f t="array" ref="G37">IFERROR(INDEX('Guias Salariais'!$E$1:$E$1160,SMALL(IF(G$1='Guias Salariais'!$D$1:$D$1160,ROW('Guias Salariais'!$D$1:$D$1160)-ROW('Guias Salariais'!$D$1)+1),ROW(36:36))),"")</f>
        <v/>
      </c>
      <c r="H37" s="65" t="str" cm="1">
        <f t="array" ref="H37">IFERROR(INDEX('Guias Salariais'!$E$1:$E$1160,SMALL(IF(H$1='Guias Salariais'!$D$1:$D$1160,ROW('Guias Salariais'!$D$1:$D$1160)-ROW('Guias Salariais'!$D$1)+1),ROW(36:36))),"")</f>
        <v/>
      </c>
      <c r="I37" s="65" t="str" cm="1">
        <f t="array" ref="I37">IFERROR(INDEX('Guias Salariais'!$E$1:$E$1160,SMALL(IF(I$1='Guias Salariais'!$D$1:$D$1160,ROW('Guias Salariais'!$D$1:$D$1160)-ROW('Guias Salariais'!$D$1)+1),ROW(36:36))),"")</f>
        <v/>
      </c>
      <c r="J37" s="48" t="str" cm="1">
        <f t="array" ref="J37">IFERROR(INDEX('Guias Salariais'!$E$1:$E$1160,SMALL(IF(J$1='Guias Salariais'!$D$1:$D$1160,ROW('Guias Salariais'!$D$1:$D$1160)-ROW('Guias Salariais'!$D$1)+1),ROW(36:36))),"")</f>
        <v/>
      </c>
      <c r="K37" s="66" t="str" cm="1">
        <f t="array" ref="K37">IFERROR(INDEX('Guias Salariais'!$E$1:$E$1160,SMALL(IF(K$1='Guias Salariais'!$D$1:$D$1160,ROW('Guias Salariais'!$D$1:$D$1160)-ROW('Guias Salariais'!$D$1)+1),ROW(36:36))),"")</f>
        <v/>
      </c>
      <c r="L37" s="66" t="str" cm="1">
        <f t="array" ref="L37">IFERROR(INDEX('Guias Salariais'!$E$1:$E$1160,SMALL(IF(L$1='Guias Salariais'!$D$1:$D$1160,ROW('Guias Salariais'!$D$1:$D$1160)-ROW('Guias Salariais'!$D$1)+1),ROW(36:36))),"")</f>
        <v/>
      </c>
      <c r="M37" s="63" t="str" cm="1">
        <f t="array" ref="M37">IFERROR(INDEX('Guias Salariais'!$E$1:$E$1160,SMALL(IF(M$1='Guias Salariais'!$D$1:$D$1160,ROW('Guias Salariais'!$D$1:$D$1160)-ROW('Guias Salariais'!$D$1)+1),ROW(36:36))),"")</f>
        <v/>
      </c>
      <c r="N37" s="65" t="str" cm="1">
        <f t="array" ref="N37">IFERROR(INDEX('Guias Salariais'!$E$1:$E$1160,SMALL(IF(N$1='Guias Salariais'!$D$1:$D$1160,ROW('Guias Salariais'!$D$1:$D$1160)-ROW('Guias Salariais'!$D$1)+1),ROW(36:36))),"")</f>
        <v/>
      </c>
      <c r="O37" s="65" t="str" cm="1">
        <f t="array" ref="O37">IFERROR(INDEX('Guias Salariais'!$E$1:$E$1160,SMALL(IF(O$1='Guias Salariais'!$D$1:$D$1160,ROW('Guias Salariais'!$D$1:$D$1160)-ROW('Guias Salariais'!$D$1)+1),ROW(36:36))),"")</f>
        <v/>
      </c>
      <c r="P37" s="48" t="str" cm="1">
        <f t="array" ref="P37">IFERROR(INDEX('Guias Salariais'!$E$1:$E$1160,SMALL(IF(P$1='Guias Salariais'!$D$1:$D$1160,ROW('Guias Salariais'!$D$1:$D$1160)-ROW('Guias Salariais'!$D$1)+1),ROW(36:36))),"")</f>
        <v/>
      </c>
      <c r="Q37" s="66" t="str" cm="1">
        <f t="array" ref="Q37">IFERROR(INDEX('Guias Salariais'!$E$1:$E$1160,SMALL(IF(Q$1='Guias Salariais'!$D$1:$D$1160,ROW('Guias Salariais'!$D$1:$D$1160)-ROW('Guias Salariais'!$D$1)+1),ROW(36:36))),"")</f>
        <v/>
      </c>
      <c r="R37" s="63" t="str" cm="1">
        <f t="array" ref="R37">IFERROR(INDEX('Guias Salariais'!$E$1:$E$1160,SMALL(IF(R$1='Guias Salariais'!$D$1:$D$1160,ROW('Guias Salariais'!$D$1:$D$1160)-ROW('Guias Salariais'!$D$1)+1),ROW(36:36))),"")</f>
        <v/>
      </c>
      <c r="S37" s="589" t="str" cm="1">
        <f t="array" ref="S37">IFERROR(INDEX('Guias Salariais'!$E$1:$E$1160,SMALL(IF(S$1='Guias Salariais'!$D$1:$D$1160,ROW('Guias Salariais'!$D$1:$D$1160)-ROW('Guias Salariais'!$D$1)+1),ROW(36:36))),"")</f>
        <v/>
      </c>
      <c r="T37" s="65" t="str" cm="1">
        <f t="array" ref="T37">IFERROR(INDEX('Guias Salariais'!$E$1:$E$1160,SMALL(IF(T$1='Guias Salariais'!$D$1:$D$1160,ROW('Guias Salariais'!$D$1:$D$1160)-ROW('Guias Salariais'!$D$1)+1),ROW(36:36))),"")</f>
        <v/>
      </c>
      <c r="U37" s="48" t="str" cm="1">
        <f t="array" ref="U37">IFERROR(INDEX('Guias Salariais'!$E$1:$E$1160,SMALL(IF(U$1='Guias Salariais'!$D$1:$D$1160,ROW('Guias Salariais'!$D$1:$D$1160)-ROW('Guias Salariais'!$D$1)+1),ROW(36:36))),"")</f>
        <v/>
      </c>
      <c r="V37" s="80" t="str" cm="1">
        <f t="array" ref="V37">IFERROR(INDEX('Guias Salariais'!$E$1:$E$1160,SMALL(IF(V$1='Guias Salariais'!$D$1:$D$1160,ROW('Guias Salariais'!$D$1:$D$1160)-ROW('Guias Salariais'!$D$1)+1),ROW(36:36))),"")</f>
        <v/>
      </c>
      <c r="W37" s="63" t="str" cm="1">
        <f t="array" ref="W37">IFERROR(INDEX('Guias Salariais'!$E$1:$E$1160,SMALL(IF(W$1='Guias Salariais'!$D$1:$D$1160,ROW('Guias Salariais'!$D$1:$D$1160)-ROW('Guias Salariais'!$D$1)+1),ROW(36:36))),"")</f>
        <v/>
      </c>
      <c r="X37" s="65" t="str" cm="1">
        <f t="array" ref="X37">IFERROR(INDEX('Guias Salariais'!$E$1:$E$1160,SMALL(IF(X$1='Guias Salariais'!$D$1:$D$1160,ROW('Guias Salariais'!$D$1:$D$1160)-ROW('Guias Salariais'!$D$1)+1),ROW(36:36))),"")</f>
        <v/>
      </c>
      <c r="Y37" s="65" t="str" cm="1">
        <f t="array" ref="Y37">IFERROR(INDEX('Guias Salariais'!$E$1:$E$1160,SMALL(IF(Y$1='Guias Salariais'!$D$1:$D$1160,ROW('Guias Salariais'!$D$1:$D$1160)-ROW('Guias Salariais'!$D$1)+1),ROW(36:36))),"")</f>
        <v/>
      </c>
      <c r="Z37" s="48" t="str" cm="1">
        <f t="array" ref="Z37">IFERROR(INDEX('Guias Salariais'!$E$1:$E$1160,SMALL(IF(Z$1='Guias Salariais'!$D$1:$D$1160,ROW('Guias Salariais'!$D$1:$D$1160)-ROW('Guias Salariais'!$D$1)+1),ROW(36:36))),"")</f>
        <v/>
      </c>
      <c r="AA37" s="66" t="str" cm="1">
        <f t="array" ref="AA37">IFERROR(INDEX('Guias Salariais'!$E$1:$E$1160,SMALL(IF(AA$1='Guias Salariais'!$D$1:$D$1160,ROW('Guias Salariais'!$D$1:$D$1160)-ROW('Guias Salariais'!$D$1)+1),ROW(36:36))),"")</f>
        <v/>
      </c>
      <c r="AB37" s="66" t="str" cm="1">
        <f t="array" ref="AB37">IFERROR(INDEX('Guias Salariais'!$E$1:$E$1160,SMALL(IF(AB$1='Guias Salariais'!$D$1:$D$1160,ROW('Guias Salariais'!$D$1:$D$1160)-ROW('Guias Salariais'!$D$1)+1),ROW(36:36))),"")</f>
        <v/>
      </c>
      <c r="AC37" s="63" t="str" cm="1">
        <f t="array" ref="AC37">IFERROR(INDEX('Guias Salariais'!$E$1:$E$1160,SMALL(IF(AC$1='Guias Salariais'!$D$1:$D$1160,ROW('Guias Salariais'!$D$1:$D$1160)-ROW('Guias Salariais'!$D$1)+1),ROW(36:36))),"")</f>
        <v/>
      </c>
      <c r="AD37" s="65" t="str" cm="1">
        <f t="array" ref="AD37">IFERROR(INDEX('Guias Salariais'!$E$1:$E$1160,SMALL(IF(AD$1='Guias Salariais'!$D$1:$D$1160,ROW('Guias Salariais'!$D$1:$D$1160)-ROW('Guias Salariais'!$D$1)+1),ROW(36:36))),"")</f>
        <v/>
      </c>
      <c r="AE37" s="177" t="str" cm="1">
        <f t="array" ref="AE37">IFERROR(INDEX('Guias Salariais'!$E$1:$E$1160,SMALL(IF(AE$1='Guias Salariais'!$D$1:$D$1160,ROW('Guias Salariais'!$D$1:$D$1160)-ROW('Guias Salariais'!$D$1)+1),ROW(36:36))),"")</f>
        <v/>
      </c>
      <c r="AF37" s="72"/>
    </row>
    <row r="38" spans="1:32" x14ac:dyDescent="0.25">
      <c r="A38" s="529" t="s">
        <v>82</v>
      </c>
      <c r="B38" s="63" t="str" cm="1">
        <f t="array" ref="B38">IFERROR(INDEX('Guias Salariais'!$E$1:$E$1160,SMALL(IF(B$1='Guias Salariais'!$D$1:$D$1160,ROW('Guias Salariais'!$D$1:$D$1160)-ROW('Guias Salariais'!$D$1)+1),ROW(37:37))),"")</f>
        <v/>
      </c>
      <c r="C38" s="177" t="str" cm="1">
        <f t="array" ref="C38">IFERROR(INDEX('Guias Salariais'!$E$1:$E$1160,SMALL(IF(C$1='Guias Salariais'!$D$1:$D$1160,ROW('Guias Salariais'!$D$1:$D$1160)-ROW('Guias Salariais'!$D$1)+1),ROW(37:37))),"")</f>
        <v/>
      </c>
      <c r="D38" s="66" t="str" cm="1">
        <f t="array" ref="D38">IFERROR(INDEX('Guias Salariais'!$E$1:$E$1160,SMALL(IF(D$1='Guias Salariais'!$D$1:$D$1160,ROW('Guias Salariais'!$D$1:$D$1160)-ROW('Guias Salariais'!$D$1)+1),ROW(37:37))),"")</f>
        <v/>
      </c>
      <c r="E38" s="66" t="str" cm="1">
        <f t="array" ref="E38">IFERROR(INDEX('Guias Salariais'!$E$1:$E$1160,SMALL(IF(E$1='Guias Salariais'!$D$1:$D$1160,ROW('Guias Salariais'!$D$1:$D$1160)-ROW('Guias Salariais'!$D$1)+1),ROW(37:37))),"")</f>
        <v/>
      </c>
      <c r="F38" s="66" t="str" cm="1">
        <f t="array" ref="F38">IFERROR(INDEX('Guias Salariais'!$E$1:$E$1160,SMALL(IF(F$1='Guias Salariais'!$D$1:$D$1160,ROW('Guias Salariais'!$D$1:$D$1160)-ROW('Guias Salariais'!$D$1)+1),ROW(37:37))),"")</f>
        <v/>
      </c>
      <c r="G38" s="63" t="str" cm="1">
        <f t="array" ref="G38">IFERROR(INDEX('Guias Salariais'!$E$1:$E$1160,SMALL(IF(G$1='Guias Salariais'!$D$1:$D$1160,ROW('Guias Salariais'!$D$1:$D$1160)-ROW('Guias Salariais'!$D$1)+1),ROW(37:37))),"")</f>
        <v/>
      </c>
      <c r="H38" s="65" t="str" cm="1">
        <f t="array" ref="H38">IFERROR(INDEX('Guias Salariais'!$E$1:$E$1160,SMALL(IF(H$1='Guias Salariais'!$D$1:$D$1160,ROW('Guias Salariais'!$D$1:$D$1160)-ROW('Guias Salariais'!$D$1)+1),ROW(37:37))),"")</f>
        <v/>
      </c>
      <c r="I38" s="65" t="str" cm="1">
        <f t="array" ref="I38">IFERROR(INDEX('Guias Salariais'!$E$1:$E$1160,SMALL(IF(I$1='Guias Salariais'!$D$1:$D$1160,ROW('Guias Salariais'!$D$1:$D$1160)-ROW('Guias Salariais'!$D$1)+1),ROW(37:37))),"")</f>
        <v/>
      </c>
      <c r="J38" s="48" t="str" cm="1">
        <f t="array" ref="J38">IFERROR(INDEX('Guias Salariais'!$E$1:$E$1160,SMALL(IF(J$1='Guias Salariais'!$D$1:$D$1160,ROW('Guias Salariais'!$D$1:$D$1160)-ROW('Guias Salariais'!$D$1)+1),ROW(37:37))),"")</f>
        <v/>
      </c>
      <c r="K38" s="66" t="str" cm="1">
        <f t="array" ref="K38">IFERROR(INDEX('Guias Salariais'!$E$1:$E$1160,SMALL(IF(K$1='Guias Salariais'!$D$1:$D$1160,ROW('Guias Salariais'!$D$1:$D$1160)-ROW('Guias Salariais'!$D$1)+1),ROW(37:37))),"")</f>
        <v/>
      </c>
      <c r="L38" s="66" t="str" cm="1">
        <f t="array" ref="L38">IFERROR(INDEX('Guias Salariais'!$E$1:$E$1160,SMALL(IF(L$1='Guias Salariais'!$D$1:$D$1160,ROW('Guias Salariais'!$D$1:$D$1160)-ROW('Guias Salariais'!$D$1)+1),ROW(37:37))),"")</f>
        <v/>
      </c>
      <c r="M38" s="63" t="str" cm="1">
        <f t="array" ref="M38">IFERROR(INDEX('Guias Salariais'!$E$1:$E$1160,SMALL(IF(M$1='Guias Salariais'!$D$1:$D$1160,ROW('Guias Salariais'!$D$1:$D$1160)-ROW('Guias Salariais'!$D$1)+1),ROW(37:37))),"")</f>
        <v/>
      </c>
      <c r="N38" s="65" t="str" cm="1">
        <f t="array" ref="N38">IFERROR(INDEX('Guias Salariais'!$E$1:$E$1160,SMALL(IF(N$1='Guias Salariais'!$D$1:$D$1160,ROW('Guias Salariais'!$D$1:$D$1160)-ROW('Guias Salariais'!$D$1)+1),ROW(37:37))),"")</f>
        <v/>
      </c>
      <c r="O38" s="65" t="str" cm="1">
        <f t="array" ref="O38">IFERROR(INDEX('Guias Salariais'!$E$1:$E$1160,SMALL(IF(O$1='Guias Salariais'!$D$1:$D$1160,ROW('Guias Salariais'!$D$1:$D$1160)-ROW('Guias Salariais'!$D$1)+1),ROW(37:37))),"")</f>
        <v/>
      </c>
      <c r="P38" s="48" t="str" cm="1">
        <f t="array" ref="P38">IFERROR(INDEX('Guias Salariais'!$E$1:$E$1160,SMALL(IF(P$1='Guias Salariais'!$D$1:$D$1160,ROW('Guias Salariais'!$D$1:$D$1160)-ROW('Guias Salariais'!$D$1)+1),ROW(37:37))),"")</f>
        <v/>
      </c>
      <c r="Q38" s="66" t="str" cm="1">
        <f t="array" ref="Q38">IFERROR(INDEX('Guias Salariais'!$E$1:$E$1160,SMALL(IF(Q$1='Guias Salariais'!$D$1:$D$1160,ROW('Guias Salariais'!$D$1:$D$1160)-ROW('Guias Salariais'!$D$1)+1),ROW(37:37))),"")</f>
        <v/>
      </c>
      <c r="R38" s="63" t="str" cm="1">
        <f t="array" ref="R38">IFERROR(INDEX('Guias Salariais'!$E$1:$E$1160,SMALL(IF(R$1='Guias Salariais'!$D$1:$D$1160,ROW('Guias Salariais'!$D$1:$D$1160)-ROW('Guias Salariais'!$D$1)+1),ROW(37:37))),"")</f>
        <v/>
      </c>
      <c r="S38" s="589" t="str" cm="1">
        <f t="array" ref="S38">IFERROR(INDEX('Guias Salariais'!$E$1:$E$1160,SMALL(IF(S$1='Guias Salariais'!$D$1:$D$1160,ROW('Guias Salariais'!$D$1:$D$1160)-ROW('Guias Salariais'!$D$1)+1),ROW(37:37))),"")</f>
        <v/>
      </c>
      <c r="T38" s="65" t="str" cm="1">
        <f t="array" ref="T38">IFERROR(INDEX('Guias Salariais'!$E$1:$E$1160,SMALL(IF(T$1='Guias Salariais'!$D$1:$D$1160,ROW('Guias Salariais'!$D$1:$D$1160)-ROW('Guias Salariais'!$D$1)+1),ROW(37:37))),"")</f>
        <v/>
      </c>
      <c r="U38" s="48" t="str" cm="1">
        <f t="array" ref="U38">IFERROR(INDEX('Guias Salariais'!$E$1:$E$1160,SMALL(IF(U$1='Guias Salariais'!$D$1:$D$1160,ROW('Guias Salariais'!$D$1:$D$1160)-ROW('Guias Salariais'!$D$1)+1),ROW(37:37))),"")</f>
        <v/>
      </c>
      <c r="V38" s="80" t="str" cm="1">
        <f t="array" ref="V38">IFERROR(INDEX('Guias Salariais'!$E$1:$E$1160,SMALL(IF(V$1='Guias Salariais'!$D$1:$D$1160,ROW('Guias Salariais'!$D$1:$D$1160)-ROW('Guias Salariais'!$D$1)+1),ROW(37:37))),"")</f>
        <v/>
      </c>
      <c r="W38" s="63" t="str" cm="1">
        <f t="array" ref="W38">IFERROR(INDEX('Guias Salariais'!$E$1:$E$1160,SMALL(IF(W$1='Guias Salariais'!$D$1:$D$1160,ROW('Guias Salariais'!$D$1:$D$1160)-ROW('Guias Salariais'!$D$1)+1),ROW(37:37))),"")</f>
        <v/>
      </c>
      <c r="X38" s="65" t="str" cm="1">
        <f t="array" ref="X38">IFERROR(INDEX('Guias Salariais'!$E$1:$E$1160,SMALL(IF(X$1='Guias Salariais'!$D$1:$D$1160,ROW('Guias Salariais'!$D$1:$D$1160)-ROW('Guias Salariais'!$D$1)+1),ROW(37:37))),"")</f>
        <v/>
      </c>
      <c r="Y38" s="65" t="str" cm="1">
        <f t="array" ref="Y38">IFERROR(INDEX('Guias Salariais'!$E$1:$E$1160,SMALL(IF(Y$1='Guias Salariais'!$D$1:$D$1160,ROW('Guias Salariais'!$D$1:$D$1160)-ROW('Guias Salariais'!$D$1)+1),ROW(37:37))),"")</f>
        <v/>
      </c>
      <c r="Z38" s="48" t="str" cm="1">
        <f t="array" ref="Z38">IFERROR(INDEX('Guias Salariais'!$E$1:$E$1160,SMALL(IF(Z$1='Guias Salariais'!$D$1:$D$1160,ROW('Guias Salariais'!$D$1:$D$1160)-ROW('Guias Salariais'!$D$1)+1),ROW(37:37))),"")</f>
        <v/>
      </c>
      <c r="AA38" s="66" t="str" cm="1">
        <f t="array" ref="AA38">IFERROR(INDEX('Guias Salariais'!$E$1:$E$1160,SMALL(IF(AA$1='Guias Salariais'!$D$1:$D$1160,ROW('Guias Salariais'!$D$1:$D$1160)-ROW('Guias Salariais'!$D$1)+1),ROW(37:37))),"")</f>
        <v/>
      </c>
      <c r="AB38" s="66" t="str" cm="1">
        <f t="array" ref="AB38">IFERROR(INDEX('Guias Salariais'!$E$1:$E$1160,SMALL(IF(AB$1='Guias Salariais'!$D$1:$D$1160,ROW('Guias Salariais'!$D$1:$D$1160)-ROW('Guias Salariais'!$D$1)+1),ROW(37:37))),"")</f>
        <v/>
      </c>
      <c r="AC38" s="63" t="str" cm="1">
        <f t="array" ref="AC38">IFERROR(INDEX('Guias Salariais'!$E$1:$E$1160,SMALL(IF(AC$1='Guias Salariais'!$D$1:$D$1160,ROW('Guias Salariais'!$D$1:$D$1160)-ROW('Guias Salariais'!$D$1)+1),ROW(37:37))),"")</f>
        <v/>
      </c>
      <c r="AD38" s="65" t="str" cm="1">
        <f t="array" ref="AD38">IFERROR(INDEX('Guias Salariais'!$E$1:$E$1160,SMALL(IF(AD$1='Guias Salariais'!$D$1:$D$1160,ROW('Guias Salariais'!$D$1:$D$1160)-ROW('Guias Salariais'!$D$1)+1),ROW(37:37))),"")</f>
        <v/>
      </c>
      <c r="AE38" s="177" t="str" cm="1">
        <f t="array" ref="AE38">IFERROR(INDEX('Guias Salariais'!$E$1:$E$1160,SMALL(IF(AE$1='Guias Salariais'!$D$1:$D$1160,ROW('Guias Salariais'!$D$1:$D$1160)-ROW('Guias Salariais'!$D$1)+1),ROW(37:37))),"")</f>
        <v/>
      </c>
      <c r="AF38" s="72"/>
    </row>
    <row r="39" spans="1:32" x14ac:dyDescent="0.25">
      <c r="A39" s="529" t="s">
        <v>82</v>
      </c>
      <c r="B39" s="63" t="str" cm="1">
        <f t="array" ref="B39">IFERROR(INDEX('Guias Salariais'!$E$1:$E$1160,SMALL(IF(B$1='Guias Salariais'!$D$1:$D$1160,ROW('Guias Salariais'!$D$1:$D$1160)-ROW('Guias Salariais'!$D$1)+1),ROW(38:38))),"")</f>
        <v/>
      </c>
      <c r="C39" s="177" t="str" cm="1">
        <f t="array" ref="C39">IFERROR(INDEX('Guias Salariais'!$E$1:$E$1160,SMALL(IF(C$1='Guias Salariais'!$D$1:$D$1160,ROW('Guias Salariais'!$D$1:$D$1160)-ROW('Guias Salariais'!$D$1)+1),ROW(38:38))),"")</f>
        <v/>
      </c>
      <c r="D39" s="66" t="str" cm="1">
        <f t="array" ref="D39">IFERROR(INDEX('Guias Salariais'!$E$1:$E$1160,SMALL(IF(D$1='Guias Salariais'!$D$1:$D$1160,ROW('Guias Salariais'!$D$1:$D$1160)-ROW('Guias Salariais'!$D$1)+1),ROW(38:38))),"")</f>
        <v/>
      </c>
      <c r="E39" s="66" t="str" cm="1">
        <f t="array" ref="E39">IFERROR(INDEX('Guias Salariais'!$E$1:$E$1160,SMALL(IF(E$1='Guias Salariais'!$D$1:$D$1160,ROW('Guias Salariais'!$D$1:$D$1160)-ROW('Guias Salariais'!$D$1)+1),ROW(38:38))),"")</f>
        <v/>
      </c>
      <c r="F39" s="66" t="str" cm="1">
        <f t="array" ref="F39">IFERROR(INDEX('Guias Salariais'!$E$1:$E$1160,SMALL(IF(F$1='Guias Salariais'!$D$1:$D$1160,ROW('Guias Salariais'!$D$1:$D$1160)-ROW('Guias Salariais'!$D$1)+1),ROW(38:38))),"")</f>
        <v/>
      </c>
      <c r="G39" s="63" t="str" cm="1">
        <f t="array" ref="G39">IFERROR(INDEX('Guias Salariais'!$E$1:$E$1160,SMALL(IF(G$1='Guias Salariais'!$D$1:$D$1160,ROW('Guias Salariais'!$D$1:$D$1160)-ROW('Guias Salariais'!$D$1)+1),ROW(38:38))),"")</f>
        <v/>
      </c>
      <c r="H39" s="65" t="str" cm="1">
        <f t="array" ref="H39">IFERROR(INDEX('Guias Salariais'!$E$1:$E$1160,SMALL(IF(H$1='Guias Salariais'!$D$1:$D$1160,ROW('Guias Salariais'!$D$1:$D$1160)-ROW('Guias Salariais'!$D$1)+1),ROW(38:38))),"")</f>
        <v/>
      </c>
      <c r="I39" s="65" t="str" cm="1">
        <f t="array" ref="I39">IFERROR(INDEX('Guias Salariais'!$E$1:$E$1160,SMALL(IF(I$1='Guias Salariais'!$D$1:$D$1160,ROW('Guias Salariais'!$D$1:$D$1160)-ROW('Guias Salariais'!$D$1)+1),ROW(38:38))),"")</f>
        <v/>
      </c>
      <c r="J39" s="48" t="str" cm="1">
        <f t="array" ref="J39">IFERROR(INDEX('Guias Salariais'!$E$1:$E$1160,SMALL(IF(J$1='Guias Salariais'!$D$1:$D$1160,ROW('Guias Salariais'!$D$1:$D$1160)-ROW('Guias Salariais'!$D$1)+1),ROW(38:38))),"")</f>
        <v/>
      </c>
      <c r="K39" s="66" t="str" cm="1">
        <f t="array" ref="K39">IFERROR(INDEX('Guias Salariais'!$E$1:$E$1160,SMALL(IF(K$1='Guias Salariais'!$D$1:$D$1160,ROW('Guias Salariais'!$D$1:$D$1160)-ROW('Guias Salariais'!$D$1)+1),ROW(38:38))),"")</f>
        <v/>
      </c>
      <c r="L39" s="66" t="str" cm="1">
        <f t="array" ref="L39">IFERROR(INDEX('Guias Salariais'!$E$1:$E$1160,SMALL(IF(L$1='Guias Salariais'!$D$1:$D$1160,ROW('Guias Salariais'!$D$1:$D$1160)-ROW('Guias Salariais'!$D$1)+1),ROW(38:38))),"")</f>
        <v/>
      </c>
      <c r="M39" s="63" t="str" cm="1">
        <f t="array" ref="M39">IFERROR(INDEX('Guias Salariais'!$E$1:$E$1160,SMALL(IF(M$1='Guias Salariais'!$D$1:$D$1160,ROW('Guias Salariais'!$D$1:$D$1160)-ROW('Guias Salariais'!$D$1)+1),ROW(38:38))),"")</f>
        <v/>
      </c>
      <c r="N39" s="65" t="str" cm="1">
        <f t="array" ref="N39">IFERROR(INDEX('Guias Salariais'!$E$1:$E$1160,SMALL(IF(N$1='Guias Salariais'!$D$1:$D$1160,ROW('Guias Salariais'!$D$1:$D$1160)-ROW('Guias Salariais'!$D$1)+1),ROW(38:38))),"")</f>
        <v/>
      </c>
      <c r="O39" s="65" t="str" cm="1">
        <f t="array" ref="O39">IFERROR(INDEX('Guias Salariais'!$E$1:$E$1160,SMALL(IF(O$1='Guias Salariais'!$D$1:$D$1160,ROW('Guias Salariais'!$D$1:$D$1160)-ROW('Guias Salariais'!$D$1)+1),ROW(38:38))),"")</f>
        <v/>
      </c>
      <c r="P39" s="48" t="str" cm="1">
        <f t="array" ref="P39">IFERROR(INDEX('Guias Salariais'!$E$1:$E$1160,SMALL(IF(P$1='Guias Salariais'!$D$1:$D$1160,ROW('Guias Salariais'!$D$1:$D$1160)-ROW('Guias Salariais'!$D$1)+1),ROW(38:38))),"")</f>
        <v/>
      </c>
      <c r="Q39" s="66" t="str" cm="1">
        <f t="array" ref="Q39">IFERROR(INDEX('Guias Salariais'!$E$1:$E$1160,SMALL(IF(Q$1='Guias Salariais'!$D$1:$D$1160,ROW('Guias Salariais'!$D$1:$D$1160)-ROW('Guias Salariais'!$D$1)+1),ROW(38:38))),"")</f>
        <v/>
      </c>
      <c r="R39" s="63" t="str" cm="1">
        <f t="array" ref="R39">IFERROR(INDEX('Guias Salariais'!$E$1:$E$1160,SMALL(IF(R$1='Guias Salariais'!$D$1:$D$1160,ROW('Guias Salariais'!$D$1:$D$1160)-ROW('Guias Salariais'!$D$1)+1),ROW(38:38))),"")</f>
        <v/>
      </c>
      <c r="S39" s="589" t="str" cm="1">
        <f t="array" ref="S39">IFERROR(INDEX('Guias Salariais'!$E$1:$E$1160,SMALL(IF(S$1='Guias Salariais'!$D$1:$D$1160,ROW('Guias Salariais'!$D$1:$D$1160)-ROW('Guias Salariais'!$D$1)+1),ROW(38:38))),"")</f>
        <v/>
      </c>
      <c r="T39" s="65" t="str" cm="1">
        <f t="array" ref="T39">IFERROR(INDEX('Guias Salariais'!$E$1:$E$1160,SMALL(IF(T$1='Guias Salariais'!$D$1:$D$1160,ROW('Guias Salariais'!$D$1:$D$1160)-ROW('Guias Salariais'!$D$1)+1),ROW(38:38))),"")</f>
        <v/>
      </c>
      <c r="U39" s="48" t="str" cm="1">
        <f t="array" ref="U39">IFERROR(INDEX('Guias Salariais'!$E$1:$E$1160,SMALL(IF(U$1='Guias Salariais'!$D$1:$D$1160,ROW('Guias Salariais'!$D$1:$D$1160)-ROW('Guias Salariais'!$D$1)+1),ROW(38:38))),"")</f>
        <v/>
      </c>
      <c r="V39" s="80" t="str" cm="1">
        <f t="array" ref="V39">IFERROR(INDEX('Guias Salariais'!$E$1:$E$1160,SMALL(IF(V$1='Guias Salariais'!$D$1:$D$1160,ROW('Guias Salariais'!$D$1:$D$1160)-ROW('Guias Salariais'!$D$1)+1),ROW(38:38))),"")</f>
        <v/>
      </c>
      <c r="W39" s="63" t="str" cm="1">
        <f t="array" ref="W39">IFERROR(INDEX('Guias Salariais'!$E$1:$E$1160,SMALL(IF(W$1='Guias Salariais'!$D$1:$D$1160,ROW('Guias Salariais'!$D$1:$D$1160)-ROW('Guias Salariais'!$D$1)+1),ROW(38:38))),"")</f>
        <v/>
      </c>
      <c r="X39" s="65" t="str" cm="1">
        <f t="array" ref="X39">IFERROR(INDEX('Guias Salariais'!$E$1:$E$1160,SMALL(IF(X$1='Guias Salariais'!$D$1:$D$1160,ROW('Guias Salariais'!$D$1:$D$1160)-ROW('Guias Salariais'!$D$1)+1),ROW(38:38))),"")</f>
        <v/>
      </c>
      <c r="Y39" s="65" t="str" cm="1">
        <f t="array" ref="Y39">IFERROR(INDEX('Guias Salariais'!$E$1:$E$1160,SMALL(IF(Y$1='Guias Salariais'!$D$1:$D$1160,ROW('Guias Salariais'!$D$1:$D$1160)-ROW('Guias Salariais'!$D$1)+1),ROW(38:38))),"")</f>
        <v/>
      </c>
      <c r="Z39" s="48" t="str" cm="1">
        <f t="array" ref="Z39">IFERROR(INDEX('Guias Salariais'!$E$1:$E$1160,SMALL(IF(Z$1='Guias Salariais'!$D$1:$D$1160,ROW('Guias Salariais'!$D$1:$D$1160)-ROW('Guias Salariais'!$D$1)+1),ROW(38:38))),"")</f>
        <v/>
      </c>
      <c r="AA39" s="66" t="str" cm="1">
        <f t="array" ref="AA39">IFERROR(INDEX('Guias Salariais'!$E$1:$E$1160,SMALL(IF(AA$1='Guias Salariais'!$D$1:$D$1160,ROW('Guias Salariais'!$D$1:$D$1160)-ROW('Guias Salariais'!$D$1)+1),ROW(38:38))),"")</f>
        <v/>
      </c>
      <c r="AB39" s="66" t="str" cm="1">
        <f t="array" ref="AB39">IFERROR(INDEX('Guias Salariais'!$E$1:$E$1160,SMALL(IF(AB$1='Guias Salariais'!$D$1:$D$1160,ROW('Guias Salariais'!$D$1:$D$1160)-ROW('Guias Salariais'!$D$1)+1),ROW(38:38))),"")</f>
        <v/>
      </c>
      <c r="AC39" s="63" t="str" cm="1">
        <f t="array" ref="AC39">IFERROR(INDEX('Guias Salariais'!$E$1:$E$1160,SMALL(IF(AC$1='Guias Salariais'!$D$1:$D$1160,ROW('Guias Salariais'!$D$1:$D$1160)-ROW('Guias Salariais'!$D$1)+1),ROW(38:38))),"")</f>
        <v/>
      </c>
      <c r="AD39" s="65" t="str" cm="1">
        <f t="array" ref="AD39">IFERROR(INDEX('Guias Salariais'!$E$1:$E$1160,SMALL(IF(AD$1='Guias Salariais'!$D$1:$D$1160,ROW('Guias Salariais'!$D$1:$D$1160)-ROW('Guias Salariais'!$D$1)+1),ROW(38:38))),"")</f>
        <v/>
      </c>
      <c r="AE39" s="177" t="str" cm="1">
        <f t="array" ref="AE39">IFERROR(INDEX('Guias Salariais'!$E$1:$E$1160,SMALL(IF(AE$1='Guias Salariais'!$D$1:$D$1160,ROW('Guias Salariais'!$D$1:$D$1160)-ROW('Guias Salariais'!$D$1)+1),ROW(38:38))),"")</f>
        <v/>
      </c>
      <c r="AF39" s="72"/>
    </row>
    <row r="40" spans="1:32" x14ac:dyDescent="0.25">
      <c r="A40" s="529" t="s">
        <v>82</v>
      </c>
      <c r="B40" s="63" t="str" cm="1">
        <f t="array" ref="B40">IFERROR(INDEX('Guias Salariais'!$E$1:$E$1160,SMALL(IF(B$1='Guias Salariais'!$D$1:$D$1160,ROW('Guias Salariais'!$D$1:$D$1160)-ROW('Guias Salariais'!$D$1)+1),ROW(39:39))),"")</f>
        <v/>
      </c>
      <c r="C40" s="177" t="str" cm="1">
        <f t="array" ref="C40">IFERROR(INDEX('Guias Salariais'!$E$1:$E$1160,SMALL(IF(C$1='Guias Salariais'!$D$1:$D$1160,ROW('Guias Salariais'!$D$1:$D$1160)-ROW('Guias Salariais'!$D$1)+1),ROW(39:39))),"")</f>
        <v/>
      </c>
      <c r="D40" s="66" t="str" cm="1">
        <f t="array" ref="D40">IFERROR(INDEX('Guias Salariais'!$E$1:$E$1160,SMALL(IF(D$1='Guias Salariais'!$D$1:$D$1160,ROW('Guias Salariais'!$D$1:$D$1160)-ROW('Guias Salariais'!$D$1)+1),ROW(39:39))),"")</f>
        <v/>
      </c>
      <c r="E40" s="66" t="str" cm="1">
        <f t="array" ref="E40">IFERROR(INDEX('Guias Salariais'!$E$1:$E$1160,SMALL(IF(E$1='Guias Salariais'!$D$1:$D$1160,ROW('Guias Salariais'!$D$1:$D$1160)-ROW('Guias Salariais'!$D$1)+1),ROW(39:39))),"")</f>
        <v/>
      </c>
      <c r="F40" s="66" t="str" cm="1">
        <f t="array" ref="F40">IFERROR(INDEX('Guias Salariais'!$E$1:$E$1160,SMALL(IF(F$1='Guias Salariais'!$D$1:$D$1160,ROW('Guias Salariais'!$D$1:$D$1160)-ROW('Guias Salariais'!$D$1)+1),ROW(39:39))),"")</f>
        <v/>
      </c>
      <c r="G40" s="63" t="str" cm="1">
        <f t="array" ref="G40">IFERROR(INDEX('Guias Salariais'!$E$1:$E$1160,SMALL(IF(G$1='Guias Salariais'!$D$1:$D$1160,ROW('Guias Salariais'!$D$1:$D$1160)-ROW('Guias Salariais'!$D$1)+1),ROW(39:39))),"")</f>
        <v/>
      </c>
      <c r="H40" s="65" t="str" cm="1">
        <f t="array" ref="H40">IFERROR(INDEX('Guias Salariais'!$E$1:$E$1160,SMALL(IF(H$1='Guias Salariais'!$D$1:$D$1160,ROW('Guias Salariais'!$D$1:$D$1160)-ROW('Guias Salariais'!$D$1)+1),ROW(39:39))),"")</f>
        <v/>
      </c>
      <c r="I40" s="65" t="str" cm="1">
        <f t="array" ref="I40">IFERROR(INDEX('Guias Salariais'!$E$1:$E$1160,SMALL(IF(I$1='Guias Salariais'!$D$1:$D$1160,ROW('Guias Salariais'!$D$1:$D$1160)-ROW('Guias Salariais'!$D$1)+1),ROW(39:39))),"")</f>
        <v/>
      </c>
      <c r="J40" s="48" t="str" cm="1">
        <f t="array" ref="J40">IFERROR(INDEX('Guias Salariais'!$E$1:$E$1160,SMALL(IF(J$1='Guias Salariais'!$D$1:$D$1160,ROW('Guias Salariais'!$D$1:$D$1160)-ROW('Guias Salariais'!$D$1)+1),ROW(39:39))),"")</f>
        <v/>
      </c>
      <c r="K40" s="66" t="str" cm="1">
        <f t="array" ref="K40">IFERROR(INDEX('Guias Salariais'!$E$1:$E$1160,SMALL(IF(K$1='Guias Salariais'!$D$1:$D$1160,ROW('Guias Salariais'!$D$1:$D$1160)-ROW('Guias Salariais'!$D$1)+1),ROW(39:39))),"")</f>
        <v/>
      </c>
      <c r="L40" s="66" t="str" cm="1">
        <f t="array" ref="L40">IFERROR(INDEX('Guias Salariais'!$E$1:$E$1160,SMALL(IF(L$1='Guias Salariais'!$D$1:$D$1160,ROW('Guias Salariais'!$D$1:$D$1160)-ROW('Guias Salariais'!$D$1)+1),ROW(39:39))),"")</f>
        <v/>
      </c>
      <c r="M40" s="63" t="str" cm="1">
        <f t="array" ref="M40">IFERROR(INDEX('Guias Salariais'!$E$1:$E$1160,SMALL(IF(M$1='Guias Salariais'!$D$1:$D$1160,ROW('Guias Salariais'!$D$1:$D$1160)-ROW('Guias Salariais'!$D$1)+1),ROW(39:39))),"")</f>
        <v/>
      </c>
      <c r="N40" s="65" t="str" cm="1">
        <f t="array" ref="N40">IFERROR(INDEX('Guias Salariais'!$E$1:$E$1160,SMALL(IF(N$1='Guias Salariais'!$D$1:$D$1160,ROW('Guias Salariais'!$D$1:$D$1160)-ROW('Guias Salariais'!$D$1)+1),ROW(39:39))),"")</f>
        <v/>
      </c>
      <c r="O40" s="65" t="str" cm="1">
        <f t="array" ref="O40">IFERROR(INDEX('Guias Salariais'!$E$1:$E$1160,SMALL(IF(O$1='Guias Salariais'!$D$1:$D$1160,ROW('Guias Salariais'!$D$1:$D$1160)-ROW('Guias Salariais'!$D$1)+1),ROW(39:39))),"")</f>
        <v/>
      </c>
      <c r="P40" s="48" t="str" cm="1">
        <f t="array" ref="P40">IFERROR(INDEX('Guias Salariais'!$E$1:$E$1160,SMALL(IF(P$1='Guias Salariais'!$D$1:$D$1160,ROW('Guias Salariais'!$D$1:$D$1160)-ROW('Guias Salariais'!$D$1)+1),ROW(39:39))),"")</f>
        <v/>
      </c>
      <c r="Q40" s="66" t="str" cm="1">
        <f t="array" ref="Q40">IFERROR(INDEX('Guias Salariais'!$E$1:$E$1160,SMALL(IF(Q$1='Guias Salariais'!$D$1:$D$1160,ROW('Guias Salariais'!$D$1:$D$1160)-ROW('Guias Salariais'!$D$1)+1),ROW(39:39))),"")</f>
        <v/>
      </c>
      <c r="R40" s="63" t="str" cm="1">
        <f t="array" ref="R40">IFERROR(INDEX('Guias Salariais'!$E$1:$E$1160,SMALL(IF(R$1='Guias Salariais'!$D$1:$D$1160,ROW('Guias Salariais'!$D$1:$D$1160)-ROW('Guias Salariais'!$D$1)+1),ROW(39:39))),"")</f>
        <v/>
      </c>
      <c r="S40" s="589" t="str" cm="1">
        <f t="array" ref="S40">IFERROR(INDEX('Guias Salariais'!$E$1:$E$1160,SMALL(IF(S$1='Guias Salariais'!$D$1:$D$1160,ROW('Guias Salariais'!$D$1:$D$1160)-ROW('Guias Salariais'!$D$1)+1),ROW(39:39))),"")</f>
        <v/>
      </c>
      <c r="T40" s="65" t="str" cm="1">
        <f t="array" ref="T40">IFERROR(INDEX('Guias Salariais'!$E$1:$E$1160,SMALL(IF(T$1='Guias Salariais'!$D$1:$D$1160,ROW('Guias Salariais'!$D$1:$D$1160)-ROW('Guias Salariais'!$D$1)+1),ROW(39:39))),"")</f>
        <v/>
      </c>
      <c r="U40" s="48" t="str" cm="1">
        <f t="array" ref="U40">IFERROR(INDEX('Guias Salariais'!$E$1:$E$1160,SMALL(IF(U$1='Guias Salariais'!$D$1:$D$1160,ROW('Guias Salariais'!$D$1:$D$1160)-ROW('Guias Salariais'!$D$1)+1),ROW(39:39))),"")</f>
        <v/>
      </c>
      <c r="V40" s="80" t="str" cm="1">
        <f t="array" ref="V40">IFERROR(INDEX('Guias Salariais'!$E$1:$E$1160,SMALL(IF(V$1='Guias Salariais'!$D$1:$D$1160,ROW('Guias Salariais'!$D$1:$D$1160)-ROW('Guias Salariais'!$D$1)+1),ROW(39:39))),"")</f>
        <v/>
      </c>
      <c r="W40" s="63" t="str" cm="1">
        <f t="array" ref="W40">IFERROR(INDEX('Guias Salariais'!$E$1:$E$1160,SMALL(IF(W$1='Guias Salariais'!$D$1:$D$1160,ROW('Guias Salariais'!$D$1:$D$1160)-ROW('Guias Salariais'!$D$1)+1),ROW(39:39))),"")</f>
        <v/>
      </c>
      <c r="X40" s="65" t="str" cm="1">
        <f t="array" ref="X40">IFERROR(INDEX('Guias Salariais'!$E$1:$E$1160,SMALL(IF(X$1='Guias Salariais'!$D$1:$D$1160,ROW('Guias Salariais'!$D$1:$D$1160)-ROW('Guias Salariais'!$D$1)+1),ROW(39:39))),"")</f>
        <v/>
      </c>
      <c r="Y40" s="65" t="str" cm="1">
        <f t="array" ref="Y40">IFERROR(INDEX('Guias Salariais'!$E$1:$E$1160,SMALL(IF(Y$1='Guias Salariais'!$D$1:$D$1160,ROW('Guias Salariais'!$D$1:$D$1160)-ROW('Guias Salariais'!$D$1)+1),ROW(39:39))),"")</f>
        <v/>
      </c>
      <c r="Z40" s="48" t="str" cm="1">
        <f t="array" ref="Z40">IFERROR(INDEX('Guias Salariais'!$E$1:$E$1160,SMALL(IF(Z$1='Guias Salariais'!$D$1:$D$1160,ROW('Guias Salariais'!$D$1:$D$1160)-ROW('Guias Salariais'!$D$1)+1),ROW(39:39))),"")</f>
        <v/>
      </c>
      <c r="AA40" s="66" t="str" cm="1">
        <f t="array" ref="AA40">IFERROR(INDEX('Guias Salariais'!$E$1:$E$1160,SMALL(IF(AA$1='Guias Salariais'!$D$1:$D$1160,ROW('Guias Salariais'!$D$1:$D$1160)-ROW('Guias Salariais'!$D$1)+1),ROW(39:39))),"")</f>
        <v/>
      </c>
      <c r="AB40" s="66" t="str" cm="1">
        <f t="array" ref="AB40">IFERROR(INDEX('Guias Salariais'!$E$1:$E$1160,SMALL(IF(AB$1='Guias Salariais'!$D$1:$D$1160,ROW('Guias Salariais'!$D$1:$D$1160)-ROW('Guias Salariais'!$D$1)+1),ROW(39:39))),"")</f>
        <v/>
      </c>
      <c r="AC40" s="63" t="str" cm="1">
        <f t="array" ref="AC40">IFERROR(INDEX('Guias Salariais'!$E$1:$E$1160,SMALL(IF(AC$1='Guias Salariais'!$D$1:$D$1160,ROW('Guias Salariais'!$D$1:$D$1160)-ROW('Guias Salariais'!$D$1)+1),ROW(39:39))),"")</f>
        <v/>
      </c>
      <c r="AD40" s="65" t="str" cm="1">
        <f t="array" ref="AD40">IFERROR(INDEX('Guias Salariais'!$E$1:$E$1160,SMALL(IF(AD$1='Guias Salariais'!$D$1:$D$1160,ROW('Guias Salariais'!$D$1:$D$1160)-ROW('Guias Salariais'!$D$1)+1),ROW(39:39))),"")</f>
        <v/>
      </c>
      <c r="AE40" s="177" t="str" cm="1">
        <f t="array" ref="AE40">IFERROR(INDEX('Guias Salariais'!$E$1:$E$1160,SMALL(IF(AE$1='Guias Salariais'!$D$1:$D$1160,ROW('Guias Salariais'!$D$1:$D$1160)-ROW('Guias Salariais'!$D$1)+1),ROW(39:39))),"")</f>
        <v/>
      </c>
      <c r="AF40" s="72"/>
    </row>
    <row r="41" spans="1:32" x14ac:dyDescent="0.25">
      <c r="A41" s="529" t="s">
        <v>82</v>
      </c>
      <c r="B41" s="63" t="str" cm="1">
        <f t="array" ref="B41">IFERROR(INDEX('Guias Salariais'!$E$1:$E$1160,SMALL(IF(B$1='Guias Salariais'!$D$1:$D$1160,ROW('Guias Salariais'!$D$1:$D$1160)-ROW('Guias Salariais'!$D$1)+1),ROW(40:40))),"")</f>
        <v/>
      </c>
      <c r="C41" s="177" t="str" cm="1">
        <f t="array" ref="C41">IFERROR(INDEX('Guias Salariais'!$E$1:$E$1160,SMALL(IF(C$1='Guias Salariais'!$D$1:$D$1160,ROW('Guias Salariais'!$D$1:$D$1160)-ROW('Guias Salariais'!$D$1)+1),ROW(40:40))),"")</f>
        <v/>
      </c>
      <c r="D41" s="66" t="str" cm="1">
        <f t="array" ref="D41">IFERROR(INDEX('Guias Salariais'!$E$1:$E$1160,SMALL(IF(D$1='Guias Salariais'!$D$1:$D$1160,ROW('Guias Salariais'!$D$1:$D$1160)-ROW('Guias Salariais'!$D$1)+1),ROW(40:40))),"")</f>
        <v/>
      </c>
      <c r="E41" s="66" t="str" cm="1">
        <f t="array" ref="E41">IFERROR(INDEX('Guias Salariais'!$E$1:$E$1160,SMALL(IF(E$1='Guias Salariais'!$D$1:$D$1160,ROW('Guias Salariais'!$D$1:$D$1160)-ROW('Guias Salariais'!$D$1)+1),ROW(40:40))),"")</f>
        <v/>
      </c>
      <c r="F41" s="66" t="str" cm="1">
        <f t="array" ref="F41">IFERROR(INDEX('Guias Salariais'!$E$1:$E$1160,SMALL(IF(F$1='Guias Salariais'!$D$1:$D$1160,ROW('Guias Salariais'!$D$1:$D$1160)-ROW('Guias Salariais'!$D$1)+1),ROW(40:40))),"")</f>
        <v/>
      </c>
      <c r="G41" s="63" t="str" cm="1">
        <f t="array" ref="G41">IFERROR(INDEX('Guias Salariais'!$E$1:$E$1160,SMALL(IF(G$1='Guias Salariais'!$D$1:$D$1160,ROW('Guias Salariais'!$D$1:$D$1160)-ROW('Guias Salariais'!$D$1)+1),ROW(40:40))),"")</f>
        <v/>
      </c>
      <c r="H41" s="65" t="str" cm="1">
        <f t="array" ref="H41">IFERROR(INDEX('Guias Salariais'!$E$1:$E$1160,SMALL(IF(H$1='Guias Salariais'!$D$1:$D$1160,ROW('Guias Salariais'!$D$1:$D$1160)-ROW('Guias Salariais'!$D$1)+1),ROW(40:40))),"")</f>
        <v/>
      </c>
      <c r="I41" s="65" t="str" cm="1">
        <f t="array" ref="I41">IFERROR(INDEX('Guias Salariais'!$E$1:$E$1160,SMALL(IF(I$1='Guias Salariais'!$D$1:$D$1160,ROW('Guias Salariais'!$D$1:$D$1160)-ROW('Guias Salariais'!$D$1)+1),ROW(40:40))),"")</f>
        <v/>
      </c>
      <c r="J41" s="48" t="str" cm="1">
        <f t="array" ref="J41">IFERROR(INDEX('Guias Salariais'!$E$1:$E$1160,SMALL(IF(J$1='Guias Salariais'!$D$1:$D$1160,ROW('Guias Salariais'!$D$1:$D$1160)-ROW('Guias Salariais'!$D$1)+1),ROW(40:40))),"")</f>
        <v/>
      </c>
      <c r="K41" s="66" t="str" cm="1">
        <f t="array" ref="K41">IFERROR(INDEX('Guias Salariais'!$E$1:$E$1160,SMALL(IF(K$1='Guias Salariais'!$D$1:$D$1160,ROW('Guias Salariais'!$D$1:$D$1160)-ROW('Guias Salariais'!$D$1)+1),ROW(40:40))),"")</f>
        <v/>
      </c>
      <c r="L41" s="66" t="str" cm="1">
        <f t="array" ref="L41">IFERROR(INDEX('Guias Salariais'!$E$1:$E$1160,SMALL(IF(L$1='Guias Salariais'!$D$1:$D$1160,ROW('Guias Salariais'!$D$1:$D$1160)-ROW('Guias Salariais'!$D$1)+1),ROW(40:40))),"")</f>
        <v/>
      </c>
      <c r="M41" s="63" t="str" cm="1">
        <f t="array" ref="M41">IFERROR(INDEX('Guias Salariais'!$E$1:$E$1160,SMALL(IF(M$1='Guias Salariais'!$D$1:$D$1160,ROW('Guias Salariais'!$D$1:$D$1160)-ROW('Guias Salariais'!$D$1)+1),ROW(40:40))),"")</f>
        <v/>
      </c>
      <c r="N41" s="65" t="str" cm="1">
        <f t="array" ref="N41">IFERROR(INDEX('Guias Salariais'!$E$1:$E$1160,SMALL(IF(N$1='Guias Salariais'!$D$1:$D$1160,ROW('Guias Salariais'!$D$1:$D$1160)-ROW('Guias Salariais'!$D$1)+1),ROW(40:40))),"")</f>
        <v/>
      </c>
      <c r="O41" s="65" t="str" cm="1">
        <f t="array" ref="O41">IFERROR(INDEX('Guias Salariais'!$E$1:$E$1160,SMALL(IF(O$1='Guias Salariais'!$D$1:$D$1160,ROW('Guias Salariais'!$D$1:$D$1160)-ROW('Guias Salariais'!$D$1)+1),ROW(40:40))),"")</f>
        <v/>
      </c>
      <c r="P41" s="48" t="str" cm="1">
        <f t="array" ref="P41">IFERROR(INDEX('Guias Salariais'!$E$1:$E$1160,SMALL(IF(P$1='Guias Salariais'!$D$1:$D$1160,ROW('Guias Salariais'!$D$1:$D$1160)-ROW('Guias Salariais'!$D$1)+1),ROW(40:40))),"")</f>
        <v/>
      </c>
      <c r="Q41" s="66" t="str" cm="1">
        <f t="array" ref="Q41">IFERROR(INDEX('Guias Salariais'!$E$1:$E$1160,SMALL(IF(Q$1='Guias Salariais'!$D$1:$D$1160,ROW('Guias Salariais'!$D$1:$D$1160)-ROW('Guias Salariais'!$D$1)+1),ROW(40:40))),"")</f>
        <v/>
      </c>
      <c r="R41" s="63" t="str" cm="1">
        <f t="array" ref="R41">IFERROR(INDEX('Guias Salariais'!$E$1:$E$1160,SMALL(IF(R$1='Guias Salariais'!$D$1:$D$1160,ROW('Guias Salariais'!$D$1:$D$1160)-ROW('Guias Salariais'!$D$1)+1),ROW(40:40))),"")</f>
        <v/>
      </c>
      <c r="S41" s="589" t="str" cm="1">
        <f t="array" ref="S41">IFERROR(INDEX('Guias Salariais'!$E$1:$E$1160,SMALL(IF(S$1='Guias Salariais'!$D$1:$D$1160,ROW('Guias Salariais'!$D$1:$D$1160)-ROW('Guias Salariais'!$D$1)+1),ROW(40:40))),"")</f>
        <v/>
      </c>
      <c r="T41" s="65" t="str" cm="1">
        <f t="array" ref="T41">IFERROR(INDEX('Guias Salariais'!$E$1:$E$1160,SMALL(IF(T$1='Guias Salariais'!$D$1:$D$1160,ROW('Guias Salariais'!$D$1:$D$1160)-ROW('Guias Salariais'!$D$1)+1),ROW(40:40))),"")</f>
        <v/>
      </c>
      <c r="U41" s="48" t="str" cm="1">
        <f t="array" ref="U41">IFERROR(INDEX('Guias Salariais'!$E$1:$E$1160,SMALL(IF(U$1='Guias Salariais'!$D$1:$D$1160,ROW('Guias Salariais'!$D$1:$D$1160)-ROW('Guias Salariais'!$D$1)+1),ROW(40:40))),"")</f>
        <v/>
      </c>
      <c r="V41" s="80" t="str" cm="1">
        <f t="array" ref="V41">IFERROR(INDEX('Guias Salariais'!$E$1:$E$1160,SMALL(IF(V$1='Guias Salariais'!$D$1:$D$1160,ROW('Guias Salariais'!$D$1:$D$1160)-ROW('Guias Salariais'!$D$1)+1),ROW(40:40))),"")</f>
        <v/>
      </c>
      <c r="W41" s="63" t="str" cm="1">
        <f t="array" ref="W41">IFERROR(INDEX('Guias Salariais'!$E$1:$E$1160,SMALL(IF(W$1='Guias Salariais'!$D$1:$D$1160,ROW('Guias Salariais'!$D$1:$D$1160)-ROW('Guias Salariais'!$D$1)+1),ROW(40:40))),"")</f>
        <v/>
      </c>
      <c r="X41" s="65" t="str" cm="1">
        <f t="array" ref="X41">IFERROR(INDEX('Guias Salariais'!$E$1:$E$1160,SMALL(IF(X$1='Guias Salariais'!$D$1:$D$1160,ROW('Guias Salariais'!$D$1:$D$1160)-ROW('Guias Salariais'!$D$1)+1),ROW(40:40))),"")</f>
        <v/>
      </c>
      <c r="Y41" s="65" t="str" cm="1">
        <f t="array" ref="Y41">IFERROR(INDEX('Guias Salariais'!$E$1:$E$1160,SMALL(IF(Y$1='Guias Salariais'!$D$1:$D$1160,ROW('Guias Salariais'!$D$1:$D$1160)-ROW('Guias Salariais'!$D$1)+1),ROW(40:40))),"")</f>
        <v/>
      </c>
      <c r="Z41" s="48" t="str" cm="1">
        <f t="array" ref="Z41">IFERROR(INDEX('Guias Salariais'!$E$1:$E$1160,SMALL(IF(Z$1='Guias Salariais'!$D$1:$D$1160,ROW('Guias Salariais'!$D$1:$D$1160)-ROW('Guias Salariais'!$D$1)+1),ROW(40:40))),"")</f>
        <v/>
      </c>
      <c r="AA41" s="66" t="str" cm="1">
        <f t="array" ref="AA41">IFERROR(INDEX('Guias Salariais'!$E$1:$E$1160,SMALL(IF(AA$1='Guias Salariais'!$D$1:$D$1160,ROW('Guias Salariais'!$D$1:$D$1160)-ROW('Guias Salariais'!$D$1)+1),ROW(40:40))),"")</f>
        <v/>
      </c>
      <c r="AB41" s="66" t="str" cm="1">
        <f t="array" ref="AB41">IFERROR(INDEX('Guias Salariais'!$E$1:$E$1160,SMALL(IF(AB$1='Guias Salariais'!$D$1:$D$1160,ROW('Guias Salariais'!$D$1:$D$1160)-ROW('Guias Salariais'!$D$1)+1),ROW(40:40))),"")</f>
        <v/>
      </c>
      <c r="AC41" s="63" t="str" cm="1">
        <f t="array" ref="AC41">IFERROR(INDEX('Guias Salariais'!$E$1:$E$1160,SMALL(IF(AC$1='Guias Salariais'!$D$1:$D$1160,ROW('Guias Salariais'!$D$1:$D$1160)-ROW('Guias Salariais'!$D$1)+1),ROW(40:40))),"")</f>
        <v/>
      </c>
      <c r="AD41" s="65" t="str" cm="1">
        <f t="array" ref="AD41">IFERROR(INDEX('Guias Salariais'!$E$1:$E$1160,SMALL(IF(AD$1='Guias Salariais'!$D$1:$D$1160,ROW('Guias Salariais'!$D$1:$D$1160)-ROW('Guias Salariais'!$D$1)+1),ROW(40:40))),"")</f>
        <v/>
      </c>
      <c r="AE41" s="177" t="str" cm="1">
        <f t="array" ref="AE41">IFERROR(INDEX('Guias Salariais'!$E$1:$E$1160,SMALL(IF(AE$1='Guias Salariais'!$D$1:$D$1160,ROW('Guias Salariais'!$D$1:$D$1160)-ROW('Guias Salariais'!$D$1)+1),ROW(40:40))),"")</f>
        <v/>
      </c>
      <c r="AF41" s="72"/>
    </row>
    <row r="42" spans="1:32" x14ac:dyDescent="0.25">
      <c r="A42" s="529" t="s">
        <v>82</v>
      </c>
      <c r="B42" s="63" t="str" cm="1">
        <f t="array" ref="B42">IFERROR(INDEX('Guias Salariais'!$E$1:$E$1160,SMALL(IF(B$1='Guias Salariais'!$D$1:$D$1160,ROW('Guias Salariais'!$D$1:$D$1160)-ROW('Guias Salariais'!$D$1)+1),ROW(41:41))),"")</f>
        <v/>
      </c>
      <c r="C42" s="177" t="str" cm="1">
        <f t="array" ref="C42">IFERROR(INDEX('Guias Salariais'!$E$1:$E$1160,SMALL(IF(C$1='Guias Salariais'!$D$1:$D$1160,ROW('Guias Salariais'!$D$1:$D$1160)-ROW('Guias Salariais'!$D$1)+1),ROW(41:41))),"")</f>
        <v/>
      </c>
      <c r="D42" s="66" t="str" cm="1">
        <f t="array" ref="D42">IFERROR(INDEX('Guias Salariais'!$E$1:$E$1160,SMALL(IF(D$1='Guias Salariais'!$D$1:$D$1160,ROW('Guias Salariais'!$D$1:$D$1160)-ROW('Guias Salariais'!$D$1)+1),ROW(41:41))),"")</f>
        <v/>
      </c>
      <c r="E42" s="66" t="str" cm="1">
        <f t="array" ref="E42">IFERROR(INDEX('Guias Salariais'!$E$1:$E$1160,SMALL(IF(E$1='Guias Salariais'!$D$1:$D$1160,ROW('Guias Salariais'!$D$1:$D$1160)-ROW('Guias Salariais'!$D$1)+1),ROW(41:41))),"")</f>
        <v/>
      </c>
      <c r="F42" s="66" t="str" cm="1">
        <f t="array" ref="F42">IFERROR(INDEX('Guias Salariais'!$E$1:$E$1160,SMALL(IF(F$1='Guias Salariais'!$D$1:$D$1160,ROW('Guias Salariais'!$D$1:$D$1160)-ROW('Guias Salariais'!$D$1)+1),ROW(41:41))),"")</f>
        <v/>
      </c>
      <c r="G42" s="63" t="str" cm="1">
        <f t="array" ref="G42">IFERROR(INDEX('Guias Salariais'!$E$1:$E$1160,SMALL(IF(G$1='Guias Salariais'!$D$1:$D$1160,ROW('Guias Salariais'!$D$1:$D$1160)-ROW('Guias Salariais'!$D$1)+1),ROW(41:41))),"")</f>
        <v/>
      </c>
      <c r="H42" s="65" t="str" cm="1">
        <f t="array" ref="H42">IFERROR(INDEX('Guias Salariais'!$E$1:$E$1160,SMALL(IF(H$1='Guias Salariais'!$D$1:$D$1160,ROW('Guias Salariais'!$D$1:$D$1160)-ROW('Guias Salariais'!$D$1)+1),ROW(41:41))),"")</f>
        <v/>
      </c>
      <c r="I42" s="65" t="str" cm="1">
        <f t="array" ref="I42">IFERROR(INDEX('Guias Salariais'!$E$1:$E$1160,SMALL(IF(I$1='Guias Salariais'!$D$1:$D$1160,ROW('Guias Salariais'!$D$1:$D$1160)-ROW('Guias Salariais'!$D$1)+1),ROW(41:41))),"")</f>
        <v/>
      </c>
      <c r="J42" s="48" t="str" cm="1">
        <f t="array" ref="J42">IFERROR(INDEX('Guias Salariais'!$E$1:$E$1160,SMALL(IF(J$1='Guias Salariais'!$D$1:$D$1160,ROW('Guias Salariais'!$D$1:$D$1160)-ROW('Guias Salariais'!$D$1)+1),ROW(41:41))),"")</f>
        <v/>
      </c>
      <c r="K42" s="66" t="str" cm="1">
        <f t="array" ref="K42">IFERROR(INDEX('Guias Salariais'!$E$1:$E$1160,SMALL(IF(K$1='Guias Salariais'!$D$1:$D$1160,ROW('Guias Salariais'!$D$1:$D$1160)-ROW('Guias Salariais'!$D$1)+1),ROW(41:41))),"")</f>
        <v/>
      </c>
      <c r="L42" s="66" t="str" cm="1">
        <f t="array" ref="L42">IFERROR(INDEX('Guias Salariais'!$E$1:$E$1160,SMALL(IF(L$1='Guias Salariais'!$D$1:$D$1160,ROW('Guias Salariais'!$D$1:$D$1160)-ROW('Guias Salariais'!$D$1)+1),ROW(41:41))),"")</f>
        <v/>
      </c>
      <c r="M42" s="63" t="str" cm="1">
        <f t="array" ref="M42">IFERROR(INDEX('Guias Salariais'!$E$1:$E$1160,SMALL(IF(M$1='Guias Salariais'!$D$1:$D$1160,ROW('Guias Salariais'!$D$1:$D$1160)-ROW('Guias Salariais'!$D$1)+1),ROW(41:41))),"")</f>
        <v/>
      </c>
      <c r="N42" s="65" t="str" cm="1">
        <f t="array" ref="N42">IFERROR(INDEX('Guias Salariais'!$E$1:$E$1160,SMALL(IF(N$1='Guias Salariais'!$D$1:$D$1160,ROW('Guias Salariais'!$D$1:$D$1160)-ROW('Guias Salariais'!$D$1)+1),ROW(41:41))),"")</f>
        <v/>
      </c>
      <c r="O42" s="65" t="str" cm="1">
        <f t="array" ref="O42">IFERROR(INDEX('Guias Salariais'!$E$1:$E$1160,SMALL(IF(O$1='Guias Salariais'!$D$1:$D$1160,ROW('Guias Salariais'!$D$1:$D$1160)-ROW('Guias Salariais'!$D$1)+1),ROW(41:41))),"")</f>
        <v/>
      </c>
      <c r="P42" s="48" t="str" cm="1">
        <f t="array" ref="P42">IFERROR(INDEX('Guias Salariais'!$E$1:$E$1160,SMALL(IF(P$1='Guias Salariais'!$D$1:$D$1160,ROW('Guias Salariais'!$D$1:$D$1160)-ROW('Guias Salariais'!$D$1)+1),ROW(41:41))),"")</f>
        <v/>
      </c>
      <c r="Q42" s="66" t="str" cm="1">
        <f t="array" ref="Q42">IFERROR(INDEX('Guias Salariais'!$E$1:$E$1160,SMALL(IF(Q$1='Guias Salariais'!$D$1:$D$1160,ROW('Guias Salariais'!$D$1:$D$1160)-ROW('Guias Salariais'!$D$1)+1),ROW(41:41))),"")</f>
        <v/>
      </c>
      <c r="R42" s="63" t="str" cm="1">
        <f t="array" ref="R42">IFERROR(INDEX('Guias Salariais'!$E$1:$E$1160,SMALL(IF(R$1='Guias Salariais'!$D$1:$D$1160,ROW('Guias Salariais'!$D$1:$D$1160)-ROW('Guias Salariais'!$D$1)+1),ROW(41:41))),"")</f>
        <v/>
      </c>
      <c r="S42" s="589" t="str" cm="1">
        <f t="array" ref="S42">IFERROR(INDEX('Guias Salariais'!$E$1:$E$1160,SMALL(IF(S$1='Guias Salariais'!$D$1:$D$1160,ROW('Guias Salariais'!$D$1:$D$1160)-ROW('Guias Salariais'!$D$1)+1),ROW(41:41))),"")</f>
        <v/>
      </c>
      <c r="T42" s="65" t="str" cm="1">
        <f t="array" ref="T42">IFERROR(INDEX('Guias Salariais'!$E$1:$E$1160,SMALL(IF(T$1='Guias Salariais'!$D$1:$D$1160,ROW('Guias Salariais'!$D$1:$D$1160)-ROW('Guias Salariais'!$D$1)+1),ROW(41:41))),"")</f>
        <v/>
      </c>
      <c r="U42" s="48" t="str" cm="1">
        <f t="array" ref="U42">IFERROR(INDEX('Guias Salariais'!$E$1:$E$1160,SMALL(IF(U$1='Guias Salariais'!$D$1:$D$1160,ROW('Guias Salariais'!$D$1:$D$1160)-ROW('Guias Salariais'!$D$1)+1),ROW(41:41))),"")</f>
        <v/>
      </c>
      <c r="V42" s="80" t="str" cm="1">
        <f t="array" ref="V42">IFERROR(INDEX('Guias Salariais'!$E$1:$E$1160,SMALL(IF(V$1='Guias Salariais'!$D$1:$D$1160,ROW('Guias Salariais'!$D$1:$D$1160)-ROW('Guias Salariais'!$D$1)+1),ROW(41:41))),"")</f>
        <v/>
      </c>
      <c r="W42" s="63" t="str" cm="1">
        <f t="array" ref="W42">IFERROR(INDEX('Guias Salariais'!$E$1:$E$1160,SMALL(IF(W$1='Guias Salariais'!$D$1:$D$1160,ROW('Guias Salariais'!$D$1:$D$1160)-ROW('Guias Salariais'!$D$1)+1),ROW(41:41))),"")</f>
        <v/>
      </c>
      <c r="X42" s="65" t="str" cm="1">
        <f t="array" ref="X42">IFERROR(INDEX('Guias Salariais'!$E$1:$E$1160,SMALL(IF(X$1='Guias Salariais'!$D$1:$D$1160,ROW('Guias Salariais'!$D$1:$D$1160)-ROW('Guias Salariais'!$D$1)+1),ROW(41:41))),"")</f>
        <v/>
      </c>
      <c r="Y42" s="65" t="str" cm="1">
        <f t="array" ref="Y42">IFERROR(INDEX('Guias Salariais'!$E$1:$E$1160,SMALL(IF(Y$1='Guias Salariais'!$D$1:$D$1160,ROW('Guias Salariais'!$D$1:$D$1160)-ROW('Guias Salariais'!$D$1)+1),ROW(41:41))),"")</f>
        <v/>
      </c>
      <c r="Z42" s="48" t="str" cm="1">
        <f t="array" ref="Z42">IFERROR(INDEX('Guias Salariais'!$E$1:$E$1160,SMALL(IF(Z$1='Guias Salariais'!$D$1:$D$1160,ROW('Guias Salariais'!$D$1:$D$1160)-ROW('Guias Salariais'!$D$1)+1),ROW(41:41))),"")</f>
        <v/>
      </c>
      <c r="AA42" s="66" t="str" cm="1">
        <f t="array" ref="AA42">IFERROR(INDEX('Guias Salariais'!$E$1:$E$1160,SMALL(IF(AA$1='Guias Salariais'!$D$1:$D$1160,ROW('Guias Salariais'!$D$1:$D$1160)-ROW('Guias Salariais'!$D$1)+1),ROW(41:41))),"")</f>
        <v/>
      </c>
      <c r="AB42" s="66" t="str" cm="1">
        <f t="array" ref="AB42">IFERROR(INDEX('Guias Salariais'!$E$1:$E$1160,SMALL(IF(AB$1='Guias Salariais'!$D$1:$D$1160,ROW('Guias Salariais'!$D$1:$D$1160)-ROW('Guias Salariais'!$D$1)+1),ROW(41:41))),"")</f>
        <v/>
      </c>
      <c r="AC42" s="63" t="str" cm="1">
        <f t="array" ref="AC42">IFERROR(INDEX('Guias Salariais'!$E$1:$E$1160,SMALL(IF(AC$1='Guias Salariais'!$D$1:$D$1160,ROW('Guias Salariais'!$D$1:$D$1160)-ROW('Guias Salariais'!$D$1)+1),ROW(41:41))),"")</f>
        <v/>
      </c>
      <c r="AD42" s="65" t="str" cm="1">
        <f t="array" ref="AD42">IFERROR(INDEX('Guias Salariais'!$E$1:$E$1160,SMALL(IF(AD$1='Guias Salariais'!$D$1:$D$1160,ROW('Guias Salariais'!$D$1:$D$1160)-ROW('Guias Salariais'!$D$1)+1),ROW(41:41))),"")</f>
        <v/>
      </c>
      <c r="AE42" s="177" t="str" cm="1">
        <f t="array" ref="AE42">IFERROR(INDEX('Guias Salariais'!$E$1:$E$1160,SMALL(IF(AE$1='Guias Salariais'!$D$1:$D$1160,ROW('Guias Salariais'!$D$1:$D$1160)-ROW('Guias Salariais'!$D$1)+1),ROW(41:41))),"")</f>
        <v/>
      </c>
      <c r="AF42" s="72"/>
    </row>
    <row r="43" spans="1:32" x14ac:dyDescent="0.25">
      <c r="A43" s="529" t="s">
        <v>82</v>
      </c>
      <c r="B43" s="63" t="str" cm="1">
        <f t="array" ref="B43">IFERROR(INDEX('Guias Salariais'!$E$1:$E$1160,SMALL(IF(B$1='Guias Salariais'!$D$1:$D$1160,ROW('Guias Salariais'!$D$1:$D$1160)-ROW('Guias Salariais'!$D$1)+1),ROW(42:42))),"")</f>
        <v/>
      </c>
      <c r="C43" s="177" t="str" cm="1">
        <f t="array" ref="C43">IFERROR(INDEX('Guias Salariais'!$E$1:$E$1160,SMALL(IF(C$1='Guias Salariais'!$D$1:$D$1160,ROW('Guias Salariais'!$D$1:$D$1160)-ROW('Guias Salariais'!$D$1)+1),ROW(42:42))),"")</f>
        <v/>
      </c>
      <c r="D43" s="66" t="str" cm="1">
        <f t="array" ref="D43">IFERROR(INDEX('Guias Salariais'!$E$1:$E$1160,SMALL(IF(D$1='Guias Salariais'!$D$1:$D$1160,ROW('Guias Salariais'!$D$1:$D$1160)-ROW('Guias Salariais'!$D$1)+1),ROW(42:42))),"")</f>
        <v/>
      </c>
      <c r="E43" s="66" t="str" cm="1">
        <f t="array" ref="E43">IFERROR(INDEX('Guias Salariais'!$E$1:$E$1160,SMALL(IF(E$1='Guias Salariais'!$D$1:$D$1160,ROW('Guias Salariais'!$D$1:$D$1160)-ROW('Guias Salariais'!$D$1)+1),ROW(42:42))),"")</f>
        <v/>
      </c>
      <c r="F43" s="66" t="str" cm="1">
        <f t="array" ref="F43">IFERROR(INDEX('Guias Salariais'!$E$1:$E$1160,SMALL(IF(F$1='Guias Salariais'!$D$1:$D$1160,ROW('Guias Salariais'!$D$1:$D$1160)-ROW('Guias Salariais'!$D$1)+1),ROW(42:42))),"")</f>
        <v/>
      </c>
      <c r="G43" s="63" t="str" cm="1">
        <f t="array" ref="G43">IFERROR(INDEX('Guias Salariais'!$E$1:$E$1160,SMALL(IF(G$1='Guias Salariais'!$D$1:$D$1160,ROW('Guias Salariais'!$D$1:$D$1160)-ROW('Guias Salariais'!$D$1)+1),ROW(42:42))),"")</f>
        <v/>
      </c>
      <c r="H43" s="65" t="str" cm="1">
        <f t="array" ref="H43">IFERROR(INDEX('Guias Salariais'!$E$1:$E$1160,SMALL(IF(H$1='Guias Salariais'!$D$1:$D$1160,ROW('Guias Salariais'!$D$1:$D$1160)-ROW('Guias Salariais'!$D$1)+1),ROW(42:42))),"")</f>
        <v/>
      </c>
      <c r="I43" s="65" t="str" cm="1">
        <f t="array" ref="I43">IFERROR(INDEX('Guias Salariais'!$E$1:$E$1160,SMALL(IF(I$1='Guias Salariais'!$D$1:$D$1160,ROW('Guias Salariais'!$D$1:$D$1160)-ROW('Guias Salariais'!$D$1)+1),ROW(42:42))),"")</f>
        <v/>
      </c>
      <c r="J43" s="48" t="str" cm="1">
        <f t="array" ref="J43">IFERROR(INDEX('Guias Salariais'!$E$1:$E$1160,SMALL(IF(J$1='Guias Salariais'!$D$1:$D$1160,ROW('Guias Salariais'!$D$1:$D$1160)-ROW('Guias Salariais'!$D$1)+1),ROW(42:42))),"")</f>
        <v/>
      </c>
      <c r="K43" s="66" t="str" cm="1">
        <f t="array" ref="K43">IFERROR(INDEX('Guias Salariais'!$E$1:$E$1160,SMALL(IF(K$1='Guias Salariais'!$D$1:$D$1160,ROW('Guias Salariais'!$D$1:$D$1160)-ROW('Guias Salariais'!$D$1)+1),ROW(42:42))),"")</f>
        <v/>
      </c>
      <c r="L43" s="66" t="str" cm="1">
        <f t="array" ref="L43">IFERROR(INDEX('Guias Salariais'!$E$1:$E$1160,SMALL(IF(L$1='Guias Salariais'!$D$1:$D$1160,ROW('Guias Salariais'!$D$1:$D$1160)-ROW('Guias Salariais'!$D$1)+1),ROW(42:42))),"")</f>
        <v/>
      </c>
      <c r="M43" s="63" t="str" cm="1">
        <f t="array" ref="M43">IFERROR(INDEX('Guias Salariais'!$E$1:$E$1160,SMALL(IF(M$1='Guias Salariais'!$D$1:$D$1160,ROW('Guias Salariais'!$D$1:$D$1160)-ROW('Guias Salariais'!$D$1)+1),ROW(42:42))),"")</f>
        <v/>
      </c>
      <c r="N43" s="65" t="str" cm="1">
        <f t="array" ref="N43">IFERROR(INDEX('Guias Salariais'!$E$1:$E$1160,SMALL(IF(N$1='Guias Salariais'!$D$1:$D$1160,ROW('Guias Salariais'!$D$1:$D$1160)-ROW('Guias Salariais'!$D$1)+1),ROW(42:42))),"")</f>
        <v/>
      </c>
      <c r="O43" s="65" t="str" cm="1">
        <f t="array" ref="O43">IFERROR(INDEX('Guias Salariais'!$E$1:$E$1160,SMALL(IF(O$1='Guias Salariais'!$D$1:$D$1160,ROW('Guias Salariais'!$D$1:$D$1160)-ROW('Guias Salariais'!$D$1)+1),ROW(42:42))),"")</f>
        <v/>
      </c>
      <c r="P43" s="48" t="str" cm="1">
        <f t="array" ref="P43">IFERROR(INDEX('Guias Salariais'!$E$1:$E$1160,SMALL(IF(P$1='Guias Salariais'!$D$1:$D$1160,ROW('Guias Salariais'!$D$1:$D$1160)-ROW('Guias Salariais'!$D$1)+1),ROW(42:42))),"")</f>
        <v/>
      </c>
      <c r="Q43" s="66" t="str" cm="1">
        <f t="array" ref="Q43">IFERROR(INDEX('Guias Salariais'!$E$1:$E$1160,SMALL(IF(Q$1='Guias Salariais'!$D$1:$D$1160,ROW('Guias Salariais'!$D$1:$D$1160)-ROW('Guias Salariais'!$D$1)+1),ROW(42:42))),"")</f>
        <v/>
      </c>
      <c r="R43" s="63" t="str" cm="1">
        <f t="array" ref="R43">IFERROR(INDEX('Guias Salariais'!$E$1:$E$1160,SMALL(IF(R$1='Guias Salariais'!$D$1:$D$1160,ROW('Guias Salariais'!$D$1:$D$1160)-ROW('Guias Salariais'!$D$1)+1),ROW(42:42))),"")</f>
        <v/>
      </c>
      <c r="S43" s="589" t="str" cm="1">
        <f t="array" ref="S43">IFERROR(INDEX('Guias Salariais'!$E$1:$E$1160,SMALL(IF(S$1='Guias Salariais'!$D$1:$D$1160,ROW('Guias Salariais'!$D$1:$D$1160)-ROW('Guias Salariais'!$D$1)+1),ROW(42:42))),"")</f>
        <v/>
      </c>
      <c r="T43" s="65" t="str" cm="1">
        <f t="array" ref="T43">IFERROR(INDEX('Guias Salariais'!$E$1:$E$1160,SMALL(IF(T$1='Guias Salariais'!$D$1:$D$1160,ROW('Guias Salariais'!$D$1:$D$1160)-ROW('Guias Salariais'!$D$1)+1),ROW(42:42))),"")</f>
        <v/>
      </c>
      <c r="U43" s="48" t="str" cm="1">
        <f t="array" ref="U43">IFERROR(INDEX('Guias Salariais'!$E$1:$E$1160,SMALL(IF(U$1='Guias Salariais'!$D$1:$D$1160,ROW('Guias Salariais'!$D$1:$D$1160)-ROW('Guias Salariais'!$D$1)+1),ROW(42:42))),"")</f>
        <v/>
      </c>
      <c r="V43" s="80" t="str" cm="1">
        <f t="array" ref="V43">IFERROR(INDEX('Guias Salariais'!$E$1:$E$1160,SMALL(IF(V$1='Guias Salariais'!$D$1:$D$1160,ROW('Guias Salariais'!$D$1:$D$1160)-ROW('Guias Salariais'!$D$1)+1),ROW(42:42))),"")</f>
        <v/>
      </c>
      <c r="W43" s="63" t="str" cm="1">
        <f t="array" ref="W43">IFERROR(INDEX('Guias Salariais'!$E$1:$E$1160,SMALL(IF(W$1='Guias Salariais'!$D$1:$D$1160,ROW('Guias Salariais'!$D$1:$D$1160)-ROW('Guias Salariais'!$D$1)+1),ROW(42:42))),"")</f>
        <v/>
      </c>
      <c r="X43" s="65" t="str" cm="1">
        <f t="array" ref="X43">IFERROR(INDEX('Guias Salariais'!$E$1:$E$1160,SMALL(IF(X$1='Guias Salariais'!$D$1:$D$1160,ROW('Guias Salariais'!$D$1:$D$1160)-ROW('Guias Salariais'!$D$1)+1),ROW(42:42))),"")</f>
        <v/>
      </c>
      <c r="Y43" s="65" t="str" cm="1">
        <f t="array" ref="Y43">IFERROR(INDEX('Guias Salariais'!$E$1:$E$1160,SMALL(IF(Y$1='Guias Salariais'!$D$1:$D$1160,ROW('Guias Salariais'!$D$1:$D$1160)-ROW('Guias Salariais'!$D$1)+1),ROW(42:42))),"")</f>
        <v/>
      </c>
      <c r="Z43" s="48" t="str" cm="1">
        <f t="array" ref="Z43">IFERROR(INDEX('Guias Salariais'!$E$1:$E$1160,SMALL(IF(Z$1='Guias Salariais'!$D$1:$D$1160,ROW('Guias Salariais'!$D$1:$D$1160)-ROW('Guias Salariais'!$D$1)+1),ROW(42:42))),"")</f>
        <v/>
      </c>
      <c r="AA43" s="66" t="str" cm="1">
        <f t="array" ref="AA43">IFERROR(INDEX('Guias Salariais'!$E$1:$E$1160,SMALL(IF(AA$1='Guias Salariais'!$D$1:$D$1160,ROW('Guias Salariais'!$D$1:$D$1160)-ROW('Guias Salariais'!$D$1)+1),ROW(42:42))),"")</f>
        <v/>
      </c>
      <c r="AB43" s="66" t="str" cm="1">
        <f t="array" ref="AB43">IFERROR(INDEX('Guias Salariais'!$E$1:$E$1160,SMALL(IF(AB$1='Guias Salariais'!$D$1:$D$1160,ROW('Guias Salariais'!$D$1:$D$1160)-ROW('Guias Salariais'!$D$1)+1),ROW(42:42))),"")</f>
        <v/>
      </c>
      <c r="AC43" s="63" t="str" cm="1">
        <f t="array" ref="AC43">IFERROR(INDEX('Guias Salariais'!$E$1:$E$1160,SMALL(IF(AC$1='Guias Salariais'!$D$1:$D$1160,ROW('Guias Salariais'!$D$1:$D$1160)-ROW('Guias Salariais'!$D$1)+1),ROW(42:42))),"")</f>
        <v/>
      </c>
      <c r="AD43" s="65" t="str" cm="1">
        <f t="array" ref="AD43">IFERROR(INDEX('Guias Salariais'!$E$1:$E$1160,SMALL(IF(AD$1='Guias Salariais'!$D$1:$D$1160,ROW('Guias Salariais'!$D$1:$D$1160)-ROW('Guias Salariais'!$D$1)+1),ROW(42:42))),"")</f>
        <v/>
      </c>
      <c r="AE43" s="177" t="str" cm="1">
        <f t="array" ref="AE43">IFERROR(INDEX('Guias Salariais'!$E$1:$E$1160,SMALL(IF(AE$1='Guias Salariais'!$D$1:$D$1160,ROW('Guias Salariais'!$D$1:$D$1160)-ROW('Guias Salariais'!$D$1)+1),ROW(42:42))),"")</f>
        <v/>
      </c>
      <c r="AF43" s="72"/>
    </row>
    <row r="44" spans="1:32" x14ac:dyDescent="0.25">
      <c r="A44" s="529" t="s">
        <v>82</v>
      </c>
      <c r="B44" s="63" t="str" cm="1">
        <f t="array" ref="B44">IFERROR(INDEX('Guias Salariais'!$E$1:$E$1160,SMALL(IF(B$1='Guias Salariais'!$D$1:$D$1160,ROW('Guias Salariais'!$D$1:$D$1160)-ROW('Guias Salariais'!$D$1)+1),ROW(43:43))),"")</f>
        <v/>
      </c>
      <c r="C44" s="177" t="str" cm="1">
        <f t="array" ref="C44">IFERROR(INDEX('Guias Salariais'!$E$1:$E$1160,SMALL(IF(C$1='Guias Salariais'!$D$1:$D$1160,ROW('Guias Salariais'!$D$1:$D$1160)-ROW('Guias Salariais'!$D$1)+1),ROW(43:43))),"")</f>
        <v/>
      </c>
      <c r="D44" s="66" t="str" cm="1">
        <f t="array" ref="D44">IFERROR(INDEX('Guias Salariais'!$E$1:$E$1160,SMALL(IF(D$1='Guias Salariais'!$D$1:$D$1160,ROW('Guias Salariais'!$D$1:$D$1160)-ROW('Guias Salariais'!$D$1)+1),ROW(43:43))),"")</f>
        <v/>
      </c>
      <c r="E44" s="66" t="str" cm="1">
        <f t="array" ref="E44">IFERROR(INDEX('Guias Salariais'!$E$1:$E$1160,SMALL(IF(E$1='Guias Salariais'!$D$1:$D$1160,ROW('Guias Salariais'!$D$1:$D$1160)-ROW('Guias Salariais'!$D$1)+1),ROW(43:43))),"")</f>
        <v/>
      </c>
      <c r="F44" s="66" t="str" cm="1">
        <f t="array" ref="F44">IFERROR(INDEX('Guias Salariais'!$E$1:$E$1160,SMALL(IF(F$1='Guias Salariais'!$D$1:$D$1160,ROW('Guias Salariais'!$D$1:$D$1160)-ROW('Guias Salariais'!$D$1)+1),ROW(43:43))),"")</f>
        <v/>
      </c>
      <c r="G44" s="63" t="str" cm="1">
        <f t="array" ref="G44">IFERROR(INDEX('Guias Salariais'!$E$1:$E$1160,SMALL(IF(G$1='Guias Salariais'!$D$1:$D$1160,ROW('Guias Salariais'!$D$1:$D$1160)-ROW('Guias Salariais'!$D$1)+1),ROW(43:43))),"")</f>
        <v/>
      </c>
      <c r="H44" s="65" t="str" cm="1">
        <f t="array" ref="H44">IFERROR(INDEX('Guias Salariais'!$E$1:$E$1160,SMALL(IF(H$1='Guias Salariais'!$D$1:$D$1160,ROW('Guias Salariais'!$D$1:$D$1160)-ROW('Guias Salariais'!$D$1)+1),ROW(43:43))),"")</f>
        <v/>
      </c>
      <c r="I44" s="65" t="str" cm="1">
        <f t="array" ref="I44">IFERROR(INDEX('Guias Salariais'!$E$1:$E$1160,SMALL(IF(I$1='Guias Salariais'!$D$1:$D$1160,ROW('Guias Salariais'!$D$1:$D$1160)-ROW('Guias Salariais'!$D$1)+1),ROW(43:43))),"")</f>
        <v/>
      </c>
      <c r="J44" s="48" t="str" cm="1">
        <f t="array" ref="J44">IFERROR(INDEX('Guias Salariais'!$E$1:$E$1160,SMALL(IF(J$1='Guias Salariais'!$D$1:$D$1160,ROW('Guias Salariais'!$D$1:$D$1160)-ROW('Guias Salariais'!$D$1)+1),ROW(43:43))),"")</f>
        <v/>
      </c>
      <c r="K44" s="66" t="str" cm="1">
        <f t="array" ref="K44">IFERROR(INDEX('Guias Salariais'!$E$1:$E$1160,SMALL(IF(K$1='Guias Salariais'!$D$1:$D$1160,ROW('Guias Salariais'!$D$1:$D$1160)-ROW('Guias Salariais'!$D$1)+1),ROW(43:43))),"")</f>
        <v/>
      </c>
      <c r="L44" s="66" t="str" cm="1">
        <f t="array" ref="L44">IFERROR(INDEX('Guias Salariais'!$E$1:$E$1160,SMALL(IF(L$1='Guias Salariais'!$D$1:$D$1160,ROW('Guias Salariais'!$D$1:$D$1160)-ROW('Guias Salariais'!$D$1)+1),ROW(43:43))),"")</f>
        <v/>
      </c>
      <c r="M44" s="63" t="str" cm="1">
        <f t="array" ref="M44">IFERROR(INDEX('Guias Salariais'!$E$1:$E$1160,SMALL(IF(M$1='Guias Salariais'!$D$1:$D$1160,ROW('Guias Salariais'!$D$1:$D$1160)-ROW('Guias Salariais'!$D$1)+1),ROW(43:43))),"")</f>
        <v/>
      </c>
      <c r="N44" s="65" t="str" cm="1">
        <f t="array" ref="N44">IFERROR(INDEX('Guias Salariais'!$E$1:$E$1160,SMALL(IF(N$1='Guias Salariais'!$D$1:$D$1160,ROW('Guias Salariais'!$D$1:$D$1160)-ROW('Guias Salariais'!$D$1)+1),ROW(43:43))),"")</f>
        <v/>
      </c>
      <c r="O44" s="65" t="str" cm="1">
        <f t="array" ref="O44">IFERROR(INDEX('Guias Salariais'!$E$1:$E$1160,SMALL(IF(O$1='Guias Salariais'!$D$1:$D$1160,ROW('Guias Salariais'!$D$1:$D$1160)-ROW('Guias Salariais'!$D$1)+1),ROW(43:43))),"")</f>
        <v/>
      </c>
      <c r="P44" s="48" t="str" cm="1">
        <f t="array" ref="P44">IFERROR(INDEX('Guias Salariais'!$E$1:$E$1160,SMALL(IF(P$1='Guias Salariais'!$D$1:$D$1160,ROW('Guias Salariais'!$D$1:$D$1160)-ROW('Guias Salariais'!$D$1)+1),ROW(43:43))),"")</f>
        <v/>
      </c>
      <c r="Q44" s="66" t="str" cm="1">
        <f t="array" ref="Q44">IFERROR(INDEX('Guias Salariais'!$E$1:$E$1160,SMALL(IF(Q$1='Guias Salariais'!$D$1:$D$1160,ROW('Guias Salariais'!$D$1:$D$1160)-ROW('Guias Salariais'!$D$1)+1),ROW(43:43))),"")</f>
        <v/>
      </c>
      <c r="R44" s="63" t="str" cm="1">
        <f t="array" ref="R44">IFERROR(INDEX('Guias Salariais'!$E$1:$E$1160,SMALL(IF(R$1='Guias Salariais'!$D$1:$D$1160,ROW('Guias Salariais'!$D$1:$D$1160)-ROW('Guias Salariais'!$D$1)+1),ROW(43:43))),"")</f>
        <v/>
      </c>
      <c r="S44" s="589" t="str" cm="1">
        <f t="array" ref="S44">IFERROR(INDEX('Guias Salariais'!$E$1:$E$1160,SMALL(IF(S$1='Guias Salariais'!$D$1:$D$1160,ROW('Guias Salariais'!$D$1:$D$1160)-ROW('Guias Salariais'!$D$1)+1),ROW(43:43))),"")</f>
        <v/>
      </c>
      <c r="T44" s="65" t="str" cm="1">
        <f t="array" ref="T44">IFERROR(INDEX('Guias Salariais'!$E$1:$E$1160,SMALL(IF(T$1='Guias Salariais'!$D$1:$D$1160,ROW('Guias Salariais'!$D$1:$D$1160)-ROW('Guias Salariais'!$D$1)+1),ROW(43:43))),"")</f>
        <v/>
      </c>
      <c r="U44" s="48" t="str" cm="1">
        <f t="array" ref="U44">IFERROR(INDEX('Guias Salariais'!$E$1:$E$1160,SMALL(IF(U$1='Guias Salariais'!$D$1:$D$1160,ROW('Guias Salariais'!$D$1:$D$1160)-ROW('Guias Salariais'!$D$1)+1),ROW(43:43))),"")</f>
        <v/>
      </c>
      <c r="V44" s="80" t="str" cm="1">
        <f t="array" ref="V44">IFERROR(INDEX('Guias Salariais'!$E$1:$E$1160,SMALL(IF(V$1='Guias Salariais'!$D$1:$D$1160,ROW('Guias Salariais'!$D$1:$D$1160)-ROW('Guias Salariais'!$D$1)+1),ROW(43:43))),"")</f>
        <v/>
      </c>
      <c r="W44" s="63" t="str" cm="1">
        <f t="array" ref="W44">IFERROR(INDEX('Guias Salariais'!$E$1:$E$1160,SMALL(IF(W$1='Guias Salariais'!$D$1:$D$1160,ROW('Guias Salariais'!$D$1:$D$1160)-ROW('Guias Salariais'!$D$1)+1),ROW(43:43))),"")</f>
        <v/>
      </c>
      <c r="X44" s="65" t="str" cm="1">
        <f t="array" ref="X44">IFERROR(INDEX('Guias Salariais'!$E$1:$E$1160,SMALL(IF(X$1='Guias Salariais'!$D$1:$D$1160,ROW('Guias Salariais'!$D$1:$D$1160)-ROW('Guias Salariais'!$D$1)+1),ROW(43:43))),"")</f>
        <v/>
      </c>
      <c r="Y44" s="65" t="str" cm="1">
        <f t="array" ref="Y44">IFERROR(INDEX('Guias Salariais'!$E$1:$E$1160,SMALL(IF(Y$1='Guias Salariais'!$D$1:$D$1160,ROW('Guias Salariais'!$D$1:$D$1160)-ROW('Guias Salariais'!$D$1)+1),ROW(43:43))),"")</f>
        <v/>
      </c>
      <c r="Z44" s="48" t="str" cm="1">
        <f t="array" ref="Z44">IFERROR(INDEX('Guias Salariais'!$E$1:$E$1160,SMALL(IF(Z$1='Guias Salariais'!$D$1:$D$1160,ROW('Guias Salariais'!$D$1:$D$1160)-ROW('Guias Salariais'!$D$1)+1),ROW(43:43))),"")</f>
        <v/>
      </c>
      <c r="AA44" s="66" t="str" cm="1">
        <f t="array" ref="AA44">IFERROR(INDEX('Guias Salariais'!$E$1:$E$1160,SMALL(IF(AA$1='Guias Salariais'!$D$1:$D$1160,ROW('Guias Salariais'!$D$1:$D$1160)-ROW('Guias Salariais'!$D$1)+1),ROW(43:43))),"")</f>
        <v/>
      </c>
      <c r="AB44" s="66" t="str" cm="1">
        <f t="array" ref="AB44">IFERROR(INDEX('Guias Salariais'!$E$1:$E$1160,SMALL(IF(AB$1='Guias Salariais'!$D$1:$D$1160,ROW('Guias Salariais'!$D$1:$D$1160)-ROW('Guias Salariais'!$D$1)+1),ROW(43:43))),"")</f>
        <v/>
      </c>
      <c r="AC44" s="63" t="str" cm="1">
        <f t="array" ref="AC44">IFERROR(INDEX('Guias Salariais'!$E$1:$E$1160,SMALL(IF(AC$1='Guias Salariais'!$D$1:$D$1160,ROW('Guias Salariais'!$D$1:$D$1160)-ROW('Guias Salariais'!$D$1)+1),ROW(43:43))),"")</f>
        <v/>
      </c>
      <c r="AD44" s="65" t="str" cm="1">
        <f t="array" ref="AD44">IFERROR(INDEX('Guias Salariais'!$E$1:$E$1160,SMALL(IF(AD$1='Guias Salariais'!$D$1:$D$1160,ROW('Guias Salariais'!$D$1:$D$1160)-ROW('Guias Salariais'!$D$1)+1),ROW(43:43))),"")</f>
        <v/>
      </c>
      <c r="AE44" s="177" t="str" cm="1">
        <f t="array" ref="AE44">IFERROR(INDEX('Guias Salariais'!$E$1:$E$1160,SMALL(IF(AE$1='Guias Salariais'!$D$1:$D$1160,ROW('Guias Salariais'!$D$1:$D$1160)-ROW('Guias Salariais'!$D$1)+1),ROW(43:43))),"")</f>
        <v/>
      </c>
      <c r="AF44" s="72"/>
    </row>
    <row r="45" spans="1:32" ht="15.75" thickBot="1" x14ac:dyDescent="0.3">
      <c r="A45" s="529" t="s">
        <v>82</v>
      </c>
      <c r="B45" s="64" t="str" cm="1">
        <f t="array" ref="B45">IFERROR(INDEX('Guias Salariais'!$E$1:$E$1160,SMALL(IF(B$1='Guias Salariais'!$D$1:$D$1160,ROW('Guias Salariais'!$D$1:$D$1160)-ROW('Guias Salariais'!$D$1)+1),ROW(44:44))),"")</f>
        <v/>
      </c>
      <c r="C45" s="389" t="str" cm="1">
        <f t="array" ref="C45">IFERROR(INDEX('Guias Salariais'!$E$1:$E$1160,SMALL(IF(C$1='Guias Salariais'!$D$1:$D$1160,ROW('Guias Salariais'!$D$1:$D$1160)-ROW('Guias Salariais'!$D$1)+1),ROW(44:44))),"")</f>
        <v/>
      </c>
      <c r="D45" s="66" t="str" cm="1">
        <f t="array" ref="D45">IFERROR(INDEX('Guias Salariais'!$E$1:$E$1160,SMALL(IF(D$1='Guias Salariais'!$D$1:$D$1160,ROW('Guias Salariais'!$D$1:$D$1160)-ROW('Guias Salariais'!$D$1)+1),ROW(44:44))),"")</f>
        <v/>
      </c>
      <c r="E45" s="66" t="str" cm="1">
        <f t="array" ref="E45">IFERROR(INDEX('Guias Salariais'!$E$1:$E$1160,SMALL(IF(E$1='Guias Salariais'!$D$1:$D$1160,ROW('Guias Salariais'!$D$1:$D$1160)-ROW('Guias Salariais'!$D$1)+1),ROW(44:44))),"")</f>
        <v/>
      </c>
      <c r="F45" s="66" t="str" cm="1">
        <f t="array" ref="F45">IFERROR(INDEX('Guias Salariais'!$E$1:$E$1160,SMALL(IF(F$1='Guias Salariais'!$D$1:$D$1160,ROW('Guias Salariais'!$D$1:$D$1160)-ROW('Guias Salariais'!$D$1)+1),ROW(44:44))),"")</f>
        <v/>
      </c>
      <c r="G45" s="63" t="str" cm="1">
        <f t="array" ref="G45">IFERROR(INDEX('Guias Salariais'!$E$1:$E$1160,SMALL(IF(G$1='Guias Salariais'!$D$1:$D$1160,ROW('Guias Salariais'!$D$1:$D$1160)-ROW('Guias Salariais'!$D$1)+1),ROW(44:44))),"")</f>
        <v/>
      </c>
      <c r="H45" s="65" t="str" cm="1">
        <f t="array" ref="H45">IFERROR(INDEX('Guias Salariais'!$E$1:$E$1160,SMALL(IF(H$1='Guias Salariais'!$D$1:$D$1160,ROW('Guias Salariais'!$D$1:$D$1160)-ROW('Guias Salariais'!$D$1)+1),ROW(44:44))),"")</f>
        <v/>
      </c>
      <c r="I45" s="65" t="str" cm="1">
        <f t="array" ref="I45">IFERROR(INDEX('Guias Salariais'!$E$1:$E$1160,SMALL(IF(I$1='Guias Salariais'!$D$1:$D$1160,ROW('Guias Salariais'!$D$1:$D$1160)-ROW('Guias Salariais'!$D$1)+1),ROW(44:44))),"")</f>
        <v/>
      </c>
      <c r="J45" s="48" t="str" cm="1">
        <f t="array" ref="J45">IFERROR(INDEX('Guias Salariais'!$E$1:$E$1160,SMALL(IF(J$1='Guias Salariais'!$D$1:$D$1160,ROW('Guias Salariais'!$D$1:$D$1160)-ROW('Guias Salariais'!$D$1)+1),ROW(44:44))),"")</f>
        <v/>
      </c>
      <c r="K45" s="66" t="str" cm="1">
        <f t="array" ref="K45">IFERROR(INDEX('Guias Salariais'!$E$1:$E$1160,SMALL(IF(K$1='Guias Salariais'!$D$1:$D$1160,ROW('Guias Salariais'!$D$1:$D$1160)-ROW('Guias Salariais'!$D$1)+1),ROW(44:44))),"")</f>
        <v/>
      </c>
      <c r="L45" s="66" t="str" cm="1">
        <f t="array" ref="L45">IFERROR(INDEX('Guias Salariais'!$E$1:$E$1160,SMALL(IF(L$1='Guias Salariais'!$D$1:$D$1160,ROW('Guias Salariais'!$D$1:$D$1160)-ROW('Guias Salariais'!$D$1)+1),ROW(44:44))),"")</f>
        <v/>
      </c>
      <c r="M45" s="63" t="str" cm="1">
        <f t="array" ref="M45">IFERROR(INDEX('Guias Salariais'!$E$1:$E$1160,SMALL(IF(M$1='Guias Salariais'!$D$1:$D$1160,ROW('Guias Salariais'!$D$1:$D$1160)-ROW('Guias Salariais'!$D$1)+1),ROW(44:44))),"")</f>
        <v/>
      </c>
      <c r="N45" s="65" t="str" cm="1">
        <f t="array" ref="N45">IFERROR(INDEX('Guias Salariais'!$E$1:$E$1160,SMALL(IF(N$1='Guias Salariais'!$D$1:$D$1160,ROW('Guias Salariais'!$D$1:$D$1160)-ROW('Guias Salariais'!$D$1)+1),ROW(44:44))),"")</f>
        <v/>
      </c>
      <c r="O45" s="65" t="str" cm="1">
        <f t="array" ref="O45">IFERROR(INDEX('Guias Salariais'!$E$1:$E$1160,SMALL(IF(O$1='Guias Salariais'!$D$1:$D$1160,ROW('Guias Salariais'!$D$1:$D$1160)-ROW('Guias Salariais'!$D$1)+1),ROW(44:44))),"")</f>
        <v/>
      </c>
      <c r="P45" s="49" t="str" cm="1">
        <f t="array" ref="P45">IFERROR(INDEX('Guias Salariais'!$E$1:$E$1160,SMALL(IF(P$1='Guias Salariais'!$D$1:$D$1160,ROW('Guias Salariais'!$D$1:$D$1160)-ROW('Guias Salariais'!$D$1)+1),ROW(44:44))),"")</f>
        <v/>
      </c>
      <c r="Q45" s="51" t="str" cm="1">
        <f t="array" ref="Q45">IFERROR(INDEX('Guias Salariais'!$E$1:$E$1160,SMALL(IF(Q$1='Guias Salariais'!$D$1:$D$1160,ROW('Guias Salariais'!$D$1:$D$1160)-ROW('Guias Salariais'!$D$1)+1),ROW(44:44))),"")</f>
        <v/>
      </c>
      <c r="R45" s="63" t="str" cm="1">
        <f t="array" ref="R45">IFERROR(INDEX('Guias Salariais'!$E$1:$E$1160,SMALL(IF(R$1='Guias Salariais'!$D$1:$D$1160,ROW('Guias Salariais'!$D$1:$D$1160)-ROW('Guias Salariais'!$D$1)+1),ROW(44:44))),"")</f>
        <v/>
      </c>
      <c r="S45" s="589" t="str" cm="1">
        <f t="array" ref="S45">IFERROR(INDEX('Guias Salariais'!$E$1:$E$1160,SMALL(IF(S$1='Guias Salariais'!$D$1:$D$1160,ROW('Guias Salariais'!$D$1:$D$1160)-ROW('Guias Salariais'!$D$1)+1),ROW(44:44))),"")</f>
        <v/>
      </c>
      <c r="T45" s="65" t="str" cm="1">
        <f t="array" ref="T45">IFERROR(INDEX('Guias Salariais'!$E$1:$E$1160,SMALL(IF(T$1='Guias Salariais'!$D$1:$D$1160,ROW('Guias Salariais'!$D$1:$D$1160)-ROW('Guias Salariais'!$D$1)+1),ROW(44:44))),"")</f>
        <v/>
      </c>
      <c r="U45" s="48" t="str" cm="1">
        <f t="array" ref="U45">IFERROR(INDEX('Guias Salariais'!$E$1:$E$1160,SMALL(IF(U$1='Guias Salariais'!$D$1:$D$1160,ROW('Guias Salariais'!$D$1:$D$1160)-ROW('Guias Salariais'!$D$1)+1),ROW(44:44))),"")</f>
        <v/>
      </c>
      <c r="V45" s="80" t="str" cm="1">
        <f t="array" ref="V45">IFERROR(INDEX('Guias Salariais'!$E$1:$E$1160,SMALL(IF(V$1='Guias Salariais'!$D$1:$D$1160,ROW('Guias Salariais'!$D$1:$D$1160)-ROW('Guias Salariais'!$D$1)+1),ROW(44:44))),"")</f>
        <v/>
      </c>
      <c r="W45" s="63" t="str" cm="1">
        <f t="array" ref="W45">IFERROR(INDEX('Guias Salariais'!$E$1:$E$1160,SMALL(IF(W$1='Guias Salariais'!$D$1:$D$1160,ROW('Guias Salariais'!$D$1:$D$1160)-ROW('Guias Salariais'!$D$1)+1),ROW(44:44))),"")</f>
        <v/>
      </c>
      <c r="X45" s="65" t="str" cm="1">
        <f t="array" ref="X45">IFERROR(INDEX('Guias Salariais'!$E$1:$E$1160,SMALL(IF(X$1='Guias Salariais'!$D$1:$D$1160,ROW('Guias Salariais'!$D$1:$D$1160)-ROW('Guias Salariais'!$D$1)+1),ROW(44:44))),"")</f>
        <v/>
      </c>
      <c r="Y45" s="65" t="str" cm="1">
        <f t="array" ref="Y45">IFERROR(INDEX('Guias Salariais'!$E$1:$E$1160,SMALL(IF(Y$1='Guias Salariais'!$D$1:$D$1160,ROW('Guias Salariais'!$D$1:$D$1160)-ROW('Guias Salariais'!$D$1)+1),ROW(44:44))),"")</f>
        <v/>
      </c>
      <c r="Z45" s="48" t="str" cm="1">
        <f t="array" ref="Z45">IFERROR(INDEX('Guias Salariais'!$E$1:$E$1160,SMALL(IF(Z$1='Guias Salariais'!$D$1:$D$1160,ROW('Guias Salariais'!$D$1:$D$1160)-ROW('Guias Salariais'!$D$1)+1),ROW(44:44))),"")</f>
        <v/>
      </c>
      <c r="AA45" s="66" t="str" cm="1">
        <f t="array" ref="AA45">IFERROR(INDEX('Guias Salariais'!$E$1:$E$1160,SMALL(IF(AA$1='Guias Salariais'!$D$1:$D$1160,ROW('Guias Salariais'!$D$1:$D$1160)-ROW('Guias Salariais'!$D$1)+1),ROW(44:44))),"")</f>
        <v/>
      </c>
      <c r="AB45" s="66" t="str" cm="1">
        <f t="array" ref="AB45">IFERROR(INDEX('Guias Salariais'!$E$1:$E$1160,SMALL(IF(AB$1='Guias Salariais'!$D$1:$D$1160,ROW('Guias Salariais'!$D$1:$D$1160)-ROW('Guias Salariais'!$D$1)+1),ROW(44:44))),"")</f>
        <v/>
      </c>
      <c r="AC45" s="63" t="str" cm="1">
        <f t="array" ref="AC45">IFERROR(INDEX('Guias Salariais'!$E$1:$E$1160,SMALL(IF(AC$1='Guias Salariais'!$D$1:$D$1160,ROW('Guias Salariais'!$D$1:$D$1160)-ROW('Guias Salariais'!$D$1)+1),ROW(44:44))),"")</f>
        <v/>
      </c>
      <c r="AD45" s="65" t="str" cm="1">
        <f t="array" ref="AD45">IFERROR(INDEX('Guias Salariais'!$E$1:$E$1160,SMALL(IF(AD$1='Guias Salariais'!$D$1:$D$1160,ROW('Guias Salariais'!$D$1:$D$1160)-ROW('Guias Salariais'!$D$1)+1),ROW(44:44))),"")</f>
        <v/>
      </c>
      <c r="AE45" s="177" t="str" cm="1">
        <f t="array" ref="AE45">IFERROR(INDEX('Guias Salariais'!$E$1:$E$1160,SMALL(IF(AE$1='Guias Salariais'!$D$1:$D$1160,ROW('Guias Salariais'!$D$1:$D$1160)-ROW('Guias Salariais'!$D$1)+1),ROW(44:44))),"")</f>
        <v/>
      </c>
      <c r="AF45" s="72"/>
    </row>
    <row r="46" spans="1:32" ht="15" customHeight="1" x14ac:dyDescent="0.25">
      <c r="A46" s="527" t="s">
        <v>83</v>
      </c>
      <c r="B46" s="62" cm="1">
        <f t="array" ref="B46">IFERROR(INDEX('Contratações Governo'!$G$1:$G$100,SMALL(IF(B$1='Contratações Governo'!$E$1:$E$100,ROW('Contratações Governo'!$E$1:$E$100)-ROW('Contratações Governo'!$E$1)+1),ROW(1:1))),"")</f>
        <v>15580.79</v>
      </c>
      <c r="C46" s="46" cm="1">
        <f t="array" ref="C46">IFERROR(INDEX('Contratações Governo'!$G$1:$G$100,SMALL(IF(C$1='Contratações Governo'!$E$1:$E$100,ROW('Contratações Governo'!$E$1:$E$100)-ROW('Contratações Governo'!$E$1)+1),ROW(1:1))),"")</f>
        <v>21300</v>
      </c>
      <c r="D46" s="47" cm="1">
        <f t="array" ref="D46">IFERROR(INDEX('Contratações Governo'!$G$1:$G$100,SMALL(IF(D$1='Contratações Governo'!$E$1:$E$100,ROW('Contratações Governo'!$E$1:$E$100)-ROW('Contratações Governo'!$E$1)+1),ROW(1:1))),"")</f>
        <v>5281.98</v>
      </c>
      <c r="E46" s="45" cm="1">
        <f t="array" ref="E46">IFERROR(INDEX('Contratações Governo'!$G$1:$G$100,SMALL(IF(E$1='Contratações Governo'!$E$1:$E$100,ROW('Contratações Governo'!$E$1:$E$100)-ROW('Contratações Governo'!$E$1)+1),ROW(1:1))),"")</f>
        <v>6602.48</v>
      </c>
      <c r="F46" s="45" cm="1">
        <f t="array" ref="F46">IFERROR(INDEX('Contratações Governo'!$G$1:$G$100,SMALL(IF(F$1='Contratações Governo'!$E$1:$E$100,ROW('Contratações Governo'!$E$1:$E$100)-ROW('Contratações Governo'!$E$1)+1),ROW(1:1))),"")</f>
        <v>11550</v>
      </c>
      <c r="G46" s="62" cm="1">
        <f t="array" ref="G46">IFERROR(INDEX('Contratações Governo'!$G$1:$G$100,SMALL(IF(G$1='Contratações Governo'!$E$1:$E$100,ROW('Contratações Governo'!$E$1:$E$100)-ROW('Contratações Governo'!$E$1)+1),ROW(1:1))),"")</f>
        <v>6080.23</v>
      </c>
      <c r="H46" s="46" cm="1">
        <f t="array" ref="H46">IFERROR(INDEX('Contratações Governo'!$G$1:$G$100,SMALL(IF(H$1='Contratações Governo'!$E$1:$E$100,ROW('Contratações Governo'!$E$1:$E$100)-ROW('Contratações Governo'!$E$1)+1),ROW(1:1))),"")</f>
        <v>10088.4</v>
      </c>
      <c r="I46" s="46" cm="1">
        <f t="array" ref="I46">IFERROR(INDEX('Contratações Governo'!$G$1:$G$100,SMALL(IF(I$1='Contratações Governo'!$E$1:$E$100,ROW('Contratações Governo'!$E$1:$E$100)-ROW('Contratações Governo'!$E$1)+1),ROW(1:1))),"")</f>
        <v>13360.1</v>
      </c>
      <c r="J46" s="47" cm="1">
        <f t="array" ref="J46">IFERROR(INDEX('Contratações Governo'!$G$1:$G$100,SMALL(IF(J$1='Contratações Governo'!$E$1:$E$100,ROW('Contratações Governo'!$E$1:$E$100)-ROW('Contratações Governo'!$E$1)+1),ROW(1:1))),"")</f>
        <v>8500</v>
      </c>
      <c r="K46" s="45" cm="1">
        <f t="array" ref="K46">IFERROR(INDEX('Contratações Governo'!$G$1:$G$100,SMALL(IF(K$1='Contratações Governo'!$E$1:$E$100,ROW('Contratações Governo'!$E$1:$E$100)-ROW('Contratações Governo'!$E$1)+1),ROW(1:1))),"")</f>
        <v>13868.78</v>
      </c>
      <c r="L46" s="45" cm="1">
        <f t="array" ref="L46">IFERROR(INDEX('Contratações Governo'!$G$1:$G$100,SMALL(IF(L$1='Contratações Governo'!$E$1:$E$100,ROW('Contratações Governo'!$E$1:$E$100)-ROW('Contratações Governo'!$E$1)+1),ROW(1:1))),"")</f>
        <v>12432.43</v>
      </c>
      <c r="M46" s="62" cm="1">
        <f t="array" ref="M46">IFERROR(INDEX('Contratações Governo'!$G$1:$G$100,SMALL(IF(M$1='Contratações Governo'!$E$1:$E$100,ROW('Contratações Governo'!$E$1:$E$100)-ROW('Contratações Governo'!$E$1)+1),ROW(1:1))),"")</f>
        <v>6936.32</v>
      </c>
      <c r="N46" s="46" cm="1">
        <f t="array" ref="N46">IFERROR(INDEX('Contratações Governo'!$G$1:$G$100,SMALL(IF(N$1='Contratações Governo'!$E$1:$E$100,ROW('Contratações Governo'!$E$1:$E$100)-ROW('Contratações Governo'!$E$1)+1),ROW(1:1))),"")</f>
        <v>10060.69</v>
      </c>
      <c r="O46" s="46" cm="1">
        <f t="array" ref="O46">IFERROR(INDEX('Contratações Governo'!$G$1:$G$100,SMALL(IF(O$1='Contratações Governo'!$E$1:$E$100,ROW('Contratações Governo'!$E$1:$E$100)-ROW('Contratações Governo'!$E$1)+1),ROW(1:1))),"")</f>
        <v>13388.84</v>
      </c>
      <c r="P46" s="48" cm="1">
        <f t="array" ref="P46">IFERROR(INDEX('Contratações Governo'!$G$1:$G$100,SMALL(IF(P$1='Contratações Governo'!$E$1:$E$100,ROW('Contratações Governo'!$E$1:$E$100)-ROW('Contratações Governo'!$E$1)+1),ROW(1:1))),"")</f>
        <v>12965.91</v>
      </c>
      <c r="Q46" s="66" cm="1">
        <f t="array" ref="Q46">IFERROR(INDEX('Contratações Governo'!$G$1:$G$100,SMALL(IF(Q$1='Contratações Governo'!$E$1:$E$100,ROW('Contratações Governo'!$E$1:$E$100)-ROW('Contratações Governo'!$E$1)+1),ROW(1:1))),"")</f>
        <v>16621.36</v>
      </c>
      <c r="R46" s="62" cm="1">
        <f t="array" ref="R46">IFERROR(INDEX('Contratações Governo'!$G$1:$G$100,SMALL(IF(R$1='Contratações Governo'!$E$1:$E$100,ROW('Contratações Governo'!$E$1:$E$100)-ROW('Contratações Governo'!$E$1)+1),ROW(1:1))),"")</f>
        <v>18025.91</v>
      </c>
      <c r="S46" s="588" cm="1">
        <f t="array" ref="S46">IFERROR(INDEX('Contratações Governo'!$G$1:$G$100,SMALL(IF(S$1='Contratações Governo'!$E$1:$E$100,ROW('Contratações Governo'!$E$1:$E$100)-ROW('Contratações Governo'!$E$1)+1),ROW(1:1))),"")</f>
        <v>10730.16</v>
      </c>
      <c r="T46" s="46" cm="1">
        <f t="array" ref="T46">IFERROR(INDEX('Contratações Governo'!$G$1:$G$100,SMALL(IF(T$1='Contratações Governo'!$E$1:$E$100,ROW('Contratações Governo'!$E$1:$E$100)-ROW('Contratações Governo'!$E$1)+1),ROW(1:1))),"")</f>
        <v>17100</v>
      </c>
      <c r="U46" s="47" cm="1">
        <f t="array" ref="U46">IFERROR(INDEX('Contratações Governo'!$G$1:$G$100,SMALL(IF(U$1='Contratações Governo'!$E$1:$E$100,ROW('Contratações Governo'!$E$1:$E$100)-ROW('Contratações Governo'!$E$1)+1),ROW(1:1))),"")</f>
        <v>6759.33</v>
      </c>
      <c r="V46" s="591" cm="1">
        <f t="array" ref="V46">IFERROR(INDEX('Contratações Governo'!$G$1:$G$100,SMALL(IF(V$1='Contratações Governo'!$E$1:$E$100,ROW('Contratações Governo'!$E$1:$E$100)-ROW('Contratações Governo'!$E$1)+1),ROW(1:1))),"")</f>
        <v>10468.56</v>
      </c>
      <c r="W46" s="62" t="str" cm="1">
        <f t="array" ref="W46">IFERROR(INDEX('Contratações Governo'!$G$1:$G$100,SMALL(IF(W$1='Contratações Governo'!$E$1:$E$100,ROW('Contratações Governo'!$E$1:$E$100)-ROW('Contratações Governo'!$E$1)+1),ROW(1:1))),"")</f>
        <v/>
      </c>
      <c r="X46" s="46" t="str" cm="1">
        <f t="array" ref="X46">IFERROR(INDEX('Contratações Governo'!$G$1:$G$100,SMALL(IF(X$1='Contratações Governo'!$E$1:$E$100,ROW('Contratações Governo'!$E$1:$E$100)-ROW('Contratações Governo'!$E$1)+1),ROW(1:1))),"")</f>
        <v/>
      </c>
      <c r="Y46" s="46" t="str" cm="1">
        <f t="array" ref="Y46">IFERROR(INDEX('Contratações Governo'!$G$1:$G$100,SMALL(IF(Y$1='Contratações Governo'!$E$1:$E$100,ROW('Contratações Governo'!$E$1:$E$100)-ROW('Contratações Governo'!$E$1)+1),ROW(1:1))),"")</f>
        <v/>
      </c>
      <c r="Z46" s="47" t="str" cm="1">
        <f t="array" ref="Z46">IFERROR(INDEX('Contratações Governo'!$G$1:$G$100,SMALL(IF(Z$1='Contratações Governo'!$E$1:$E$100,ROW('Contratações Governo'!$E$1:$E$100)-ROW('Contratações Governo'!$E$1)+1),ROW(1:1))),"")</f>
        <v/>
      </c>
      <c r="AA46" s="45" cm="1">
        <f t="array" ref="AA46">IFERROR(INDEX('Contratações Governo'!$G$1:$G$100,SMALL(IF(AA$1='Contratações Governo'!$E$1:$E$100,ROW('Contratações Governo'!$E$1:$E$100)-ROW('Contratações Governo'!$E$1)+1),ROW(1:1))),"")</f>
        <v>14030.22</v>
      </c>
      <c r="AB46" s="45" t="str" cm="1">
        <f t="array" ref="AB46">IFERROR(INDEX('Contratações Governo'!$G$1:$G$100,SMALL(IF(AB$1='Contratações Governo'!$E$1:$E$100,ROW('Contratações Governo'!$E$1:$E$100)-ROW('Contratações Governo'!$E$1)+1),ROW(1:1))),"")</f>
        <v/>
      </c>
      <c r="AC46" s="62" t="str" cm="1">
        <f t="array" ref="AC46">IFERROR(INDEX('Contratações Governo'!$G$1:$G$100,SMALL(IF(AC$1='Contratações Governo'!$E$1:$E$100,ROW('Contratações Governo'!$E$1:$E$100)-ROW('Contratações Governo'!$E$1)+1),ROW(1:1))),"")</f>
        <v/>
      </c>
      <c r="AD46" s="46" t="str" cm="1">
        <f t="array" ref="AD46">IFERROR(INDEX('Contratações Governo'!$G$1:$G$100,SMALL(IF(AD$1='Contratações Governo'!$E$1:$E$100,ROW('Contratações Governo'!$E$1:$E$100)-ROW('Contratações Governo'!$E$1)+1),ROW(1:1))),"")</f>
        <v/>
      </c>
      <c r="AE46" s="584" t="str" cm="1">
        <f t="array" ref="AE46">IFERROR(INDEX('Contratações Governo'!$G$1:$G$100,SMALL(IF(AE$1='Contratações Governo'!$E$1:$E$100,ROW('Contratações Governo'!$E$1:$E$100)-ROW('Contratações Governo'!$E$1)+1),ROW(1:1))),"")</f>
        <v/>
      </c>
      <c r="AF46" s="72"/>
    </row>
    <row r="47" spans="1:32" x14ac:dyDescent="0.25">
      <c r="A47" s="529" t="s">
        <v>83</v>
      </c>
      <c r="B47" s="63" t="str" cm="1">
        <f t="array" ref="B47">IFERROR(INDEX('Contratações Governo'!$G$1:$G$100,SMALL(IF(B$1='Contratações Governo'!$E$1:$E$100,ROW('Contratações Governo'!$E$1:$E$100)-ROW('Contratações Governo'!$E$1)+1),ROW(2:2))),"")</f>
        <v/>
      </c>
      <c r="C47" s="65" cm="1">
        <f t="array" ref="C47">IFERROR(INDEX('Contratações Governo'!$G$1:$G$100,SMALL(IF(C$1='Contratações Governo'!$E$1:$E$100,ROW('Contratações Governo'!$E$1:$E$100)-ROW('Contratações Governo'!$E$1)+1),ROW(2:2))),"")</f>
        <v>15634.08</v>
      </c>
      <c r="D47" s="48" cm="1">
        <f t="array" ref="D47">IFERROR(INDEX('Contratações Governo'!$G$1:$G$100,SMALL(IF(D$1='Contratações Governo'!$E$1:$E$100,ROW('Contratações Governo'!$E$1:$E$100)-ROW('Contratações Governo'!$E$1)+1),ROW(2:2))),"")</f>
        <v>5700</v>
      </c>
      <c r="E47" s="66" cm="1">
        <f t="array" ref="E47">IFERROR(INDEX('Contratações Governo'!$G$1:$G$100,SMALL(IF(E$1='Contratações Governo'!$E$1:$E$100,ROW('Contratações Governo'!$E$1:$E$100)-ROW('Contratações Governo'!$E$1)+1),ROW(2:2))),"")</f>
        <v>6602.48</v>
      </c>
      <c r="F47" s="66" cm="1">
        <f t="array" ref="F47">IFERROR(INDEX('Contratações Governo'!$G$1:$G$100,SMALL(IF(F$1='Contratações Governo'!$E$1:$E$100,ROW('Contratações Governo'!$E$1:$E$100)-ROW('Contratações Governo'!$E$1)+1),ROW(2:2))),"")</f>
        <v>15018.37</v>
      </c>
      <c r="G47" s="63" cm="1">
        <f t="array" ref="G47">IFERROR(INDEX('Contratações Governo'!$G$1:$G$100,SMALL(IF(G$1='Contratações Governo'!$E$1:$E$100,ROW('Contratações Governo'!$E$1:$E$100)-ROW('Contratações Governo'!$E$1)+1),ROW(2:2))),"")</f>
        <v>6032.09</v>
      </c>
      <c r="H47" s="65" cm="1">
        <f t="array" ref="H47">IFERROR(INDEX('Contratações Governo'!$G$1:$G$100,SMALL(IF(H$1='Contratações Governo'!$E$1:$E$100,ROW('Contratações Governo'!$E$1:$E$100)-ROW('Contratações Governo'!$E$1)+1),ROW(2:2))),"")</f>
        <v>9913.19</v>
      </c>
      <c r="I47" s="65" cm="1">
        <f t="array" ref="I47">IFERROR(INDEX('Contratações Governo'!$G$1:$G$100,SMALL(IF(I$1='Contratações Governo'!$E$1:$E$100,ROW('Contratações Governo'!$E$1:$E$100)-ROW('Contratações Governo'!$E$1)+1),ROW(2:2))),"")</f>
        <v>13581.12</v>
      </c>
      <c r="J47" s="48" cm="1">
        <f t="array" ref="J47">IFERROR(INDEX('Contratações Governo'!$G$1:$G$100,SMALL(IF(J$1='Contratações Governo'!$E$1:$E$100,ROW('Contratações Governo'!$E$1:$E$100)-ROW('Contratações Governo'!$E$1)+1),ROW(2:2))),"")</f>
        <v>7200</v>
      </c>
      <c r="K47" s="66" cm="1">
        <f t="array" ref="K47">IFERROR(INDEX('Contratações Governo'!$G$1:$G$100,SMALL(IF(K$1='Contratações Governo'!$E$1:$E$100,ROW('Contratações Governo'!$E$1:$E$100)-ROW('Contratações Governo'!$E$1)+1),ROW(2:2))),"")</f>
        <v>8310.9599999999991</v>
      </c>
      <c r="L47" s="66" cm="1">
        <f t="array" ref="L47">IFERROR(INDEX('Contratações Governo'!$G$1:$G$100,SMALL(IF(L$1='Contratações Governo'!$E$1:$E$100,ROW('Contratações Governo'!$E$1:$E$100)-ROW('Contratações Governo'!$E$1)+1),ROW(2:2))),"")</f>
        <v>16852.650000000001</v>
      </c>
      <c r="M47" s="63" t="str" cm="1">
        <f t="array" ref="M47">IFERROR(INDEX('Contratações Governo'!$G$1:$G$100,SMALL(IF(M$1='Contratações Governo'!$E$1:$E$100,ROW('Contratações Governo'!$E$1:$E$100)-ROW('Contratações Governo'!$E$1)+1),ROW(2:2))),"")</f>
        <v/>
      </c>
      <c r="N47" s="65" cm="1">
        <f t="array" ref="N47">IFERROR(INDEX('Contratações Governo'!$G$1:$G$100,SMALL(IF(N$1='Contratações Governo'!$E$1:$E$100,ROW('Contratações Governo'!$E$1:$E$100)-ROW('Contratações Governo'!$E$1)+1),ROW(2:2))),"")</f>
        <v>10060.69</v>
      </c>
      <c r="O47" s="65" t="str" cm="1">
        <f t="array" ref="O47">IFERROR(INDEX('Contratações Governo'!$G$1:$G$100,SMALL(IF(O$1='Contratações Governo'!$E$1:$E$100,ROW('Contratações Governo'!$E$1:$E$100)-ROW('Contratações Governo'!$E$1)+1),ROW(2:2))),"")</f>
        <v/>
      </c>
      <c r="P47" s="48" cm="1">
        <f t="array" ref="P47">IFERROR(INDEX('Contratações Governo'!$G$1:$G$100,SMALL(IF(P$1='Contratações Governo'!$E$1:$E$100,ROW('Contratações Governo'!$E$1:$E$100)-ROW('Contratações Governo'!$E$1)+1),ROW(2:2))),"")</f>
        <v>7128.4</v>
      </c>
      <c r="Q47" s="66" cm="1">
        <f t="array" ref="Q47">IFERROR(INDEX('Contratações Governo'!$G$1:$G$100,SMALL(IF(Q$1='Contratações Governo'!$E$1:$E$100,ROW('Contratações Governo'!$E$1:$E$100)-ROW('Contratações Governo'!$E$1)+1),ROW(2:2))),"")</f>
        <v>10995.04</v>
      </c>
      <c r="R47" s="63" cm="1">
        <f t="array" ref="R47">IFERROR(INDEX('Contratações Governo'!$G$1:$G$100,SMALL(IF(R$1='Contratações Governo'!$E$1:$E$100,ROW('Contratações Governo'!$E$1:$E$100)-ROW('Contratações Governo'!$E$1)+1),ROW(2:2))),"")</f>
        <v>17446.14</v>
      </c>
      <c r="S47" s="589" cm="1">
        <f t="array" ref="S47">IFERROR(INDEX('Contratações Governo'!$G$1:$G$100,SMALL(IF(S$1='Contratações Governo'!$E$1:$E$100,ROW('Contratações Governo'!$E$1:$E$100)-ROW('Contratações Governo'!$E$1)+1),ROW(2:2))),"")</f>
        <v>10691.74</v>
      </c>
      <c r="T47" s="65" cm="1">
        <f t="array" ref="T47">IFERROR(INDEX('Contratações Governo'!$G$1:$G$100,SMALL(IF(T$1='Contratações Governo'!$E$1:$E$100,ROW('Contratações Governo'!$E$1:$E$100)-ROW('Contratações Governo'!$E$1)+1),ROW(2:2))),"")</f>
        <v>17017.63</v>
      </c>
      <c r="U47" s="48" cm="1">
        <f t="array" ref="U47">IFERROR(INDEX('Contratações Governo'!$G$1:$G$100,SMALL(IF(U$1='Contratações Governo'!$E$1:$E$100,ROW('Contratações Governo'!$E$1:$E$100)-ROW('Contratações Governo'!$E$1)+1),ROW(2:2))),"")</f>
        <v>5608</v>
      </c>
      <c r="V47" s="80" t="str" cm="1">
        <f t="array" ref="V47">IFERROR(INDEX('Contratações Governo'!$G$1:$G$100,SMALL(IF(V$1='Contratações Governo'!$E$1:$E$100,ROW('Contratações Governo'!$E$1:$E$100)-ROW('Contratações Governo'!$E$1)+1),ROW(2:2))),"")</f>
        <v/>
      </c>
      <c r="W47" s="63" t="str" cm="1">
        <f t="array" ref="W47">IFERROR(INDEX('Contratações Governo'!$G$1:$G$100,SMALL(IF(W$1='Contratações Governo'!$E$1:$E$100,ROW('Contratações Governo'!$E$1:$E$100)-ROW('Contratações Governo'!$E$1)+1),ROW(2:2))),"")</f>
        <v/>
      </c>
      <c r="X47" s="65" t="str" cm="1">
        <f t="array" ref="X47">IFERROR(INDEX('Contratações Governo'!$G$1:$G$100,SMALL(IF(X$1='Contratações Governo'!$E$1:$E$100,ROW('Contratações Governo'!$E$1:$E$100)-ROW('Contratações Governo'!$E$1)+1),ROW(2:2))),"")</f>
        <v/>
      </c>
      <c r="Y47" s="65" t="str" cm="1">
        <f t="array" ref="Y47">IFERROR(INDEX('Contratações Governo'!$G$1:$G$100,SMALL(IF(Y$1='Contratações Governo'!$E$1:$E$100,ROW('Contratações Governo'!$E$1:$E$100)-ROW('Contratações Governo'!$E$1)+1),ROW(2:2))),"")</f>
        <v/>
      </c>
      <c r="Z47" s="48" t="str" cm="1">
        <f t="array" ref="Z47">IFERROR(INDEX('Contratações Governo'!$G$1:$G$100,SMALL(IF(Z$1='Contratações Governo'!$E$1:$E$100,ROW('Contratações Governo'!$E$1:$E$100)-ROW('Contratações Governo'!$E$1)+1),ROW(2:2))),"")</f>
        <v/>
      </c>
      <c r="AA47" s="66" t="str" cm="1">
        <f t="array" ref="AA47">IFERROR(INDEX('Contratações Governo'!$G$1:$G$100,SMALL(IF(AA$1='Contratações Governo'!$E$1:$E$100,ROW('Contratações Governo'!$E$1:$E$100)-ROW('Contratações Governo'!$E$1)+1),ROW(2:2))),"")</f>
        <v/>
      </c>
      <c r="AB47" s="66" t="str" cm="1">
        <f t="array" ref="AB47">IFERROR(INDEX('Contratações Governo'!$G$1:$G$100,SMALL(IF(AB$1='Contratações Governo'!$E$1:$E$100,ROW('Contratações Governo'!$E$1:$E$100)-ROW('Contratações Governo'!$E$1)+1),ROW(2:2))),"")</f>
        <v/>
      </c>
      <c r="AC47" s="63" t="str" cm="1">
        <f t="array" ref="AC47">IFERROR(INDEX('Contratações Governo'!$G$1:$G$100,SMALL(IF(AC$1='Contratações Governo'!$E$1:$E$100,ROW('Contratações Governo'!$E$1:$E$100)-ROW('Contratações Governo'!$E$1)+1),ROW(2:2))),"")</f>
        <v/>
      </c>
      <c r="AD47" s="65" t="str" cm="1">
        <f t="array" ref="AD47">IFERROR(INDEX('Contratações Governo'!$G$1:$G$100,SMALL(IF(AD$1='Contratações Governo'!$E$1:$E$100,ROW('Contratações Governo'!$E$1:$E$100)-ROW('Contratações Governo'!$E$1)+1),ROW(2:2))),"")</f>
        <v/>
      </c>
      <c r="AE47" s="177" t="str" cm="1">
        <f t="array" ref="AE47">IFERROR(INDEX('Contratações Governo'!$G$1:$G$100,SMALL(IF(AE$1='Contratações Governo'!$E$1:$E$100,ROW('Contratações Governo'!$E$1:$E$100)-ROW('Contratações Governo'!$E$1)+1),ROW(2:2))),"")</f>
        <v/>
      </c>
      <c r="AF47" s="72"/>
    </row>
    <row r="48" spans="1:32" x14ac:dyDescent="0.25">
      <c r="A48" s="529" t="s">
        <v>83</v>
      </c>
      <c r="B48" s="63" t="str" cm="1">
        <f t="array" ref="B48">IFERROR(INDEX('Contratações Governo'!$G$1:$G$100,SMALL(IF(B$1='Contratações Governo'!$E$1:$E$100,ROW('Contratações Governo'!$E$1:$E$100)-ROW('Contratações Governo'!$E$1)+1),ROW(3:3))),"")</f>
        <v/>
      </c>
      <c r="C48" s="65" cm="1">
        <f t="array" ref="C48">IFERROR(INDEX('Contratações Governo'!$G$1:$G$100,SMALL(IF(C$1='Contratações Governo'!$E$1:$E$100,ROW('Contratações Governo'!$E$1:$E$100)-ROW('Contratações Governo'!$E$1)+1),ROW(3:3))),"")</f>
        <v>15112.53</v>
      </c>
      <c r="D48" s="48" t="str" cm="1">
        <f t="array" ref="D48">IFERROR(INDEX('Contratações Governo'!$G$1:$G$100,SMALL(IF(D$1='Contratações Governo'!$E$1:$E$100,ROW('Contratações Governo'!$E$1:$E$100)-ROW('Contratações Governo'!$E$1)+1),ROW(3:3))),"")</f>
        <v/>
      </c>
      <c r="E48" s="66" cm="1">
        <f t="array" ref="E48">IFERROR(INDEX('Contratações Governo'!$G$1:$G$100,SMALL(IF(E$1='Contratações Governo'!$E$1:$E$100,ROW('Contratações Governo'!$E$1:$E$100)-ROW('Contratações Governo'!$E$1)+1),ROW(3:3))),"")</f>
        <v>8000</v>
      </c>
      <c r="F48" s="66" cm="1">
        <f t="array" ref="F48">IFERROR(INDEX('Contratações Governo'!$G$1:$G$100,SMALL(IF(F$1='Contratações Governo'!$E$1:$E$100,ROW('Contratações Governo'!$E$1:$E$100)-ROW('Contratações Governo'!$E$1)+1),ROW(3:3))),"")</f>
        <v>10260.99</v>
      </c>
      <c r="G48" s="63" cm="1">
        <f t="array" ref="G48">IFERROR(INDEX('Contratações Governo'!$G$1:$G$100,SMALL(IF(G$1='Contratações Governo'!$E$1:$E$100,ROW('Contratações Governo'!$E$1:$E$100)-ROW('Contratações Governo'!$E$1)+1),ROW(3:3))),"")</f>
        <v>6080.23</v>
      </c>
      <c r="H48" s="65" cm="1">
        <f t="array" ref="H48">IFERROR(INDEX('Contratações Governo'!$G$1:$G$100,SMALL(IF(H$1='Contratações Governo'!$E$1:$E$100,ROW('Contratações Governo'!$E$1:$E$100)-ROW('Contratações Governo'!$E$1)+1),ROW(3:3))),"")</f>
        <v>10182.76</v>
      </c>
      <c r="I48" s="65" cm="1">
        <f t="array" ref="I48">IFERROR(INDEX('Contratações Governo'!$G$1:$G$100,SMALL(IF(I$1='Contratações Governo'!$E$1:$E$100,ROW('Contratações Governo'!$E$1:$E$100)-ROW('Contratações Governo'!$E$1)+1),ROW(3:3))),"")</f>
        <v>13560.89</v>
      </c>
      <c r="J48" s="48" cm="1">
        <f t="array" ref="J48">IFERROR(INDEX('Contratações Governo'!$G$1:$G$100,SMALL(IF(J$1='Contratações Governo'!$E$1:$E$100,ROW('Contratações Governo'!$E$1:$E$100)-ROW('Contratações Governo'!$E$1)+1),ROW(3:3))),"")</f>
        <v>5610</v>
      </c>
      <c r="K48" s="66" t="str" cm="1">
        <f t="array" ref="K48">IFERROR(INDEX('Contratações Governo'!$G$1:$G$100,SMALL(IF(K$1='Contratações Governo'!$E$1:$E$100,ROW('Contratações Governo'!$E$1:$E$100)-ROW('Contratações Governo'!$E$1)+1),ROW(3:3))),"")</f>
        <v/>
      </c>
      <c r="L48" s="66" cm="1">
        <f t="array" ref="L48">IFERROR(INDEX('Contratações Governo'!$G$1:$G$100,SMALL(IF(L$1='Contratações Governo'!$E$1:$E$100,ROW('Contratações Governo'!$E$1:$E$100)-ROW('Contratações Governo'!$E$1)+1),ROW(3:3))),"")</f>
        <v>10536.07</v>
      </c>
      <c r="M48" s="63" t="str" cm="1">
        <f t="array" ref="M48">IFERROR(INDEX('Contratações Governo'!$G$1:$G$100,SMALL(IF(M$1='Contratações Governo'!$E$1:$E$100,ROW('Contratações Governo'!$E$1:$E$100)-ROW('Contratações Governo'!$E$1)+1),ROW(3:3))),"")</f>
        <v/>
      </c>
      <c r="N48" s="65" t="str" cm="1">
        <f t="array" ref="N48">IFERROR(INDEX('Contratações Governo'!$G$1:$G$100,SMALL(IF(N$1='Contratações Governo'!$E$1:$E$100,ROW('Contratações Governo'!$E$1:$E$100)-ROW('Contratações Governo'!$E$1)+1),ROW(3:3))),"")</f>
        <v/>
      </c>
      <c r="O48" s="65" t="str" cm="1">
        <f t="array" ref="O48">IFERROR(INDEX('Contratações Governo'!$G$1:$G$100,SMALL(IF(O$1='Contratações Governo'!$E$1:$E$100,ROW('Contratações Governo'!$E$1:$E$100)-ROW('Contratações Governo'!$E$1)+1),ROW(3:3))),"")</f>
        <v/>
      </c>
      <c r="P48" s="48" t="str" cm="1">
        <f t="array" ref="P48">IFERROR(INDEX('Contratações Governo'!$G$1:$G$100,SMALL(IF(P$1='Contratações Governo'!$E$1:$E$100,ROW('Contratações Governo'!$E$1:$E$100)-ROW('Contratações Governo'!$E$1)+1),ROW(3:3))),"")</f>
        <v/>
      </c>
      <c r="Q48" s="66" cm="1">
        <f t="array" ref="Q48">IFERROR(INDEX('Contratações Governo'!$G$1:$G$100,SMALL(IF(Q$1='Contratações Governo'!$E$1:$E$100,ROW('Contratações Governo'!$E$1:$E$100)-ROW('Contratações Governo'!$E$1)+1),ROW(3:3))),"")</f>
        <v>10383.93</v>
      </c>
      <c r="R48" s="63" cm="1">
        <f t="array" ref="R48">IFERROR(INDEX('Contratações Governo'!$G$1:$G$100,SMALL(IF(R$1='Contratações Governo'!$E$1:$E$100,ROW('Contratações Governo'!$E$1:$E$100)-ROW('Contratações Governo'!$E$1)+1),ROW(3:3))),"")</f>
        <v>16038.6</v>
      </c>
      <c r="S48" s="589" cm="1">
        <f t="array" ref="S48">IFERROR(INDEX('Contratações Governo'!$G$1:$G$100,SMALL(IF(S$1='Contratações Governo'!$E$1:$E$100,ROW('Contratações Governo'!$E$1:$E$100)-ROW('Contratações Governo'!$E$1)+1),ROW(3:3))),"")</f>
        <v>10691.74</v>
      </c>
      <c r="T48" s="65" cm="1">
        <f t="array" ref="T48">IFERROR(INDEX('Contratações Governo'!$G$1:$G$100,SMALL(IF(T$1='Contratações Governo'!$E$1:$E$100,ROW('Contratações Governo'!$E$1:$E$100)-ROW('Contratações Governo'!$E$1)+1),ROW(3:3))),"")</f>
        <v>14474.54</v>
      </c>
      <c r="U48" s="48" t="str" cm="1">
        <f t="array" ref="U48">IFERROR(INDEX('Contratações Governo'!$G$1:$G$100,SMALL(IF(U$1='Contratações Governo'!$E$1:$E$100,ROW('Contratações Governo'!$E$1:$E$100)-ROW('Contratações Governo'!$E$1)+1),ROW(3:3))),"")</f>
        <v/>
      </c>
      <c r="V48" s="80" t="str" cm="1">
        <f t="array" ref="V48">IFERROR(INDEX('Contratações Governo'!$G$1:$G$100,SMALL(IF(V$1='Contratações Governo'!$E$1:$E$100,ROW('Contratações Governo'!$E$1:$E$100)-ROW('Contratações Governo'!$E$1)+1),ROW(3:3))),"")</f>
        <v/>
      </c>
      <c r="W48" s="63" t="str" cm="1">
        <f t="array" ref="W48">IFERROR(INDEX('Contratações Governo'!$G$1:$G$100,SMALL(IF(W$1='Contratações Governo'!$E$1:$E$100,ROW('Contratações Governo'!$E$1:$E$100)-ROW('Contratações Governo'!$E$1)+1),ROW(3:3))),"")</f>
        <v/>
      </c>
      <c r="X48" s="65" t="str" cm="1">
        <f t="array" ref="X48">IFERROR(INDEX('Contratações Governo'!$G$1:$G$100,SMALL(IF(X$1='Contratações Governo'!$E$1:$E$100,ROW('Contratações Governo'!$E$1:$E$100)-ROW('Contratações Governo'!$E$1)+1),ROW(3:3))),"")</f>
        <v/>
      </c>
      <c r="Y48" s="65" t="str" cm="1">
        <f t="array" ref="Y48">IFERROR(INDEX('Contratações Governo'!$G$1:$G$100,SMALL(IF(Y$1='Contratações Governo'!$E$1:$E$100,ROW('Contratações Governo'!$E$1:$E$100)-ROW('Contratações Governo'!$E$1)+1),ROW(3:3))),"")</f>
        <v/>
      </c>
      <c r="Z48" s="48" t="str" cm="1">
        <f t="array" ref="Z48">IFERROR(INDEX('Contratações Governo'!$G$1:$G$100,SMALL(IF(Z$1='Contratações Governo'!$E$1:$E$100,ROW('Contratações Governo'!$E$1:$E$100)-ROW('Contratações Governo'!$E$1)+1),ROW(3:3))),"")</f>
        <v/>
      </c>
      <c r="AA48" s="66" t="str" cm="1">
        <f t="array" ref="AA48">IFERROR(INDEX('Contratações Governo'!$G$1:$G$100,SMALL(IF(AA$1='Contratações Governo'!$E$1:$E$100,ROW('Contratações Governo'!$E$1:$E$100)-ROW('Contratações Governo'!$E$1)+1),ROW(3:3))),"")</f>
        <v/>
      </c>
      <c r="AB48" s="66" t="str" cm="1">
        <f t="array" ref="AB48">IFERROR(INDEX('Contratações Governo'!$G$1:$G$100,SMALL(IF(AB$1='Contratações Governo'!$E$1:$E$100,ROW('Contratações Governo'!$E$1:$E$100)-ROW('Contratações Governo'!$E$1)+1),ROW(3:3))),"")</f>
        <v/>
      </c>
      <c r="AC48" s="63" t="str" cm="1">
        <f t="array" ref="AC48">IFERROR(INDEX('Contratações Governo'!$G$1:$G$100,SMALL(IF(AC$1='Contratações Governo'!$E$1:$E$100,ROW('Contratações Governo'!$E$1:$E$100)-ROW('Contratações Governo'!$E$1)+1),ROW(3:3))),"")</f>
        <v/>
      </c>
      <c r="AD48" s="65" t="str" cm="1">
        <f t="array" ref="AD48">IFERROR(INDEX('Contratações Governo'!$G$1:$G$100,SMALL(IF(AD$1='Contratações Governo'!$E$1:$E$100,ROW('Contratações Governo'!$E$1:$E$100)-ROW('Contratações Governo'!$E$1)+1),ROW(3:3))),"")</f>
        <v/>
      </c>
      <c r="AE48" s="177" t="str" cm="1">
        <f t="array" ref="AE48">IFERROR(INDEX('Contratações Governo'!$G$1:$G$100,SMALL(IF(AE$1='Contratações Governo'!$E$1:$E$100,ROW('Contratações Governo'!$E$1:$E$100)-ROW('Contratações Governo'!$E$1)+1),ROW(3:3))),"")</f>
        <v/>
      </c>
      <c r="AF48" s="72"/>
    </row>
    <row r="49" spans="1:32" x14ac:dyDescent="0.25">
      <c r="A49" s="529" t="s">
        <v>83</v>
      </c>
      <c r="B49" s="63" t="str" cm="1">
        <f t="array" ref="B49">IFERROR(INDEX('Contratações Governo'!$G$1:$G$100,SMALL(IF(B$1='Contratações Governo'!$E$1:$E$100,ROW('Contratações Governo'!$E$1:$E$100)-ROW('Contratações Governo'!$E$1)+1),ROW(4:4))),"")</f>
        <v/>
      </c>
      <c r="C49" s="65" cm="1">
        <f t="array" ref="C49">IFERROR(INDEX('Contratações Governo'!$G$1:$G$100,SMALL(IF(C$1='Contratações Governo'!$E$1:$E$100,ROW('Contratações Governo'!$E$1:$E$100)-ROW('Contratações Governo'!$E$1)+1),ROW(4:4))),"")</f>
        <v>18717.09</v>
      </c>
      <c r="D49" s="48" t="str" cm="1">
        <f t="array" ref="D49">IFERROR(INDEX('Contratações Governo'!$G$1:$G$100,SMALL(IF(D$1='Contratações Governo'!$E$1:$E$100,ROW('Contratações Governo'!$E$1:$E$100)-ROW('Contratações Governo'!$E$1)+1),ROW(4:4))),"")</f>
        <v/>
      </c>
      <c r="E49" s="66" t="str" cm="1">
        <f t="array" ref="E49">IFERROR(INDEX('Contratações Governo'!$G$1:$G$100,SMALL(IF(E$1='Contratações Governo'!$E$1:$E$100,ROW('Contratações Governo'!$E$1:$E$100)-ROW('Contratações Governo'!$E$1)+1),ROW(4:4))),"")</f>
        <v/>
      </c>
      <c r="F49" s="66" cm="1">
        <f t="array" ref="F49">IFERROR(INDEX('Contratações Governo'!$G$1:$G$100,SMALL(IF(F$1='Contratações Governo'!$E$1:$E$100,ROW('Contratações Governo'!$E$1:$E$100)-ROW('Contratações Governo'!$E$1)+1),ROW(4:4))),"")</f>
        <v>7708.8</v>
      </c>
      <c r="G49" s="63" cm="1">
        <f t="array" ref="G49">IFERROR(INDEX('Contratações Governo'!$G$1:$G$100,SMALL(IF(G$1='Contratações Governo'!$E$1:$E$100,ROW('Contratações Governo'!$E$1:$E$100)-ROW('Contratações Governo'!$E$1)+1),ROW(4:4))),"")</f>
        <v>8000</v>
      </c>
      <c r="H49" s="65" cm="1">
        <f t="array" ref="H49">IFERROR(INDEX('Contratações Governo'!$G$1:$G$100,SMALL(IF(H$1='Contratações Governo'!$E$1:$E$100,ROW('Contratações Governo'!$E$1:$E$100)-ROW('Contratações Governo'!$E$1)+1),ROW(4:4))),"")</f>
        <v>9913.19</v>
      </c>
      <c r="I49" s="65" cm="1">
        <f t="array" ref="I49">IFERROR(INDEX('Contratações Governo'!$G$1:$G$100,SMALL(IF(I$1='Contratações Governo'!$E$1:$E$100,ROW('Contratações Governo'!$E$1:$E$100)-ROW('Contratações Governo'!$E$1)+1),ROW(4:4))),"")</f>
        <v>13560.89</v>
      </c>
      <c r="J49" s="48" t="str" cm="1">
        <f t="array" ref="J49">IFERROR(INDEX('Contratações Governo'!$G$1:$G$100,SMALL(IF(J$1='Contratações Governo'!$E$1:$E$100,ROW('Contratações Governo'!$E$1:$E$100)-ROW('Contratações Governo'!$E$1)+1),ROW(4:4))),"")</f>
        <v/>
      </c>
      <c r="K49" s="66" t="str" cm="1">
        <f t="array" ref="K49">IFERROR(INDEX('Contratações Governo'!$G$1:$G$100,SMALL(IF(K$1='Contratações Governo'!$E$1:$E$100,ROW('Contratações Governo'!$E$1:$E$100)-ROW('Contratações Governo'!$E$1)+1),ROW(4:4))),"")</f>
        <v/>
      </c>
      <c r="L49" s="66" cm="1">
        <f t="array" ref="L49">IFERROR(INDEX('Contratações Governo'!$G$1:$G$100,SMALL(IF(L$1='Contratações Governo'!$E$1:$E$100,ROW('Contratações Governo'!$E$1:$E$100)-ROW('Contratações Governo'!$E$1)+1),ROW(4:4))),"")</f>
        <v>10536.07</v>
      </c>
      <c r="M49" s="63" t="str" cm="1">
        <f t="array" ref="M49">IFERROR(INDEX('Contratações Governo'!$G$1:$G$100,SMALL(IF(M$1='Contratações Governo'!$E$1:$E$100,ROW('Contratações Governo'!$E$1:$E$100)-ROW('Contratações Governo'!$E$1)+1),ROW(4:4))),"")</f>
        <v/>
      </c>
      <c r="N49" s="65" t="str" cm="1">
        <f t="array" ref="N49">IFERROR(INDEX('Contratações Governo'!$G$1:$G$100,SMALL(IF(N$1='Contratações Governo'!$E$1:$E$100,ROW('Contratações Governo'!$E$1:$E$100)-ROW('Contratações Governo'!$E$1)+1),ROW(4:4))),"")</f>
        <v/>
      </c>
      <c r="O49" s="65" t="str" cm="1">
        <f t="array" ref="O49">IFERROR(INDEX('Contratações Governo'!$G$1:$G$100,SMALL(IF(O$1='Contratações Governo'!$E$1:$E$100,ROW('Contratações Governo'!$E$1:$E$100)-ROW('Contratações Governo'!$E$1)+1),ROW(4:4))),"")</f>
        <v/>
      </c>
      <c r="P49" s="48" t="str" cm="1">
        <f t="array" ref="P49">IFERROR(INDEX('Contratações Governo'!$G$1:$G$100,SMALL(IF(P$1='Contratações Governo'!$E$1:$E$100,ROW('Contratações Governo'!$E$1:$E$100)-ROW('Contratações Governo'!$E$1)+1),ROW(4:4))),"")</f>
        <v/>
      </c>
      <c r="Q49" s="66" t="str" cm="1">
        <f t="array" ref="Q49">IFERROR(INDEX('Contratações Governo'!$G$1:$G$100,SMALL(IF(Q$1='Contratações Governo'!$E$1:$E$100,ROW('Contratações Governo'!$E$1:$E$100)-ROW('Contratações Governo'!$E$1)+1),ROW(4:4))),"")</f>
        <v/>
      </c>
      <c r="R49" s="63" cm="1">
        <f t="array" ref="R49">IFERROR(INDEX('Contratações Governo'!$G$1:$G$100,SMALL(IF(R$1='Contratações Governo'!$E$1:$E$100,ROW('Contratações Governo'!$E$1:$E$100)-ROW('Contratações Governo'!$E$1)+1),ROW(4:4))),"")</f>
        <v>15681.16</v>
      </c>
      <c r="S49" s="589" cm="1">
        <f t="array" ref="S49">IFERROR(INDEX('Contratações Governo'!$G$1:$G$100,SMALL(IF(S$1='Contratações Governo'!$E$1:$E$100,ROW('Contratações Governo'!$E$1:$E$100)-ROW('Contratações Governo'!$E$1)+1),ROW(4:4))),"")</f>
        <v>10691.74</v>
      </c>
      <c r="T49" s="65" cm="1">
        <f t="array" ref="T49">IFERROR(INDEX('Contratações Governo'!$G$1:$G$100,SMALL(IF(T$1='Contratações Governo'!$E$1:$E$100,ROW('Contratações Governo'!$E$1:$E$100)-ROW('Contratações Governo'!$E$1)+1),ROW(4:4))),"")</f>
        <v>14474.54</v>
      </c>
      <c r="U49" s="48" t="str" cm="1">
        <f t="array" ref="U49">IFERROR(INDEX('Contratações Governo'!$G$1:$G$100,SMALL(IF(U$1='Contratações Governo'!$E$1:$E$100,ROW('Contratações Governo'!$E$1:$E$100)-ROW('Contratações Governo'!$E$1)+1),ROW(4:4))),"")</f>
        <v/>
      </c>
      <c r="V49" s="80" t="str" cm="1">
        <f t="array" ref="V49">IFERROR(INDEX('Contratações Governo'!$G$1:$G$100,SMALL(IF(V$1='Contratações Governo'!$E$1:$E$100,ROW('Contratações Governo'!$E$1:$E$100)-ROW('Contratações Governo'!$E$1)+1),ROW(4:4))),"")</f>
        <v/>
      </c>
      <c r="W49" s="63" t="str" cm="1">
        <f t="array" ref="W49">IFERROR(INDEX('Contratações Governo'!$G$1:$G$100,SMALL(IF(W$1='Contratações Governo'!$E$1:$E$100,ROW('Contratações Governo'!$E$1:$E$100)-ROW('Contratações Governo'!$E$1)+1),ROW(4:4))),"")</f>
        <v/>
      </c>
      <c r="X49" s="65" t="str" cm="1">
        <f t="array" ref="X49">IFERROR(INDEX('Contratações Governo'!$G$1:$G$100,SMALL(IF(X$1='Contratações Governo'!$E$1:$E$100,ROW('Contratações Governo'!$E$1:$E$100)-ROW('Contratações Governo'!$E$1)+1),ROW(4:4))),"")</f>
        <v/>
      </c>
      <c r="Y49" s="65" t="str" cm="1">
        <f t="array" ref="Y49">IFERROR(INDEX('Contratações Governo'!$G$1:$G$100,SMALL(IF(Y$1='Contratações Governo'!$E$1:$E$100,ROW('Contratações Governo'!$E$1:$E$100)-ROW('Contratações Governo'!$E$1)+1),ROW(4:4))),"")</f>
        <v/>
      </c>
      <c r="Z49" s="48" t="str" cm="1">
        <f t="array" ref="Z49">IFERROR(INDEX('Contratações Governo'!$G$1:$G$100,SMALL(IF(Z$1='Contratações Governo'!$E$1:$E$100,ROW('Contratações Governo'!$E$1:$E$100)-ROW('Contratações Governo'!$E$1)+1),ROW(4:4))),"")</f>
        <v/>
      </c>
      <c r="AA49" s="66" t="str" cm="1">
        <f t="array" ref="AA49">IFERROR(INDEX('Contratações Governo'!$G$1:$G$100,SMALL(IF(AA$1='Contratações Governo'!$E$1:$E$100,ROW('Contratações Governo'!$E$1:$E$100)-ROW('Contratações Governo'!$E$1)+1),ROW(4:4))),"")</f>
        <v/>
      </c>
      <c r="AB49" s="66" t="str" cm="1">
        <f t="array" ref="AB49">IFERROR(INDEX('Contratações Governo'!$G$1:$G$100,SMALL(IF(AB$1='Contratações Governo'!$E$1:$E$100,ROW('Contratações Governo'!$E$1:$E$100)-ROW('Contratações Governo'!$E$1)+1),ROW(4:4))),"")</f>
        <v/>
      </c>
      <c r="AC49" s="63" t="str" cm="1">
        <f t="array" ref="AC49">IFERROR(INDEX('Contratações Governo'!$G$1:$G$100,SMALL(IF(AC$1='Contratações Governo'!$E$1:$E$100,ROW('Contratações Governo'!$E$1:$E$100)-ROW('Contratações Governo'!$E$1)+1),ROW(4:4))),"")</f>
        <v/>
      </c>
      <c r="AD49" s="65" t="str" cm="1">
        <f t="array" ref="AD49">IFERROR(INDEX('Contratações Governo'!$G$1:$G$100,SMALL(IF(AD$1='Contratações Governo'!$E$1:$E$100,ROW('Contratações Governo'!$E$1:$E$100)-ROW('Contratações Governo'!$E$1)+1),ROW(4:4))),"")</f>
        <v/>
      </c>
      <c r="AE49" s="177" t="str" cm="1">
        <f t="array" ref="AE49">IFERROR(INDEX('Contratações Governo'!$G$1:$G$100,SMALL(IF(AE$1='Contratações Governo'!$E$1:$E$100,ROW('Contratações Governo'!$E$1:$E$100)-ROW('Contratações Governo'!$E$1)+1),ROW(4:4))),"")</f>
        <v/>
      </c>
      <c r="AF49" s="72"/>
    </row>
    <row r="50" spans="1:32" x14ac:dyDescent="0.25">
      <c r="A50" s="529" t="s">
        <v>83</v>
      </c>
      <c r="B50" s="63" t="str" cm="1">
        <f t="array" ref="B50">IFERROR(INDEX('Contratações Governo'!$G$1:$G$100,SMALL(IF(B$1='Contratações Governo'!$E$1:$E$100,ROW('Contratações Governo'!$E$1:$E$100)-ROW('Contratações Governo'!$E$1)+1),ROW(5:5))),"")</f>
        <v/>
      </c>
      <c r="C50" s="65" cm="1">
        <f t="array" ref="C50">IFERROR(INDEX('Contratações Governo'!$G$1:$G$100,SMALL(IF(C$1='Contratações Governo'!$E$1:$E$100,ROW('Contratações Governo'!$E$1:$E$100)-ROW('Contratações Governo'!$E$1)+1),ROW(5:5))),"")</f>
        <v>18717.09</v>
      </c>
      <c r="D50" s="48" t="str" cm="1">
        <f t="array" ref="D50">IFERROR(INDEX('Contratações Governo'!$G$1:$G$100,SMALL(IF(D$1='Contratações Governo'!$E$1:$E$100,ROW('Contratações Governo'!$E$1:$E$100)-ROW('Contratações Governo'!$E$1)+1),ROW(5:5))),"")</f>
        <v/>
      </c>
      <c r="E50" s="66" t="str" cm="1">
        <f t="array" ref="E50">IFERROR(INDEX('Contratações Governo'!$G$1:$G$100,SMALL(IF(E$1='Contratações Governo'!$E$1:$E$100,ROW('Contratações Governo'!$E$1:$E$100)-ROW('Contratações Governo'!$E$1)+1),ROW(5:5))),"")</f>
        <v/>
      </c>
      <c r="F50" s="66" cm="1">
        <f t="array" ref="F50">IFERROR(INDEX('Contratações Governo'!$G$1:$G$100,SMALL(IF(F$1='Contratações Governo'!$E$1:$E$100,ROW('Contratações Governo'!$E$1:$E$100)-ROW('Contratações Governo'!$E$1)+1),ROW(5:5))),"")</f>
        <v>7708.8</v>
      </c>
      <c r="G50" s="63" t="str" cm="1">
        <f t="array" ref="G50">IFERROR(INDEX('Contratações Governo'!$G$1:$G$100,SMALL(IF(G$1='Contratações Governo'!$E$1:$E$100,ROW('Contratações Governo'!$E$1:$E$100)-ROW('Contratações Governo'!$E$1)+1),ROW(5:5))),"")</f>
        <v/>
      </c>
      <c r="H50" s="65" cm="1">
        <f t="array" ref="H50">IFERROR(INDEX('Contratações Governo'!$G$1:$G$100,SMALL(IF(H$1='Contratações Governo'!$E$1:$E$100,ROW('Contratações Governo'!$E$1:$E$100)-ROW('Contratações Governo'!$E$1)+1),ROW(5:5))),"")</f>
        <v>9913.19</v>
      </c>
      <c r="I50" s="65" cm="1">
        <f t="array" ref="I50">IFERROR(INDEX('Contratações Governo'!$G$1:$G$100,SMALL(IF(I$1='Contratações Governo'!$E$1:$E$100,ROW('Contratações Governo'!$E$1:$E$100)-ROW('Contratações Governo'!$E$1)+1),ROW(5:5))),"")</f>
        <v>11318.19</v>
      </c>
      <c r="J50" s="48" t="str" cm="1">
        <f t="array" ref="J50">IFERROR(INDEX('Contratações Governo'!$G$1:$G$100,SMALL(IF(J$1='Contratações Governo'!$E$1:$E$100,ROW('Contratações Governo'!$E$1:$E$100)-ROW('Contratações Governo'!$E$1)+1),ROW(5:5))),"")</f>
        <v/>
      </c>
      <c r="K50" s="66" t="str" cm="1">
        <f t="array" ref="K50">IFERROR(INDEX('Contratações Governo'!$G$1:$G$100,SMALL(IF(K$1='Contratações Governo'!$E$1:$E$100,ROW('Contratações Governo'!$E$1:$E$100)-ROW('Contratações Governo'!$E$1)+1),ROW(5:5))),"")</f>
        <v/>
      </c>
      <c r="L50" s="66" cm="1">
        <f t="array" ref="L50">IFERROR(INDEX('Contratações Governo'!$G$1:$G$100,SMALL(IF(L$1='Contratações Governo'!$E$1:$E$100,ROW('Contratações Governo'!$E$1:$E$100)-ROW('Contratações Governo'!$E$1)+1),ROW(5:5))),"")</f>
        <v>10536.07</v>
      </c>
      <c r="M50" s="63" t="str" cm="1">
        <f t="array" ref="M50">IFERROR(INDEX('Contratações Governo'!$G$1:$G$100,SMALL(IF(M$1='Contratações Governo'!$E$1:$E$100,ROW('Contratações Governo'!$E$1:$E$100)-ROW('Contratações Governo'!$E$1)+1),ROW(5:5))),"")</f>
        <v/>
      </c>
      <c r="N50" s="65" t="str" cm="1">
        <f t="array" ref="N50">IFERROR(INDEX('Contratações Governo'!$G$1:$G$100,SMALL(IF(N$1='Contratações Governo'!$E$1:$E$100,ROW('Contratações Governo'!$E$1:$E$100)-ROW('Contratações Governo'!$E$1)+1),ROW(5:5))),"")</f>
        <v/>
      </c>
      <c r="O50" s="65" t="str" cm="1">
        <f t="array" ref="O50">IFERROR(INDEX('Contratações Governo'!$G$1:$G$100,SMALL(IF(O$1='Contratações Governo'!$E$1:$E$100,ROW('Contratações Governo'!$E$1:$E$100)-ROW('Contratações Governo'!$E$1)+1),ROW(5:5))),"")</f>
        <v/>
      </c>
      <c r="P50" s="48" t="str" cm="1">
        <f t="array" ref="P50">IFERROR(INDEX('Contratações Governo'!$G$1:$G$100,SMALL(IF(P$1='Contratações Governo'!$E$1:$E$100,ROW('Contratações Governo'!$E$1:$E$100)-ROW('Contratações Governo'!$E$1)+1),ROW(5:5))),"")</f>
        <v/>
      </c>
      <c r="Q50" s="66" t="str" cm="1">
        <f t="array" ref="Q50">IFERROR(INDEX('Contratações Governo'!$G$1:$G$100,SMALL(IF(Q$1='Contratações Governo'!$E$1:$E$100,ROW('Contratações Governo'!$E$1:$E$100)-ROW('Contratações Governo'!$E$1)+1),ROW(5:5))),"")</f>
        <v/>
      </c>
      <c r="R50" s="63" cm="1">
        <f t="array" ref="R50">IFERROR(INDEX('Contratações Governo'!$G$1:$G$100,SMALL(IF(R$1='Contratações Governo'!$E$1:$E$100,ROW('Contratações Governo'!$E$1:$E$100)-ROW('Contratações Governo'!$E$1)+1),ROW(5:5))),"")</f>
        <v>15681.16</v>
      </c>
      <c r="S50" s="589" cm="1">
        <f t="array" ref="S50">IFERROR(INDEX('Contratações Governo'!$G$1:$G$100,SMALL(IF(S$1='Contratações Governo'!$E$1:$E$100,ROW('Contratações Governo'!$E$1:$E$100)-ROW('Contratações Governo'!$E$1)+1),ROW(5:5))),"")</f>
        <v>11980.69</v>
      </c>
      <c r="T50" s="65" t="str" cm="1">
        <f t="array" ref="T50">IFERROR(INDEX('Contratações Governo'!$G$1:$G$100,SMALL(IF(T$1='Contratações Governo'!$E$1:$E$100,ROW('Contratações Governo'!$E$1:$E$100)-ROW('Contratações Governo'!$E$1)+1),ROW(5:5))),"")</f>
        <v/>
      </c>
      <c r="U50" s="48" t="str" cm="1">
        <f t="array" ref="U50">IFERROR(INDEX('Contratações Governo'!$G$1:$G$100,SMALL(IF(U$1='Contratações Governo'!$E$1:$E$100,ROW('Contratações Governo'!$E$1:$E$100)-ROW('Contratações Governo'!$E$1)+1),ROW(5:5))),"")</f>
        <v/>
      </c>
      <c r="V50" s="80" t="str" cm="1">
        <f t="array" ref="V50">IFERROR(INDEX('Contratações Governo'!$G$1:$G$100,SMALL(IF(V$1='Contratações Governo'!$E$1:$E$100,ROW('Contratações Governo'!$E$1:$E$100)-ROW('Contratações Governo'!$E$1)+1),ROW(5:5))),"")</f>
        <v/>
      </c>
      <c r="W50" s="63" t="str" cm="1">
        <f t="array" ref="W50">IFERROR(INDEX('Contratações Governo'!$G$1:$G$100,SMALL(IF(W$1='Contratações Governo'!$E$1:$E$100,ROW('Contratações Governo'!$E$1:$E$100)-ROW('Contratações Governo'!$E$1)+1),ROW(5:5))),"")</f>
        <v/>
      </c>
      <c r="X50" s="65" t="str" cm="1">
        <f t="array" ref="X50">IFERROR(INDEX('Contratações Governo'!$G$1:$G$100,SMALL(IF(X$1='Contratações Governo'!$E$1:$E$100,ROW('Contratações Governo'!$E$1:$E$100)-ROW('Contratações Governo'!$E$1)+1),ROW(5:5))),"")</f>
        <v/>
      </c>
      <c r="Y50" s="65" t="str" cm="1">
        <f t="array" ref="Y50">IFERROR(INDEX('Contratações Governo'!$G$1:$G$100,SMALL(IF(Y$1='Contratações Governo'!$E$1:$E$100,ROW('Contratações Governo'!$E$1:$E$100)-ROW('Contratações Governo'!$E$1)+1),ROW(5:5))),"")</f>
        <v/>
      </c>
      <c r="Z50" s="48" t="str" cm="1">
        <f t="array" ref="Z50">IFERROR(INDEX('Contratações Governo'!$G$1:$G$100,SMALL(IF(Z$1='Contratações Governo'!$E$1:$E$100,ROW('Contratações Governo'!$E$1:$E$100)-ROW('Contratações Governo'!$E$1)+1),ROW(5:5))),"")</f>
        <v/>
      </c>
      <c r="AA50" s="66" t="str" cm="1">
        <f t="array" ref="AA50">IFERROR(INDEX('Contratações Governo'!$G$1:$G$100,SMALL(IF(AA$1='Contratações Governo'!$E$1:$E$100,ROW('Contratações Governo'!$E$1:$E$100)-ROW('Contratações Governo'!$E$1)+1),ROW(5:5))),"")</f>
        <v/>
      </c>
      <c r="AB50" s="66" t="str" cm="1">
        <f t="array" ref="AB50">IFERROR(INDEX('Contratações Governo'!$G$1:$G$100,SMALL(IF(AB$1='Contratações Governo'!$E$1:$E$100,ROW('Contratações Governo'!$E$1:$E$100)-ROW('Contratações Governo'!$E$1)+1),ROW(5:5))),"")</f>
        <v/>
      </c>
      <c r="AC50" s="63" t="str" cm="1">
        <f t="array" ref="AC50">IFERROR(INDEX('Contratações Governo'!$G$1:$G$100,SMALL(IF(AC$1='Contratações Governo'!$E$1:$E$100,ROW('Contratações Governo'!$E$1:$E$100)-ROW('Contratações Governo'!$E$1)+1),ROW(5:5))),"")</f>
        <v/>
      </c>
      <c r="AD50" s="65" t="str" cm="1">
        <f t="array" ref="AD50">IFERROR(INDEX('Contratações Governo'!$G$1:$G$100,SMALL(IF(AD$1='Contratações Governo'!$E$1:$E$100,ROW('Contratações Governo'!$E$1:$E$100)-ROW('Contratações Governo'!$E$1)+1),ROW(5:5))),"")</f>
        <v/>
      </c>
      <c r="AE50" s="177" t="str" cm="1">
        <f t="array" ref="AE50">IFERROR(INDEX('Contratações Governo'!$G$1:$G$100,SMALL(IF(AE$1='Contratações Governo'!$E$1:$E$100,ROW('Contratações Governo'!$E$1:$E$100)-ROW('Contratações Governo'!$E$1)+1),ROW(5:5))),"")</f>
        <v/>
      </c>
      <c r="AF50" s="72"/>
    </row>
    <row r="51" spans="1:32" x14ac:dyDescent="0.25">
      <c r="A51" s="529" t="s">
        <v>83</v>
      </c>
      <c r="B51" s="63" t="str" cm="1">
        <f t="array" ref="B51">IFERROR(INDEX('Contratações Governo'!$G$1:$G$100,SMALL(IF(B$1='Contratações Governo'!$E$1:$E$100,ROW('Contratações Governo'!$E$1:$E$100)-ROW('Contratações Governo'!$E$1)+1),ROW(6:6))),"")</f>
        <v/>
      </c>
      <c r="C51" s="65" cm="1">
        <f t="array" ref="C51">IFERROR(INDEX('Contratações Governo'!$G$1:$G$100,SMALL(IF(C$1='Contratações Governo'!$E$1:$E$100,ROW('Contratações Governo'!$E$1:$E$100)-ROW('Contratações Governo'!$E$1)+1),ROW(6:6))),"")</f>
        <v>15112.53</v>
      </c>
      <c r="D51" s="48" t="str" cm="1">
        <f t="array" ref="D51">IFERROR(INDEX('Contratações Governo'!$G$1:$G$100,SMALL(IF(D$1='Contratações Governo'!$E$1:$E$100,ROW('Contratações Governo'!$E$1:$E$100)-ROW('Contratações Governo'!$E$1)+1),ROW(6:6))),"")</f>
        <v/>
      </c>
      <c r="E51" s="66" t="str" cm="1">
        <f t="array" ref="E51">IFERROR(INDEX('Contratações Governo'!$G$1:$G$100,SMALL(IF(E$1='Contratações Governo'!$E$1:$E$100,ROW('Contratações Governo'!$E$1:$E$100)-ROW('Contratações Governo'!$E$1)+1),ROW(6:6))),"")</f>
        <v/>
      </c>
      <c r="F51" s="66" cm="1">
        <f t="array" ref="F51">IFERROR(INDEX('Contratações Governo'!$G$1:$G$100,SMALL(IF(F$1='Contratações Governo'!$E$1:$E$100,ROW('Contratações Governo'!$E$1:$E$100)-ROW('Contratações Governo'!$E$1)+1),ROW(6:6))),"")</f>
        <v>7708.8</v>
      </c>
      <c r="G51" s="63" t="str" cm="1">
        <f t="array" ref="G51">IFERROR(INDEX('Contratações Governo'!$G$1:$G$100,SMALL(IF(G$1='Contratações Governo'!$E$1:$E$100,ROW('Contratações Governo'!$E$1:$E$100)-ROW('Contratações Governo'!$E$1)+1),ROW(6:6))),"")</f>
        <v/>
      </c>
      <c r="H51" s="65" cm="1">
        <f t="array" ref="H51">IFERROR(INDEX('Contratações Governo'!$G$1:$G$100,SMALL(IF(H$1='Contratações Governo'!$E$1:$E$100,ROW('Contratações Governo'!$E$1:$E$100)-ROW('Contratações Governo'!$E$1)+1),ROW(6:6))),"")</f>
        <v>8950.75</v>
      </c>
      <c r="I51" s="65" cm="1">
        <f t="array" ref="I51">IFERROR(INDEX('Contratações Governo'!$G$1:$G$100,SMALL(IF(I$1='Contratações Governo'!$E$1:$E$100,ROW('Contratações Governo'!$E$1:$E$100)-ROW('Contratações Governo'!$E$1)+1),ROW(6:6))),"")</f>
        <v>11025.12</v>
      </c>
      <c r="J51" s="48" t="str" cm="1">
        <f t="array" ref="J51">IFERROR(INDEX('Contratações Governo'!$G$1:$G$100,SMALL(IF(J$1='Contratações Governo'!$E$1:$E$100,ROW('Contratações Governo'!$E$1:$E$100)-ROW('Contratações Governo'!$E$1)+1),ROW(6:6))),"")</f>
        <v/>
      </c>
      <c r="K51" s="66" t="str" cm="1">
        <f t="array" ref="K51">IFERROR(INDEX('Contratações Governo'!$G$1:$G$100,SMALL(IF(K$1='Contratações Governo'!$E$1:$E$100,ROW('Contratações Governo'!$E$1:$E$100)-ROW('Contratações Governo'!$E$1)+1),ROW(6:6))),"")</f>
        <v/>
      </c>
      <c r="L51" s="66" cm="1">
        <f t="array" ref="L51">IFERROR(INDEX('Contratações Governo'!$G$1:$G$100,SMALL(IF(L$1='Contratações Governo'!$E$1:$E$100,ROW('Contratações Governo'!$E$1:$E$100)-ROW('Contratações Governo'!$E$1)+1),ROW(6:6))),"")</f>
        <v>10536.07</v>
      </c>
      <c r="M51" s="63" t="str" cm="1">
        <f t="array" ref="M51">IFERROR(INDEX('Contratações Governo'!$G$1:$G$100,SMALL(IF(M$1='Contratações Governo'!$E$1:$E$100,ROW('Contratações Governo'!$E$1:$E$100)-ROW('Contratações Governo'!$E$1)+1),ROW(6:6))),"")</f>
        <v/>
      </c>
      <c r="N51" s="65" t="str" cm="1">
        <f t="array" ref="N51">IFERROR(INDEX('Contratações Governo'!$G$1:$G$100,SMALL(IF(N$1='Contratações Governo'!$E$1:$E$100,ROW('Contratações Governo'!$E$1:$E$100)-ROW('Contratações Governo'!$E$1)+1),ROW(6:6))),"")</f>
        <v/>
      </c>
      <c r="O51" s="65" t="str" cm="1">
        <f t="array" ref="O51">IFERROR(INDEX('Contratações Governo'!$G$1:$G$100,SMALL(IF(O$1='Contratações Governo'!$E$1:$E$100,ROW('Contratações Governo'!$E$1:$E$100)-ROW('Contratações Governo'!$E$1)+1),ROW(6:6))),"")</f>
        <v/>
      </c>
      <c r="P51" s="48" t="str" cm="1">
        <f t="array" ref="P51">IFERROR(INDEX('Contratações Governo'!$G$1:$G$100,SMALL(IF(P$1='Contratações Governo'!$E$1:$E$100,ROW('Contratações Governo'!$E$1:$E$100)-ROW('Contratações Governo'!$E$1)+1),ROW(6:6))),"")</f>
        <v/>
      </c>
      <c r="Q51" s="66" t="str" cm="1">
        <f t="array" ref="Q51">IFERROR(INDEX('Contratações Governo'!$G$1:$G$100,SMALL(IF(Q$1='Contratações Governo'!$E$1:$E$100,ROW('Contratações Governo'!$E$1:$E$100)-ROW('Contratações Governo'!$E$1)+1),ROW(6:6))),"")</f>
        <v/>
      </c>
      <c r="R51" s="63" cm="1">
        <f t="array" ref="R51">IFERROR(INDEX('Contratações Governo'!$G$1:$G$100,SMALL(IF(R$1='Contratações Governo'!$E$1:$E$100,ROW('Contratações Governo'!$E$1:$E$100)-ROW('Contratações Governo'!$E$1)+1),ROW(6:6))),"")</f>
        <v>16038.6</v>
      </c>
      <c r="S51" s="589" cm="1">
        <f t="array" ref="S51">IFERROR(INDEX('Contratações Governo'!$G$1:$G$100,SMALL(IF(S$1='Contratações Governo'!$E$1:$E$100,ROW('Contratações Governo'!$E$1:$E$100)-ROW('Contratações Governo'!$E$1)+1),ROW(6:6))),"")</f>
        <v>9000</v>
      </c>
      <c r="T51" s="65" t="str" cm="1">
        <f t="array" ref="T51">IFERROR(INDEX('Contratações Governo'!$G$1:$G$100,SMALL(IF(T$1='Contratações Governo'!$E$1:$E$100,ROW('Contratações Governo'!$E$1:$E$100)-ROW('Contratações Governo'!$E$1)+1),ROW(6:6))),"")</f>
        <v/>
      </c>
      <c r="U51" s="48" t="str" cm="1">
        <f t="array" ref="U51">IFERROR(INDEX('Contratações Governo'!$G$1:$G$100,SMALL(IF(U$1='Contratações Governo'!$E$1:$E$100,ROW('Contratações Governo'!$E$1:$E$100)-ROW('Contratações Governo'!$E$1)+1),ROW(6:6))),"")</f>
        <v/>
      </c>
      <c r="V51" s="80" t="str" cm="1">
        <f t="array" ref="V51">IFERROR(INDEX('Contratações Governo'!$G$1:$G$100,SMALL(IF(V$1='Contratações Governo'!$E$1:$E$100,ROW('Contratações Governo'!$E$1:$E$100)-ROW('Contratações Governo'!$E$1)+1),ROW(6:6))),"")</f>
        <v/>
      </c>
      <c r="W51" s="63" t="str" cm="1">
        <f t="array" ref="W51">IFERROR(INDEX('Contratações Governo'!$G$1:$G$100,SMALL(IF(W$1='Contratações Governo'!$E$1:$E$100,ROW('Contratações Governo'!$E$1:$E$100)-ROW('Contratações Governo'!$E$1)+1),ROW(6:6))),"")</f>
        <v/>
      </c>
      <c r="X51" s="65" t="str" cm="1">
        <f t="array" ref="X51">IFERROR(INDEX('Contratações Governo'!$G$1:$G$100,SMALL(IF(X$1='Contratações Governo'!$E$1:$E$100,ROW('Contratações Governo'!$E$1:$E$100)-ROW('Contratações Governo'!$E$1)+1),ROW(6:6))),"")</f>
        <v/>
      </c>
      <c r="Y51" s="65" t="str" cm="1">
        <f t="array" ref="Y51">IFERROR(INDEX('Contratações Governo'!$G$1:$G$100,SMALL(IF(Y$1='Contratações Governo'!$E$1:$E$100,ROW('Contratações Governo'!$E$1:$E$100)-ROW('Contratações Governo'!$E$1)+1),ROW(6:6))),"")</f>
        <v/>
      </c>
      <c r="Z51" s="48" t="str" cm="1">
        <f t="array" ref="Z51">IFERROR(INDEX('Contratações Governo'!$G$1:$G$100,SMALL(IF(Z$1='Contratações Governo'!$E$1:$E$100,ROW('Contratações Governo'!$E$1:$E$100)-ROW('Contratações Governo'!$E$1)+1),ROW(6:6))),"")</f>
        <v/>
      </c>
      <c r="AA51" s="66" t="str" cm="1">
        <f t="array" ref="AA51">IFERROR(INDEX('Contratações Governo'!$G$1:$G$100,SMALL(IF(AA$1='Contratações Governo'!$E$1:$E$100,ROW('Contratações Governo'!$E$1:$E$100)-ROW('Contratações Governo'!$E$1)+1),ROW(6:6))),"")</f>
        <v/>
      </c>
      <c r="AB51" s="66" t="str" cm="1">
        <f t="array" ref="AB51">IFERROR(INDEX('Contratações Governo'!$G$1:$G$100,SMALL(IF(AB$1='Contratações Governo'!$E$1:$E$100,ROW('Contratações Governo'!$E$1:$E$100)-ROW('Contratações Governo'!$E$1)+1),ROW(6:6))),"")</f>
        <v/>
      </c>
      <c r="AC51" s="63" t="str" cm="1">
        <f t="array" ref="AC51">IFERROR(INDEX('Contratações Governo'!$G$1:$G$100,SMALL(IF(AC$1='Contratações Governo'!$E$1:$E$100,ROW('Contratações Governo'!$E$1:$E$100)-ROW('Contratações Governo'!$E$1)+1),ROW(6:6))),"")</f>
        <v/>
      </c>
      <c r="AD51" s="65" t="str" cm="1">
        <f t="array" ref="AD51">IFERROR(INDEX('Contratações Governo'!$G$1:$G$100,SMALL(IF(AD$1='Contratações Governo'!$E$1:$E$100,ROW('Contratações Governo'!$E$1:$E$100)-ROW('Contratações Governo'!$E$1)+1),ROW(6:6))),"")</f>
        <v/>
      </c>
      <c r="AE51" s="177" t="str" cm="1">
        <f t="array" ref="AE51">IFERROR(INDEX('Contratações Governo'!$G$1:$G$100,SMALL(IF(AE$1='Contratações Governo'!$E$1:$E$100,ROW('Contratações Governo'!$E$1:$E$100)-ROW('Contratações Governo'!$E$1)+1),ROW(6:6))),"")</f>
        <v/>
      </c>
      <c r="AF51" s="72"/>
    </row>
    <row r="52" spans="1:32" x14ac:dyDescent="0.25">
      <c r="A52" s="529" t="s">
        <v>83</v>
      </c>
      <c r="B52" s="63" t="str" cm="1">
        <f t="array" ref="B52">IFERROR(INDEX('Contratações Governo'!$G$1:$G$100,SMALL(IF(B$1='Contratações Governo'!$E$1:$E$100,ROW('Contratações Governo'!$E$1:$E$100)-ROW('Contratações Governo'!$E$1)+1),ROW(7:7))),"")</f>
        <v/>
      </c>
      <c r="C52" s="65" cm="1">
        <f t="array" ref="C52">IFERROR(INDEX('Contratações Governo'!$G$1:$G$100,SMALL(IF(C$1='Contratações Governo'!$E$1:$E$100,ROW('Contratações Governo'!$E$1:$E$100)-ROW('Contratações Governo'!$E$1)+1),ROW(7:7))),"")</f>
        <v>14637.18</v>
      </c>
      <c r="D52" s="48" t="str" cm="1">
        <f t="array" ref="D52">IFERROR(INDEX('Contratações Governo'!$G$1:$G$100,SMALL(IF(D$1='Contratações Governo'!$E$1:$E$100,ROW('Contratações Governo'!$E$1:$E$100)-ROW('Contratações Governo'!$E$1)+1),ROW(7:7))),"")</f>
        <v/>
      </c>
      <c r="E52" s="66" t="str" cm="1">
        <f t="array" ref="E52">IFERROR(INDEX('Contratações Governo'!$G$1:$G$100,SMALL(IF(E$1='Contratações Governo'!$E$1:$E$100,ROW('Contratações Governo'!$E$1:$E$100)-ROW('Contratações Governo'!$E$1)+1),ROW(7:7))),"")</f>
        <v/>
      </c>
      <c r="F52" s="66" cm="1">
        <f t="array" ref="F52">IFERROR(INDEX('Contratações Governo'!$G$1:$G$100,SMALL(IF(F$1='Contratações Governo'!$E$1:$E$100,ROW('Contratações Governo'!$E$1:$E$100)-ROW('Contratações Governo'!$E$1)+1),ROW(7:7))),"")</f>
        <v>7708.8</v>
      </c>
      <c r="G52" s="63" t="str" cm="1">
        <f t="array" ref="G52">IFERROR(INDEX('Contratações Governo'!$G$1:$G$100,SMALL(IF(G$1='Contratações Governo'!$E$1:$E$100,ROW('Contratações Governo'!$E$1:$E$100)-ROW('Contratações Governo'!$E$1)+1),ROW(7:7))),"")</f>
        <v/>
      </c>
      <c r="H52" s="65" t="str" cm="1">
        <f t="array" ref="H52">IFERROR(INDEX('Contratações Governo'!$G$1:$G$100,SMALL(IF(H$1='Contratações Governo'!$E$1:$E$100,ROW('Contratações Governo'!$E$1:$E$100)-ROW('Contratações Governo'!$E$1)+1),ROW(7:7))),"")</f>
        <v/>
      </c>
      <c r="I52" s="65" cm="1">
        <f t="array" ref="I52">IFERROR(INDEX('Contratações Governo'!$G$1:$G$100,SMALL(IF(I$1='Contratações Governo'!$E$1:$E$100,ROW('Contratações Governo'!$E$1:$E$100)-ROW('Contratações Governo'!$E$1)+1),ROW(7:7))),"")</f>
        <v>12196.86</v>
      </c>
      <c r="J52" s="48" t="str" cm="1">
        <f t="array" ref="J52">IFERROR(INDEX('Contratações Governo'!$G$1:$G$100,SMALL(IF(J$1='Contratações Governo'!$E$1:$E$100,ROW('Contratações Governo'!$E$1:$E$100)-ROW('Contratações Governo'!$E$1)+1),ROW(7:7))),"")</f>
        <v/>
      </c>
      <c r="K52" s="66" t="str" cm="1">
        <f t="array" ref="K52">IFERROR(INDEX('Contratações Governo'!$G$1:$G$100,SMALL(IF(K$1='Contratações Governo'!$E$1:$E$100,ROW('Contratações Governo'!$E$1:$E$100)-ROW('Contratações Governo'!$E$1)+1),ROW(7:7))),"")</f>
        <v/>
      </c>
      <c r="L52" s="66" cm="1">
        <f t="array" ref="L52">IFERROR(INDEX('Contratações Governo'!$G$1:$G$100,SMALL(IF(L$1='Contratações Governo'!$E$1:$E$100,ROW('Contratações Governo'!$E$1:$E$100)-ROW('Contratações Governo'!$E$1)+1),ROW(7:7))),"")</f>
        <v>8580.31</v>
      </c>
      <c r="M52" s="63" t="str" cm="1">
        <f t="array" ref="M52">IFERROR(INDEX('Contratações Governo'!$G$1:$G$100,SMALL(IF(M$1='Contratações Governo'!$E$1:$E$100,ROW('Contratações Governo'!$E$1:$E$100)-ROW('Contratações Governo'!$E$1)+1),ROW(7:7))),"")</f>
        <v/>
      </c>
      <c r="N52" s="65" t="str" cm="1">
        <f t="array" ref="N52">IFERROR(INDEX('Contratações Governo'!$G$1:$G$100,SMALL(IF(N$1='Contratações Governo'!$E$1:$E$100,ROW('Contratações Governo'!$E$1:$E$100)-ROW('Contratações Governo'!$E$1)+1),ROW(7:7))),"")</f>
        <v/>
      </c>
      <c r="O52" s="65" t="str" cm="1">
        <f t="array" ref="O52">IFERROR(INDEX('Contratações Governo'!$G$1:$G$100,SMALL(IF(O$1='Contratações Governo'!$E$1:$E$100,ROW('Contratações Governo'!$E$1:$E$100)-ROW('Contratações Governo'!$E$1)+1),ROW(7:7))),"")</f>
        <v/>
      </c>
      <c r="P52" s="48" t="str" cm="1">
        <f t="array" ref="P52">IFERROR(INDEX('Contratações Governo'!$G$1:$G$100,SMALL(IF(P$1='Contratações Governo'!$E$1:$E$100,ROW('Contratações Governo'!$E$1:$E$100)-ROW('Contratações Governo'!$E$1)+1),ROW(7:7))),"")</f>
        <v/>
      </c>
      <c r="Q52" s="66" t="str" cm="1">
        <f t="array" ref="Q52">IFERROR(INDEX('Contratações Governo'!$G$1:$G$100,SMALL(IF(Q$1='Contratações Governo'!$E$1:$E$100,ROW('Contratações Governo'!$E$1:$E$100)-ROW('Contratações Governo'!$E$1)+1),ROW(7:7))),"")</f>
        <v/>
      </c>
      <c r="R52" s="63" t="str" cm="1">
        <f t="array" ref="R52">IFERROR(INDEX('Contratações Governo'!$G$1:$G$100,SMALL(IF(R$1='Contratações Governo'!$E$1:$E$100,ROW('Contratações Governo'!$E$1:$E$100)-ROW('Contratações Governo'!$E$1)+1),ROW(7:7))),"")</f>
        <v/>
      </c>
      <c r="S52" s="589" t="str" cm="1">
        <f t="array" ref="S52">IFERROR(INDEX('Contratações Governo'!$G$1:$G$100,SMALL(IF(S$1='Contratações Governo'!$E$1:$E$100,ROW('Contratações Governo'!$E$1:$E$100)-ROW('Contratações Governo'!$E$1)+1),ROW(7:7))),"")</f>
        <v/>
      </c>
      <c r="T52" s="65" t="str" cm="1">
        <f t="array" ref="T52">IFERROR(INDEX('Contratações Governo'!$G$1:$G$100,SMALL(IF(T$1='Contratações Governo'!$E$1:$E$100,ROW('Contratações Governo'!$E$1:$E$100)-ROW('Contratações Governo'!$E$1)+1),ROW(7:7))),"")</f>
        <v/>
      </c>
      <c r="U52" s="48" t="str" cm="1">
        <f t="array" ref="U52">IFERROR(INDEX('Contratações Governo'!$G$1:$G$100,SMALL(IF(U$1='Contratações Governo'!$E$1:$E$100,ROW('Contratações Governo'!$E$1:$E$100)-ROW('Contratações Governo'!$E$1)+1),ROW(7:7))),"")</f>
        <v/>
      </c>
      <c r="V52" s="80" t="str" cm="1">
        <f t="array" ref="V52">IFERROR(INDEX('Contratações Governo'!$G$1:$G$100,SMALL(IF(V$1='Contratações Governo'!$E$1:$E$100,ROW('Contratações Governo'!$E$1:$E$100)-ROW('Contratações Governo'!$E$1)+1),ROW(7:7))),"")</f>
        <v/>
      </c>
      <c r="W52" s="63" t="str" cm="1">
        <f t="array" ref="W52">IFERROR(INDEX('Contratações Governo'!$G$1:$G$100,SMALL(IF(W$1='Contratações Governo'!$E$1:$E$100,ROW('Contratações Governo'!$E$1:$E$100)-ROW('Contratações Governo'!$E$1)+1),ROW(7:7))),"")</f>
        <v/>
      </c>
      <c r="X52" s="65" t="str" cm="1">
        <f t="array" ref="X52">IFERROR(INDEX('Contratações Governo'!$G$1:$G$100,SMALL(IF(X$1='Contratações Governo'!$E$1:$E$100,ROW('Contratações Governo'!$E$1:$E$100)-ROW('Contratações Governo'!$E$1)+1),ROW(7:7))),"")</f>
        <v/>
      </c>
      <c r="Y52" s="65" t="str" cm="1">
        <f t="array" ref="Y52">IFERROR(INDEX('Contratações Governo'!$G$1:$G$100,SMALL(IF(Y$1='Contratações Governo'!$E$1:$E$100,ROW('Contratações Governo'!$E$1:$E$100)-ROW('Contratações Governo'!$E$1)+1),ROW(7:7))),"")</f>
        <v/>
      </c>
      <c r="Z52" s="48" t="str" cm="1">
        <f t="array" ref="Z52">IFERROR(INDEX('Contratações Governo'!$G$1:$G$100,SMALL(IF(Z$1='Contratações Governo'!$E$1:$E$100,ROW('Contratações Governo'!$E$1:$E$100)-ROW('Contratações Governo'!$E$1)+1),ROW(7:7))),"")</f>
        <v/>
      </c>
      <c r="AA52" s="66" t="str" cm="1">
        <f t="array" ref="AA52">IFERROR(INDEX('Contratações Governo'!$G$1:$G$100,SMALL(IF(AA$1='Contratações Governo'!$E$1:$E$100,ROW('Contratações Governo'!$E$1:$E$100)-ROW('Contratações Governo'!$E$1)+1),ROW(7:7))),"")</f>
        <v/>
      </c>
      <c r="AB52" s="66" t="str" cm="1">
        <f t="array" ref="AB52">IFERROR(INDEX('Contratações Governo'!$G$1:$G$100,SMALL(IF(AB$1='Contratações Governo'!$E$1:$E$100,ROW('Contratações Governo'!$E$1:$E$100)-ROW('Contratações Governo'!$E$1)+1),ROW(7:7))),"")</f>
        <v/>
      </c>
      <c r="AC52" s="63" t="str" cm="1">
        <f t="array" ref="AC52">IFERROR(INDEX('Contratações Governo'!$G$1:$G$100,SMALL(IF(AC$1='Contratações Governo'!$E$1:$E$100,ROW('Contratações Governo'!$E$1:$E$100)-ROW('Contratações Governo'!$E$1)+1),ROW(7:7))),"")</f>
        <v/>
      </c>
      <c r="AD52" s="65" t="str" cm="1">
        <f t="array" ref="AD52">IFERROR(INDEX('Contratações Governo'!$G$1:$G$100,SMALL(IF(AD$1='Contratações Governo'!$E$1:$E$100,ROW('Contratações Governo'!$E$1:$E$100)-ROW('Contratações Governo'!$E$1)+1),ROW(7:7))),"")</f>
        <v/>
      </c>
      <c r="AE52" s="177" t="str" cm="1">
        <f t="array" ref="AE52">IFERROR(INDEX('Contratações Governo'!$G$1:$G$100,SMALL(IF(AE$1='Contratações Governo'!$E$1:$E$100,ROW('Contratações Governo'!$E$1:$E$100)-ROW('Contratações Governo'!$E$1)+1),ROW(7:7))),"")</f>
        <v/>
      </c>
      <c r="AF52" s="72"/>
    </row>
    <row r="53" spans="1:32" x14ac:dyDescent="0.25">
      <c r="A53" s="529" t="s">
        <v>83</v>
      </c>
      <c r="B53" s="63" t="str" cm="1">
        <f t="array" ref="B53">IFERROR(INDEX('Contratações Governo'!$G$1:$G$100,SMALL(IF(B$1='Contratações Governo'!$E$1:$E$100,ROW('Contratações Governo'!$E$1:$E$100)-ROW('Contratações Governo'!$E$1)+1),ROW(8:8))),"")</f>
        <v/>
      </c>
      <c r="C53" s="65" t="str" cm="1">
        <f t="array" ref="C53">IFERROR(INDEX('Contratações Governo'!$G$1:$G$100,SMALL(IF(C$1='Contratações Governo'!$E$1:$E$100,ROW('Contratações Governo'!$E$1:$E$100)-ROW('Contratações Governo'!$E$1)+1),ROW(8:8))),"")</f>
        <v/>
      </c>
      <c r="D53" s="48" t="str" cm="1">
        <f t="array" ref="D53">IFERROR(INDEX('Contratações Governo'!$G$1:$G$100,SMALL(IF(D$1='Contratações Governo'!$E$1:$E$100,ROW('Contratações Governo'!$E$1:$E$100)-ROW('Contratações Governo'!$E$1)+1),ROW(8:8))),"")</f>
        <v/>
      </c>
      <c r="E53" s="66" t="str" cm="1">
        <f t="array" ref="E53">IFERROR(INDEX('Contratações Governo'!$G$1:$G$100,SMALL(IF(E$1='Contratações Governo'!$E$1:$E$100,ROW('Contratações Governo'!$E$1:$E$100)-ROW('Contratações Governo'!$E$1)+1),ROW(8:8))),"")</f>
        <v/>
      </c>
      <c r="F53" s="66" cm="1">
        <f t="array" ref="F53">IFERROR(INDEX('Contratações Governo'!$G$1:$G$100,SMALL(IF(F$1='Contratações Governo'!$E$1:$E$100,ROW('Contratações Governo'!$E$1:$E$100)-ROW('Contratações Governo'!$E$1)+1),ROW(8:8))),"")</f>
        <v>9328.23</v>
      </c>
      <c r="G53" s="63" t="str" cm="1">
        <f t="array" ref="G53">IFERROR(INDEX('Contratações Governo'!$G$1:$G$100,SMALL(IF(G$1='Contratações Governo'!$E$1:$E$100,ROW('Contratações Governo'!$E$1:$E$100)-ROW('Contratações Governo'!$E$1)+1),ROW(8:8))),"")</f>
        <v/>
      </c>
      <c r="H53" s="65" t="str" cm="1">
        <f t="array" ref="H53">IFERROR(INDEX('Contratações Governo'!$G$1:$G$100,SMALL(IF(H$1='Contratações Governo'!$E$1:$E$100,ROW('Contratações Governo'!$E$1:$E$100)-ROW('Contratações Governo'!$E$1)+1),ROW(8:8))),"")</f>
        <v/>
      </c>
      <c r="I53" s="65" cm="1">
        <f t="array" ref="I53">IFERROR(INDEX('Contratações Governo'!$G$1:$G$100,SMALL(IF(I$1='Contratações Governo'!$E$1:$E$100,ROW('Contratações Governo'!$E$1:$E$100)-ROW('Contratações Governo'!$E$1)+1),ROW(8:8))),"")</f>
        <v>13560.89</v>
      </c>
      <c r="J53" s="48" t="str" cm="1">
        <f t="array" ref="J53">IFERROR(INDEX('Contratações Governo'!$G$1:$G$100,SMALL(IF(J$1='Contratações Governo'!$E$1:$E$100,ROW('Contratações Governo'!$E$1:$E$100)-ROW('Contratações Governo'!$E$1)+1),ROW(8:8))),"")</f>
        <v/>
      </c>
      <c r="K53" s="66" t="str" cm="1">
        <f t="array" ref="K53">IFERROR(INDEX('Contratações Governo'!$G$1:$G$100,SMALL(IF(K$1='Contratações Governo'!$E$1:$E$100,ROW('Contratações Governo'!$E$1:$E$100)-ROW('Contratações Governo'!$E$1)+1),ROW(8:8))),"")</f>
        <v/>
      </c>
      <c r="L53" s="66" t="str" cm="1">
        <f t="array" ref="L53">IFERROR(INDEX('Contratações Governo'!$G$1:$G$100,SMALL(IF(L$1='Contratações Governo'!$E$1:$E$100,ROW('Contratações Governo'!$E$1:$E$100)-ROW('Contratações Governo'!$E$1)+1),ROW(8:8))),"")</f>
        <v/>
      </c>
      <c r="M53" s="63" t="str" cm="1">
        <f t="array" ref="M53">IFERROR(INDEX('Contratações Governo'!$G$1:$G$100,SMALL(IF(M$1='Contratações Governo'!$E$1:$E$100,ROW('Contratações Governo'!$E$1:$E$100)-ROW('Contratações Governo'!$E$1)+1),ROW(8:8))),"")</f>
        <v/>
      </c>
      <c r="N53" s="65" t="str" cm="1">
        <f t="array" ref="N53">IFERROR(INDEX('Contratações Governo'!$G$1:$G$100,SMALL(IF(N$1='Contratações Governo'!$E$1:$E$100,ROW('Contratações Governo'!$E$1:$E$100)-ROW('Contratações Governo'!$E$1)+1),ROW(8:8))),"")</f>
        <v/>
      </c>
      <c r="O53" s="65" t="str" cm="1">
        <f t="array" ref="O53">IFERROR(INDEX('Contratações Governo'!$G$1:$G$100,SMALL(IF(O$1='Contratações Governo'!$E$1:$E$100,ROW('Contratações Governo'!$E$1:$E$100)-ROW('Contratações Governo'!$E$1)+1),ROW(8:8))),"")</f>
        <v/>
      </c>
      <c r="P53" s="48" t="str" cm="1">
        <f t="array" ref="P53">IFERROR(INDEX('Contratações Governo'!$G$1:$G$100,SMALL(IF(P$1='Contratações Governo'!$E$1:$E$100,ROW('Contratações Governo'!$E$1:$E$100)-ROW('Contratações Governo'!$E$1)+1),ROW(8:8))),"")</f>
        <v/>
      </c>
      <c r="Q53" s="66" t="str" cm="1">
        <f t="array" ref="Q53">IFERROR(INDEX('Contratações Governo'!$G$1:$G$100,SMALL(IF(Q$1='Contratações Governo'!$E$1:$E$100,ROW('Contratações Governo'!$E$1:$E$100)-ROW('Contratações Governo'!$E$1)+1),ROW(8:8))),"")</f>
        <v/>
      </c>
      <c r="R53" s="63" t="str" cm="1">
        <f t="array" ref="R53">IFERROR(INDEX('Contratações Governo'!$G$1:$G$100,SMALL(IF(R$1='Contratações Governo'!$E$1:$E$100,ROW('Contratações Governo'!$E$1:$E$100)-ROW('Contratações Governo'!$E$1)+1),ROW(8:8))),"")</f>
        <v/>
      </c>
      <c r="S53" s="589" t="str" cm="1">
        <f t="array" ref="S53">IFERROR(INDEX('Contratações Governo'!$G$1:$G$100,SMALL(IF(S$1='Contratações Governo'!$E$1:$E$100,ROW('Contratações Governo'!$E$1:$E$100)-ROW('Contratações Governo'!$E$1)+1),ROW(8:8))),"")</f>
        <v/>
      </c>
      <c r="T53" s="65" t="str" cm="1">
        <f t="array" ref="T53">IFERROR(INDEX('Contratações Governo'!$G$1:$G$100,SMALL(IF(T$1='Contratações Governo'!$E$1:$E$100,ROW('Contratações Governo'!$E$1:$E$100)-ROW('Contratações Governo'!$E$1)+1),ROW(8:8))),"")</f>
        <v/>
      </c>
      <c r="U53" s="48" t="str" cm="1">
        <f t="array" ref="U53">IFERROR(INDEX('Contratações Governo'!$G$1:$G$100,SMALL(IF(U$1='Contratações Governo'!$E$1:$E$100,ROW('Contratações Governo'!$E$1:$E$100)-ROW('Contratações Governo'!$E$1)+1),ROW(8:8))),"")</f>
        <v/>
      </c>
      <c r="V53" s="80" t="str" cm="1">
        <f t="array" ref="V53">IFERROR(INDEX('Contratações Governo'!$G$1:$G$100,SMALL(IF(V$1='Contratações Governo'!$E$1:$E$100,ROW('Contratações Governo'!$E$1:$E$100)-ROW('Contratações Governo'!$E$1)+1),ROW(8:8))),"")</f>
        <v/>
      </c>
      <c r="W53" s="63" t="str" cm="1">
        <f t="array" ref="W53">IFERROR(INDEX('Contratações Governo'!$G$1:$G$100,SMALL(IF(W$1='Contratações Governo'!$E$1:$E$100,ROW('Contratações Governo'!$E$1:$E$100)-ROW('Contratações Governo'!$E$1)+1),ROW(8:8))),"")</f>
        <v/>
      </c>
      <c r="X53" s="65" t="str" cm="1">
        <f t="array" ref="X53">IFERROR(INDEX('Contratações Governo'!$G$1:$G$100,SMALL(IF(X$1='Contratações Governo'!$E$1:$E$100,ROW('Contratações Governo'!$E$1:$E$100)-ROW('Contratações Governo'!$E$1)+1),ROW(8:8))),"")</f>
        <v/>
      </c>
      <c r="Y53" s="65" t="str" cm="1">
        <f t="array" ref="Y53">IFERROR(INDEX('Contratações Governo'!$G$1:$G$100,SMALL(IF(Y$1='Contratações Governo'!$E$1:$E$100,ROW('Contratações Governo'!$E$1:$E$100)-ROW('Contratações Governo'!$E$1)+1),ROW(8:8))),"")</f>
        <v/>
      </c>
      <c r="Z53" s="48" t="str" cm="1">
        <f t="array" ref="Z53">IFERROR(INDEX('Contratações Governo'!$G$1:$G$100,SMALL(IF(Z$1='Contratações Governo'!$E$1:$E$100,ROW('Contratações Governo'!$E$1:$E$100)-ROW('Contratações Governo'!$E$1)+1),ROW(8:8))),"")</f>
        <v/>
      </c>
      <c r="AA53" s="66" t="str" cm="1">
        <f t="array" ref="AA53">IFERROR(INDEX('Contratações Governo'!$G$1:$G$100,SMALL(IF(AA$1='Contratações Governo'!$E$1:$E$100,ROW('Contratações Governo'!$E$1:$E$100)-ROW('Contratações Governo'!$E$1)+1),ROW(8:8))),"")</f>
        <v/>
      </c>
      <c r="AB53" s="66" t="str" cm="1">
        <f t="array" ref="AB53">IFERROR(INDEX('Contratações Governo'!$G$1:$G$100,SMALL(IF(AB$1='Contratações Governo'!$E$1:$E$100,ROW('Contratações Governo'!$E$1:$E$100)-ROW('Contratações Governo'!$E$1)+1),ROW(8:8))),"")</f>
        <v/>
      </c>
      <c r="AC53" s="63" t="str" cm="1">
        <f t="array" ref="AC53">IFERROR(INDEX('Contratações Governo'!$G$1:$G$100,SMALL(IF(AC$1='Contratações Governo'!$E$1:$E$100,ROW('Contratações Governo'!$E$1:$E$100)-ROW('Contratações Governo'!$E$1)+1),ROW(8:8))),"")</f>
        <v/>
      </c>
      <c r="AD53" s="65" t="str" cm="1">
        <f t="array" ref="AD53">IFERROR(INDEX('Contratações Governo'!$G$1:$G$100,SMALL(IF(AD$1='Contratações Governo'!$E$1:$E$100,ROW('Contratações Governo'!$E$1:$E$100)-ROW('Contratações Governo'!$E$1)+1),ROW(8:8))),"")</f>
        <v/>
      </c>
      <c r="AE53" s="177" t="str" cm="1">
        <f t="array" ref="AE53">IFERROR(INDEX('Contratações Governo'!$G$1:$G$100,SMALL(IF(AE$1='Contratações Governo'!$E$1:$E$100,ROW('Contratações Governo'!$E$1:$E$100)-ROW('Contratações Governo'!$E$1)+1),ROW(8:8))),"")</f>
        <v/>
      </c>
      <c r="AF53" s="72"/>
    </row>
    <row r="54" spans="1:32" x14ac:dyDescent="0.25">
      <c r="A54" s="529" t="s">
        <v>83</v>
      </c>
      <c r="B54" s="63" t="str" cm="1">
        <f t="array" ref="B54">IFERROR(INDEX('Contratações Governo'!$G$1:$G$100,SMALL(IF(B$1='Contratações Governo'!$E$1:$E$100,ROW('Contratações Governo'!$E$1:$E$100)-ROW('Contratações Governo'!$E$1)+1),ROW(9:9))),"")</f>
        <v/>
      </c>
      <c r="C54" s="65" t="str" cm="1">
        <f t="array" ref="C54">IFERROR(INDEX('Contratações Governo'!$G$1:$G$100,SMALL(IF(C$1='Contratações Governo'!$E$1:$E$100,ROW('Contratações Governo'!$E$1:$E$100)-ROW('Contratações Governo'!$E$1)+1),ROW(9:9))),"")</f>
        <v/>
      </c>
      <c r="D54" s="48" t="str" cm="1">
        <f t="array" ref="D54">IFERROR(INDEX('Contratações Governo'!$G$1:$G$100,SMALL(IF(D$1='Contratações Governo'!$E$1:$E$100,ROW('Contratações Governo'!$E$1:$E$100)-ROW('Contratações Governo'!$E$1)+1),ROW(9:9))),"")</f>
        <v/>
      </c>
      <c r="E54" s="66" t="str" cm="1">
        <f t="array" ref="E54">IFERROR(INDEX('Contratações Governo'!$G$1:$G$100,SMALL(IF(E$1='Contratações Governo'!$E$1:$E$100,ROW('Contratações Governo'!$E$1:$E$100)-ROW('Contratações Governo'!$E$1)+1),ROW(9:9))),"")</f>
        <v/>
      </c>
      <c r="F54" s="66" t="str" cm="1">
        <f t="array" ref="F54">IFERROR(INDEX('Contratações Governo'!$G$1:$G$100,SMALL(IF(F$1='Contratações Governo'!$E$1:$E$100,ROW('Contratações Governo'!$E$1:$E$100)-ROW('Contratações Governo'!$E$1)+1),ROW(9:9))),"")</f>
        <v/>
      </c>
      <c r="G54" s="63" t="str" cm="1">
        <f t="array" ref="G54">IFERROR(INDEX('Contratações Governo'!$G$1:$G$100,SMALL(IF(G$1='Contratações Governo'!$E$1:$E$100,ROW('Contratações Governo'!$E$1:$E$100)-ROW('Contratações Governo'!$E$1)+1),ROW(9:9))),"")</f>
        <v/>
      </c>
      <c r="H54" s="65" t="str" cm="1">
        <f t="array" ref="H54">IFERROR(INDEX('Contratações Governo'!$G$1:$G$100,SMALL(IF(H$1='Contratações Governo'!$E$1:$E$100,ROW('Contratações Governo'!$E$1:$E$100)-ROW('Contratações Governo'!$E$1)+1),ROW(9:9))),"")</f>
        <v/>
      </c>
      <c r="I54" s="65" cm="1">
        <f t="array" ref="I54">IFERROR(INDEX('Contratações Governo'!$G$1:$G$100,SMALL(IF(I$1='Contratações Governo'!$E$1:$E$100,ROW('Contratações Governo'!$E$1:$E$100)-ROW('Contratações Governo'!$E$1)+1),ROW(9:9))),"")</f>
        <v>12058.12</v>
      </c>
      <c r="J54" s="48" t="str" cm="1">
        <f t="array" ref="J54">IFERROR(INDEX('Contratações Governo'!$G$1:$G$100,SMALL(IF(J$1='Contratações Governo'!$E$1:$E$100,ROW('Contratações Governo'!$E$1:$E$100)-ROW('Contratações Governo'!$E$1)+1),ROW(9:9))),"")</f>
        <v/>
      </c>
      <c r="K54" s="66" t="str" cm="1">
        <f t="array" ref="K54">IFERROR(INDEX('Contratações Governo'!$G$1:$G$100,SMALL(IF(K$1='Contratações Governo'!$E$1:$E$100,ROW('Contratações Governo'!$E$1:$E$100)-ROW('Contratações Governo'!$E$1)+1),ROW(9:9))),"")</f>
        <v/>
      </c>
      <c r="L54" s="66" t="str" cm="1">
        <f t="array" ref="L54">IFERROR(INDEX('Contratações Governo'!$G$1:$G$100,SMALL(IF(L$1='Contratações Governo'!$E$1:$E$100,ROW('Contratações Governo'!$E$1:$E$100)-ROW('Contratações Governo'!$E$1)+1),ROW(9:9))),"")</f>
        <v/>
      </c>
      <c r="M54" s="63" t="str" cm="1">
        <f t="array" ref="M54">IFERROR(INDEX('Contratações Governo'!$G$1:$G$100,SMALL(IF(M$1='Contratações Governo'!$E$1:$E$100,ROW('Contratações Governo'!$E$1:$E$100)-ROW('Contratações Governo'!$E$1)+1),ROW(9:9))),"")</f>
        <v/>
      </c>
      <c r="N54" s="65" t="str" cm="1">
        <f t="array" ref="N54">IFERROR(INDEX('Contratações Governo'!$G$1:$G$100,SMALL(IF(N$1='Contratações Governo'!$E$1:$E$100,ROW('Contratações Governo'!$E$1:$E$100)-ROW('Contratações Governo'!$E$1)+1),ROW(9:9))),"")</f>
        <v/>
      </c>
      <c r="O54" s="65" t="str" cm="1">
        <f t="array" ref="O54">IFERROR(INDEX('Contratações Governo'!$G$1:$G$100,SMALL(IF(O$1='Contratações Governo'!$E$1:$E$100,ROW('Contratações Governo'!$E$1:$E$100)-ROW('Contratações Governo'!$E$1)+1),ROW(9:9))),"")</f>
        <v/>
      </c>
      <c r="P54" s="48" t="str" cm="1">
        <f t="array" ref="P54">IFERROR(INDEX('Contratações Governo'!$G$1:$G$100,SMALL(IF(P$1='Contratações Governo'!$E$1:$E$100,ROW('Contratações Governo'!$E$1:$E$100)-ROW('Contratações Governo'!$E$1)+1),ROW(9:9))),"")</f>
        <v/>
      </c>
      <c r="Q54" s="66" t="str" cm="1">
        <f t="array" ref="Q54">IFERROR(INDEX('Contratações Governo'!$G$1:$G$100,SMALL(IF(Q$1='Contratações Governo'!$E$1:$E$100,ROW('Contratações Governo'!$E$1:$E$100)-ROW('Contratações Governo'!$E$1)+1),ROW(9:9))),"")</f>
        <v/>
      </c>
      <c r="R54" s="63" t="str" cm="1">
        <f t="array" ref="R54">IFERROR(INDEX('Contratações Governo'!$G$1:$G$100,SMALL(IF(R$1='Contratações Governo'!$E$1:$E$100,ROW('Contratações Governo'!$E$1:$E$100)-ROW('Contratações Governo'!$E$1)+1),ROW(9:9))),"")</f>
        <v/>
      </c>
      <c r="S54" s="589" t="str" cm="1">
        <f t="array" ref="S54">IFERROR(INDEX('Contratações Governo'!$G$1:$G$100,SMALL(IF(S$1='Contratações Governo'!$E$1:$E$100,ROW('Contratações Governo'!$E$1:$E$100)-ROW('Contratações Governo'!$E$1)+1),ROW(9:9))),"")</f>
        <v/>
      </c>
      <c r="T54" s="65" t="str" cm="1">
        <f t="array" ref="T54">IFERROR(INDEX('Contratações Governo'!$G$1:$G$100,SMALL(IF(T$1='Contratações Governo'!$E$1:$E$100,ROW('Contratações Governo'!$E$1:$E$100)-ROW('Contratações Governo'!$E$1)+1),ROW(9:9))),"")</f>
        <v/>
      </c>
      <c r="U54" s="48" t="str" cm="1">
        <f t="array" ref="U54">IFERROR(INDEX('Contratações Governo'!$G$1:$G$100,SMALL(IF(U$1='Contratações Governo'!$E$1:$E$100,ROW('Contratações Governo'!$E$1:$E$100)-ROW('Contratações Governo'!$E$1)+1),ROW(9:9))),"")</f>
        <v/>
      </c>
      <c r="V54" s="80" t="str" cm="1">
        <f t="array" ref="V54">IFERROR(INDEX('Contratações Governo'!$G$1:$G$100,SMALL(IF(V$1='Contratações Governo'!$E$1:$E$100,ROW('Contratações Governo'!$E$1:$E$100)-ROW('Contratações Governo'!$E$1)+1),ROW(9:9))),"")</f>
        <v/>
      </c>
      <c r="W54" s="63" t="str" cm="1">
        <f t="array" ref="W54">IFERROR(INDEX('Contratações Governo'!$G$1:$G$100,SMALL(IF(W$1='Contratações Governo'!$E$1:$E$100,ROW('Contratações Governo'!$E$1:$E$100)-ROW('Contratações Governo'!$E$1)+1),ROW(9:9))),"")</f>
        <v/>
      </c>
      <c r="X54" s="65" t="str" cm="1">
        <f t="array" ref="X54">IFERROR(INDEX('Contratações Governo'!$G$1:$G$100,SMALL(IF(X$1='Contratações Governo'!$E$1:$E$100,ROW('Contratações Governo'!$E$1:$E$100)-ROW('Contratações Governo'!$E$1)+1),ROW(9:9))),"")</f>
        <v/>
      </c>
      <c r="Y54" s="65" t="str" cm="1">
        <f t="array" ref="Y54">IFERROR(INDEX('Contratações Governo'!$G$1:$G$100,SMALL(IF(Y$1='Contratações Governo'!$E$1:$E$100,ROW('Contratações Governo'!$E$1:$E$100)-ROW('Contratações Governo'!$E$1)+1),ROW(9:9))),"")</f>
        <v/>
      </c>
      <c r="Z54" s="48" t="str" cm="1">
        <f t="array" ref="Z54">IFERROR(INDEX('Contratações Governo'!$G$1:$G$100,SMALL(IF(Z$1='Contratações Governo'!$E$1:$E$100,ROW('Contratações Governo'!$E$1:$E$100)-ROW('Contratações Governo'!$E$1)+1),ROW(9:9))),"")</f>
        <v/>
      </c>
      <c r="AA54" s="66" t="str" cm="1">
        <f t="array" ref="AA54">IFERROR(INDEX('Contratações Governo'!$G$1:$G$100,SMALL(IF(AA$1='Contratações Governo'!$E$1:$E$100,ROW('Contratações Governo'!$E$1:$E$100)-ROW('Contratações Governo'!$E$1)+1),ROW(9:9))),"")</f>
        <v/>
      </c>
      <c r="AB54" s="66" t="str" cm="1">
        <f t="array" ref="AB54">IFERROR(INDEX('Contratações Governo'!$G$1:$G$100,SMALL(IF(AB$1='Contratações Governo'!$E$1:$E$100,ROW('Contratações Governo'!$E$1:$E$100)-ROW('Contratações Governo'!$E$1)+1),ROW(9:9))),"")</f>
        <v/>
      </c>
      <c r="AC54" s="63" t="str" cm="1">
        <f t="array" ref="AC54">IFERROR(INDEX('Contratações Governo'!$G$1:$G$100,SMALL(IF(AC$1='Contratações Governo'!$E$1:$E$100,ROW('Contratações Governo'!$E$1:$E$100)-ROW('Contratações Governo'!$E$1)+1),ROW(9:9))),"")</f>
        <v/>
      </c>
      <c r="AD54" s="65" t="str" cm="1">
        <f t="array" ref="AD54">IFERROR(INDEX('Contratações Governo'!$G$1:$G$100,SMALL(IF(AD$1='Contratações Governo'!$E$1:$E$100,ROW('Contratações Governo'!$E$1:$E$100)-ROW('Contratações Governo'!$E$1)+1),ROW(9:9))),"")</f>
        <v/>
      </c>
      <c r="AE54" s="177" t="str" cm="1">
        <f t="array" ref="AE54">IFERROR(INDEX('Contratações Governo'!$G$1:$G$100,SMALL(IF(AE$1='Contratações Governo'!$E$1:$E$100,ROW('Contratações Governo'!$E$1:$E$100)-ROW('Contratações Governo'!$E$1)+1),ROW(9:9))),"")</f>
        <v/>
      </c>
      <c r="AF54" s="72"/>
    </row>
    <row r="55" spans="1:32" x14ac:dyDescent="0.25">
      <c r="A55" s="529" t="s">
        <v>83</v>
      </c>
      <c r="B55" s="63" t="str" cm="1">
        <f t="array" ref="B55">IFERROR(INDEX('Contratações Governo'!$G$1:$G$100,SMALL(IF(B$1='Contratações Governo'!$E$1:$E$100,ROW('Contratações Governo'!$E$1:$E$100)-ROW('Contratações Governo'!$E$1)+1),ROW(10:10))),"")</f>
        <v/>
      </c>
      <c r="C55" s="65" t="str" cm="1">
        <f t="array" ref="C55">IFERROR(INDEX('Contratações Governo'!$G$1:$G$100,SMALL(IF(C$1='Contratações Governo'!$E$1:$E$100,ROW('Contratações Governo'!$E$1:$E$100)-ROW('Contratações Governo'!$E$1)+1),ROW(10:10))),"")</f>
        <v/>
      </c>
      <c r="D55" s="48" t="str" cm="1">
        <f t="array" ref="D55">IFERROR(INDEX('Contratações Governo'!$G$1:$G$100,SMALL(IF(D$1='Contratações Governo'!$E$1:$E$100,ROW('Contratações Governo'!$E$1:$E$100)-ROW('Contratações Governo'!$E$1)+1),ROW(10:10))),"")</f>
        <v/>
      </c>
      <c r="E55" s="66" t="str" cm="1">
        <f t="array" ref="E55">IFERROR(INDEX('Contratações Governo'!$G$1:$G$100,SMALL(IF(E$1='Contratações Governo'!$E$1:$E$100,ROW('Contratações Governo'!$E$1:$E$100)-ROW('Contratações Governo'!$E$1)+1),ROW(10:10))),"")</f>
        <v/>
      </c>
      <c r="F55" s="66" t="str" cm="1">
        <f t="array" ref="F55">IFERROR(INDEX('Contratações Governo'!$G$1:$G$100,SMALL(IF(F$1='Contratações Governo'!$E$1:$E$100,ROW('Contratações Governo'!$E$1:$E$100)-ROW('Contratações Governo'!$E$1)+1),ROW(10:10))),"")</f>
        <v/>
      </c>
      <c r="G55" s="63" t="str" cm="1">
        <f t="array" ref="G55">IFERROR(INDEX('Contratações Governo'!$G$1:$G$100,SMALL(IF(G$1='Contratações Governo'!$E$1:$E$100,ROW('Contratações Governo'!$E$1:$E$100)-ROW('Contratações Governo'!$E$1)+1),ROW(10:10))),"")</f>
        <v/>
      </c>
      <c r="H55" s="65" t="str" cm="1">
        <f t="array" ref="H55">IFERROR(INDEX('Contratações Governo'!$G$1:$G$100,SMALL(IF(H$1='Contratações Governo'!$E$1:$E$100,ROW('Contratações Governo'!$E$1:$E$100)-ROW('Contratações Governo'!$E$1)+1),ROW(10:10))),"")</f>
        <v/>
      </c>
      <c r="I55" s="65" cm="1">
        <f t="array" ref="I55">IFERROR(INDEX('Contratações Governo'!$G$1:$G$100,SMALL(IF(I$1='Contratações Governo'!$E$1:$E$100,ROW('Contratações Governo'!$E$1:$E$100)-ROW('Contratações Governo'!$E$1)+1),ROW(10:10))),"")</f>
        <v>12649.3</v>
      </c>
      <c r="J55" s="48" t="str" cm="1">
        <f t="array" ref="J55">IFERROR(INDEX('Contratações Governo'!$G$1:$G$100,SMALL(IF(J$1='Contratações Governo'!$E$1:$E$100,ROW('Contratações Governo'!$E$1:$E$100)-ROW('Contratações Governo'!$E$1)+1),ROW(10:10))),"")</f>
        <v/>
      </c>
      <c r="K55" s="66" t="str" cm="1">
        <f t="array" ref="K55">IFERROR(INDEX('Contratações Governo'!$G$1:$G$100,SMALL(IF(K$1='Contratações Governo'!$E$1:$E$100,ROW('Contratações Governo'!$E$1:$E$100)-ROW('Contratações Governo'!$E$1)+1),ROW(10:10))),"")</f>
        <v/>
      </c>
      <c r="L55" s="66" t="str" cm="1">
        <f t="array" ref="L55">IFERROR(INDEX('Contratações Governo'!$G$1:$G$100,SMALL(IF(L$1='Contratações Governo'!$E$1:$E$100,ROW('Contratações Governo'!$E$1:$E$100)-ROW('Contratações Governo'!$E$1)+1),ROW(10:10))),"")</f>
        <v/>
      </c>
      <c r="M55" s="63" t="str" cm="1">
        <f t="array" ref="M55">IFERROR(INDEX('Contratações Governo'!$G$1:$G$100,SMALL(IF(M$1='Contratações Governo'!$E$1:$E$100,ROW('Contratações Governo'!$E$1:$E$100)-ROW('Contratações Governo'!$E$1)+1),ROW(10:10))),"")</f>
        <v/>
      </c>
      <c r="N55" s="65" t="str" cm="1">
        <f t="array" ref="N55">IFERROR(INDEX('Contratações Governo'!$G$1:$G$100,SMALL(IF(N$1='Contratações Governo'!$E$1:$E$100,ROW('Contratações Governo'!$E$1:$E$100)-ROW('Contratações Governo'!$E$1)+1),ROW(10:10))),"")</f>
        <v/>
      </c>
      <c r="O55" s="65" t="str" cm="1">
        <f t="array" ref="O55">IFERROR(INDEX('Contratações Governo'!$G$1:$G$100,SMALL(IF(O$1='Contratações Governo'!$E$1:$E$100,ROW('Contratações Governo'!$E$1:$E$100)-ROW('Contratações Governo'!$E$1)+1),ROW(10:10))),"")</f>
        <v/>
      </c>
      <c r="P55" s="48" t="str" cm="1">
        <f t="array" ref="P55">IFERROR(INDEX('Contratações Governo'!$G$1:$G$100,SMALL(IF(P$1='Contratações Governo'!$E$1:$E$100,ROW('Contratações Governo'!$E$1:$E$100)-ROW('Contratações Governo'!$E$1)+1),ROW(10:10))),"")</f>
        <v/>
      </c>
      <c r="Q55" s="66" t="str" cm="1">
        <f t="array" ref="Q55">IFERROR(INDEX('Contratações Governo'!$G$1:$G$100,SMALL(IF(Q$1='Contratações Governo'!$E$1:$E$100,ROW('Contratações Governo'!$E$1:$E$100)-ROW('Contratações Governo'!$E$1)+1),ROW(10:10))),"")</f>
        <v/>
      </c>
      <c r="R55" s="63" t="str" cm="1">
        <f t="array" ref="R55">IFERROR(INDEX('Contratações Governo'!$G$1:$G$100,SMALL(IF(R$1='Contratações Governo'!$E$1:$E$100,ROW('Contratações Governo'!$E$1:$E$100)-ROW('Contratações Governo'!$E$1)+1),ROW(10:10))),"")</f>
        <v/>
      </c>
      <c r="S55" s="589" t="str" cm="1">
        <f t="array" ref="S55">IFERROR(INDEX('Contratações Governo'!$G$1:$G$100,SMALL(IF(S$1='Contratações Governo'!$E$1:$E$100,ROW('Contratações Governo'!$E$1:$E$100)-ROW('Contratações Governo'!$E$1)+1),ROW(10:10))),"")</f>
        <v/>
      </c>
      <c r="T55" s="65" t="str" cm="1">
        <f t="array" ref="T55">IFERROR(INDEX('Contratações Governo'!$G$1:$G$100,SMALL(IF(T$1='Contratações Governo'!$E$1:$E$100,ROW('Contratações Governo'!$E$1:$E$100)-ROW('Contratações Governo'!$E$1)+1),ROW(10:10))),"")</f>
        <v/>
      </c>
      <c r="U55" s="48" t="str" cm="1">
        <f t="array" ref="U55">IFERROR(INDEX('Contratações Governo'!$G$1:$G$100,SMALL(IF(U$1='Contratações Governo'!$E$1:$E$100,ROW('Contratações Governo'!$E$1:$E$100)-ROW('Contratações Governo'!$E$1)+1),ROW(10:10))),"")</f>
        <v/>
      </c>
      <c r="V55" s="80" t="str" cm="1">
        <f t="array" ref="V55">IFERROR(INDEX('Contratações Governo'!$G$1:$G$100,SMALL(IF(V$1='Contratações Governo'!$E$1:$E$100,ROW('Contratações Governo'!$E$1:$E$100)-ROW('Contratações Governo'!$E$1)+1),ROW(10:10))),"")</f>
        <v/>
      </c>
      <c r="W55" s="63" t="str" cm="1">
        <f t="array" ref="W55">IFERROR(INDEX('Contratações Governo'!$G$1:$G$100,SMALL(IF(W$1='Contratações Governo'!$E$1:$E$100,ROW('Contratações Governo'!$E$1:$E$100)-ROW('Contratações Governo'!$E$1)+1),ROW(10:10))),"")</f>
        <v/>
      </c>
      <c r="X55" s="65" t="str" cm="1">
        <f t="array" ref="X55">IFERROR(INDEX('Contratações Governo'!$G$1:$G$100,SMALL(IF(X$1='Contratações Governo'!$E$1:$E$100,ROW('Contratações Governo'!$E$1:$E$100)-ROW('Contratações Governo'!$E$1)+1),ROW(10:10))),"")</f>
        <v/>
      </c>
      <c r="Y55" s="65" t="str" cm="1">
        <f t="array" ref="Y55">IFERROR(INDEX('Contratações Governo'!$G$1:$G$100,SMALL(IF(Y$1='Contratações Governo'!$E$1:$E$100,ROW('Contratações Governo'!$E$1:$E$100)-ROW('Contratações Governo'!$E$1)+1),ROW(10:10))),"")</f>
        <v/>
      </c>
      <c r="Z55" s="48" t="str" cm="1">
        <f t="array" ref="Z55">IFERROR(INDEX('Contratações Governo'!$G$1:$G$100,SMALL(IF(Z$1='Contratações Governo'!$E$1:$E$100,ROW('Contratações Governo'!$E$1:$E$100)-ROW('Contratações Governo'!$E$1)+1),ROW(10:10))),"")</f>
        <v/>
      </c>
      <c r="AA55" s="66" t="str" cm="1">
        <f t="array" ref="AA55">IFERROR(INDEX('Contratações Governo'!$G$1:$G$100,SMALL(IF(AA$1='Contratações Governo'!$E$1:$E$100,ROW('Contratações Governo'!$E$1:$E$100)-ROW('Contratações Governo'!$E$1)+1),ROW(10:10))),"")</f>
        <v/>
      </c>
      <c r="AB55" s="66" t="str" cm="1">
        <f t="array" ref="AB55">IFERROR(INDEX('Contratações Governo'!$G$1:$G$100,SMALL(IF(AB$1='Contratações Governo'!$E$1:$E$100,ROW('Contratações Governo'!$E$1:$E$100)-ROW('Contratações Governo'!$E$1)+1),ROW(10:10))),"")</f>
        <v/>
      </c>
      <c r="AC55" s="63" t="str" cm="1">
        <f t="array" ref="AC55">IFERROR(INDEX('Contratações Governo'!$G$1:$G$100,SMALL(IF(AC$1='Contratações Governo'!$E$1:$E$100,ROW('Contratações Governo'!$E$1:$E$100)-ROW('Contratações Governo'!$E$1)+1),ROW(10:10))),"")</f>
        <v/>
      </c>
      <c r="AD55" s="65" t="str" cm="1">
        <f t="array" ref="AD55">IFERROR(INDEX('Contratações Governo'!$G$1:$G$100,SMALL(IF(AD$1='Contratações Governo'!$E$1:$E$100,ROW('Contratações Governo'!$E$1:$E$100)-ROW('Contratações Governo'!$E$1)+1),ROW(10:10))),"")</f>
        <v/>
      </c>
      <c r="AE55" s="177" t="str" cm="1">
        <f t="array" ref="AE55">IFERROR(INDEX('Contratações Governo'!$G$1:$G$100,SMALL(IF(AE$1='Contratações Governo'!$E$1:$E$100,ROW('Contratações Governo'!$E$1:$E$100)-ROW('Contratações Governo'!$E$1)+1),ROW(10:10))),"")</f>
        <v/>
      </c>
      <c r="AF55" s="72"/>
    </row>
    <row r="56" spans="1:32" x14ac:dyDescent="0.25">
      <c r="A56" s="529" t="s">
        <v>83</v>
      </c>
      <c r="B56" s="63" t="str" cm="1">
        <f t="array" ref="B56">IFERROR(INDEX('Contratações Governo'!$G$1:$G$100,SMALL(IF(B$1='Contratações Governo'!$E$1:$E$100,ROW('Contratações Governo'!$E$1:$E$100)-ROW('Contratações Governo'!$E$1)+1),ROW(11:11))),"")</f>
        <v/>
      </c>
      <c r="C56" s="65" t="str" cm="1">
        <f t="array" ref="C56">IFERROR(INDEX('Contratações Governo'!$G$1:$G$100,SMALL(IF(C$1='Contratações Governo'!$E$1:$E$100,ROW('Contratações Governo'!$E$1:$E$100)-ROW('Contratações Governo'!$E$1)+1),ROW(11:11))),"")</f>
        <v/>
      </c>
      <c r="D56" s="48" t="str" cm="1">
        <f t="array" ref="D56">IFERROR(INDEX('Contratações Governo'!$G$1:$G$100,SMALL(IF(D$1='Contratações Governo'!$E$1:$E$100,ROW('Contratações Governo'!$E$1:$E$100)-ROW('Contratações Governo'!$E$1)+1),ROW(11:11))),"")</f>
        <v/>
      </c>
      <c r="E56" s="66" t="str" cm="1">
        <f t="array" ref="E56">IFERROR(INDEX('Contratações Governo'!$G$1:$G$100,SMALL(IF(E$1='Contratações Governo'!$E$1:$E$100,ROW('Contratações Governo'!$E$1:$E$100)-ROW('Contratações Governo'!$E$1)+1),ROW(11:11))),"")</f>
        <v/>
      </c>
      <c r="F56" s="66" t="str" cm="1">
        <f t="array" ref="F56">IFERROR(INDEX('Contratações Governo'!$G$1:$G$100,SMALL(IF(F$1='Contratações Governo'!$E$1:$E$100,ROW('Contratações Governo'!$E$1:$E$100)-ROW('Contratações Governo'!$E$1)+1),ROW(11:11))),"")</f>
        <v/>
      </c>
      <c r="G56" s="63" t="str" cm="1">
        <f t="array" ref="G56">IFERROR(INDEX('Contratações Governo'!$G$1:$G$100,SMALL(IF(G$1='Contratações Governo'!$E$1:$E$100,ROW('Contratações Governo'!$E$1:$E$100)-ROW('Contratações Governo'!$E$1)+1),ROW(11:11))),"")</f>
        <v/>
      </c>
      <c r="H56" s="65" t="str" cm="1">
        <f t="array" ref="H56">IFERROR(INDEX('Contratações Governo'!$G$1:$G$100,SMALL(IF(H$1='Contratações Governo'!$E$1:$E$100,ROW('Contratações Governo'!$E$1:$E$100)-ROW('Contratações Governo'!$E$1)+1),ROW(11:11))),"")</f>
        <v/>
      </c>
      <c r="I56" s="65" t="str" cm="1">
        <f t="array" ref="I56">IFERROR(INDEX('Contratações Governo'!$G$1:$G$100,SMALL(IF(I$1='Contratações Governo'!$E$1:$E$100,ROW('Contratações Governo'!$E$1:$E$100)-ROW('Contratações Governo'!$E$1)+1),ROW(11:11))),"")</f>
        <v/>
      </c>
      <c r="J56" s="48" t="str" cm="1">
        <f t="array" ref="J56">IFERROR(INDEX('Contratações Governo'!$G$1:$G$100,SMALL(IF(J$1='Contratações Governo'!$E$1:$E$100,ROW('Contratações Governo'!$E$1:$E$100)-ROW('Contratações Governo'!$E$1)+1),ROW(11:11))),"")</f>
        <v/>
      </c>
      <c r="K56" s="66" t="str" cm="1">
        <f t="array" ref="K56">IFERROR(INDEX('Contratações Governo'!$G$1:$G$100,SMALL(IF(K$1='Contratações Governo'!$E$1:$E$100,ROW('Contratações Governo'!$E$1:$E$100)-ROW('Contratações Governo'!$E$1)+1),ROW(11:11))),"")</f>
        <v/>
      </c>
      <c r="L56" s="66" t="str" cm="1">
        <f t="array" ref="L56">IFERROR(INDEX('Contratações Governo'!$G$1:$G$100,SMALL(IF(L$1='Contratações Governo'!$E$1:$E$100,ROW('Contratações Governo'!$E$1:$E$100)-ROW('Contratações Governo'!$E$1)+1),ROW(11:11))),"")</f>
        <v/>
      </c>
      <c r="M56" s="63" t="str" cm="1">
        <f t="array" ref="M56">IFERROR(INDEX('Contratações Governo'!$G$1:$G$100,SMALL(IF(M$1='Contratações Governo'!$E$1:$E$100,ROW('Contratações Governo'!$E$1:$E$100)-ROW('Contratações Governo'!$E$1)+1),ROW(11:11))),"")</f>
        <v/>
      </c>
      <c r="N56" s="65" t="str" cm="1">
        <f t="array" ref="N56">IFERROR(INDEX('Contratações Governo'!$G$1:$G$100,SMALL(IF(N$1='Contratações Governo'!$E$1:$E$100,ROW('Contratações Governo'!$E$1:$E$100)-ROW('Contratações Governo'!$E$1)+1),ROW(11:11))),"")</f>
        <v/>
      </c>
      <c r="O56" s="65" t="str" cm="1">
        <f t="array" ref="O56">IFERROR(INDEX('Contratações Governo'!$G$1:$G$100,SMALL(IF(O$1='Contratações Governo'!$E$1:$E$100,ROW('Contratações Governo'!$E$1:$E$100)-ROW('Contratações Governo'!$E$1)+1),ROW(11:11))),"")</f>
        <v/>
      </c>
      <c r="P56" s="48" t="str" cm="1">
        <f t="array" ref="P56">IFERROR(INDEX('Contratações Governo'!$G$1:$G$100,SMALL(IF(P$1='Contratações Governo'!$E$1:$E$100,ROW('Contratações Governo'!$E$1:$E$100)-ROW('Contratações Governo'!$E$1)+1),ROW(11:11))),"")</f>
        <v/>
      </c>
      <c r="Q56" s="66" t="str" cm="1">
        <f t="array" ref="Q56">IFERROR(INDEX('Contratações Governo'!$G$1:$G$100,SMALL(IF(Q$1='Contratações Governo'!$E$1:$E$100,ROW('Contratações Governo'!$E$1:$E$100)-ROW('Contratações Governo'!$E$1)+1),ROW(11:11))),"")</f>
        <v/>
      </c>
      <c r="R56" s="63" t="str" cm="1">
        <f t="array" ref="R56">IFERROR(INDEX('Contratações Governo'!$G$1:$G$100,SMALL(IF(R$1='Contratações Governo'!$E$1:$E$100,ROW('Contratações Governo'!$E$1:$E$100)-ROW('Contratações Governo'!$E$1)+1),ROW(11:11))),"")</f>
        <v/>
      </c>
      <c r="S56" s="589" t="str" cm="1">
        <f t="array" ref="S56">IFERROR(INDEX('Contratações Governo'!$G$1:$G$100,SMALL(IF(S$1='Contratações Governo'!$E$1:$E$100,ROW('Contratações Governo'!$E$1:$E$100)-ROW('Contratações Governo'!$E$1)+1),ROW(11:11))),"")</f>
        <v/>
      </c>
      <c r="T56" s="65" t="str" cm="1">
        <f t="array" ref="T56">IFERROR(INDEX('Contratações Governo'!$G$1:$G$100,SMALL(IF(T$1='Contratações Governo'!$E$1:$E$100,ROW('Contratações Governo'!$E$1:$E$100)-ROW('Contratações Governo'!$E$1)+1),ROW(11:11))),"")</f>
        <v/>
      </c>
      <c r="U56" s="48" t="str" cm="1">
        <f t="array" ref="U56">IFERROR(INDEX('Contratações Governo'!$G$1:$G$100,SMALL(IF(U$1='Contratações Governo'!$E$1:$E$100,ROW('Contratações Governo'!$E$1:$E$100)-ROW('Contratações Governo'!$E$1)+1),ROW(11:11))),"")</f>
        <v/>
      </c>
      <c r="V56" s="80" t="str" cm="1">
        <f t="array" ref="V56">IFERROR(INDEX('Contratações Governo'!$G$1:$G$100,SMALL(IF(V$1='Contratações Governo'!$E$1:$E$100,ROW('Contratações Governo'!$E$1:$E$100)-ROW('Contratações Governo'!$E$1)+1),ROW(11:11))),"")</f>
        <v/>
      </c>
      <c r="W56" s="63" t="str" cm="1">
        <f t="array" ref="W56">IFERROR(INDEX('Contratações Governo'!$G$1:$G$100,SMALL(IF(W$1='Contratações Governo'!$E$1:$E$100,ROW('Contratações Governo'!$E$1:$E$100)-ROW('Contratações Governo'!$E$1)+1),ROW(11:11))),"")</f>
        <v/>
      </c>
      <c r="X56" s="65" t="str" cm="1">
        <f t="array" ref="X56">IFERROR(INDEX('Contratações Governo'!$G$1:$G$100,SMALL(IF(X$1='Contratações Governo'!$E$1:$E$100,ROW('Contratações Governo'!$E$1:$E$100)-ROW('Contratações Governo'!$E$1)+1),ROW(11:11))),"")</f>
        <v/>
      </c>
      <c r="Y56" s="65" t="str" cm="1">
        <f t="array" ref="Y56">IFERROR(INDEX('Contratações Governo'!$G$1:$G$100,SMALL(IF(Y$1='Contratações Governo'!$E$1:$E$100,ROW('Contratações Governo'!$E$1:$E$100)-ROW('Contratações Governo'!$E$1)+1),ROW(11:11))),"")</f>
        <v/>
      </c>
      <c r="Z56" s="48" t="str" cm="1">
        <f t="array" ref="Z56">IFERROR(INDEX('Contratações Governo'!$G$1:$G$100,SMALL(IF(Z$1='Contratações Governo'!$E$1:$E$100,ROW('Contratações Governo'!$E$1:$E$100)-ROW('Contratações Governo'!$E$1)+1),ROW(11:11))),"")</f>
        <v/>
      </c>
      <c r="AA56" s="66" t="str" cm="1">
        <f t="array" ref="AA56">IFERROR(INDEX('Contratações Governo'!$G$1:$G$100,SMALL(IF(AA$1='Contratações Governo'!$E$1:$E$100,ROW('Contratações Governo'!$E$1:$E$100)-ROW('Contratações Governo'!$E$1)+1),ROW(11:11))),"")</f>
        <v/>
      </c>
      <c r="AB56" s="66" t="str" cm="1">
        <f t="array" ref="AB56">IFERROR(INDEX('Contratações Governo'!$G$1:$G$100,SMALL(IF(AB$1='Contratações Governo'!$E$1:$E$100,ROW('Contratações Governo'!$E$1:$E$100)-ROW('Contratações Governo'!$E$1)+1),ROW(11:11))),"")</f>
        <v/>
      </c>
      <c r="AC56" s="63" t="str" cm="1">
        <f t="array" ref="AC56">IFERROR(INDEX('Contratações Governo'!$G$1:$G$100,SMALL(IF(AC$1='Contratações Governo'!$E$1:$E$100,ROW('Contratações Governo'!$E$1:$E$100)-ROW('Contratações Governo'!$E$1)+1),ROW(11:11))),"")</f>
        <v/>
      </c>
      <c r="AD56" s="65" t="str" cm="1">
        <f t="array" ref="AD56">IFERROR(INDEX('Contratações Governo'!$G$1:$G$100,SMALL(IF(AD$1='Contratações Governo'!$E$1:$E$100,ROW('Contratações Governo'!$E$1:$E$100)-ROW('Contratações Governo'!$E$1)+1),ROW(11:11))),"")</f>
        <v/>
      </c>
      <c r="AE56" s="177" t="str" cm="1">
        <f t="array" ref="AE56">IFERROR(INDEX('Contratações Governo'!$G$1:$G$100,SMALL(IF(AE$1='Contratações Governo'!$E$1:$E$100,ROW('Contratações Governo'!$E$1:$E$100)-ROW('Contratações Governo'!$E$1)+1),ROW(11:11))),"")</f>
        <v/>
      </c>
      <c r="AF56" s="72"/>
    </row>
    <row r="57" spans="1:32" x14ac:dyDescent="0.25">
      <c r="A57" s="529" t="s">
        <v>83</v>
      </c>
      <c r="B57" s="63" t="str" cm="1">
        <f t="array" ref="B57">IFERROR(INDEX('Contratações Governo'!$G$1:$G$100,SMALL(IF(B$1='Contratações Governo'!$E$1:$E$100,ROW('Contratações Governo'!$E$1:$E$100)-ROW('Contratações Governo'!$E$1)+1),ROW(12:12))),"")</f>
        <v/>
      </c>
      <c r="C57" s="65" t="str" cm="1">
        <f t="array" ref="C57">IFERROR(INDEX('Contratações Governo'!$G$1:$G$100,SMALL(IF(C$1='Contratações Governo'!$E$1:$E$100,ROW('Contratações Governo'!$E$1:$E$100)-ROW('Contratações Governo'!$E$1)+1),ROW(12:12))),"")</f>
        <v/>
      </c>
      <c r="D57" s="48" t="str" cm="1">
        <f t="array" ref="D57">IFERROR(INDEX('Contratações Governo'!$G$1:$G$100,SMALL(IF(D$1='Contratações Governo'!$E$1:$E$100,ROW('Contratações Governo'!$E$1:$E$100)-ROW('Contratações Governo'!$E$1)+1),ROW(12:12))),"")</f>
        <v/>
      </c>
      <c r="E57" s="66" t="str" cm="1">
        <f t="array" ref="E57">IFERROR(INDEX('Contratações Governo'!$G$1:$G$100,SMALL(IF(E$1='Contratações Governo'!$E$1:$E$100,ROW('Contratações Governo'!$E$1:$E$100)-ROW('Contratações Governo'!$E$1)+1),ROW(12:12))),"")</f>
        <v/>
      </c>
      <c r="F57" s="66" t="str" cm="1">
        <f t="array" ref="F57">IFERROR(INDEX('Contratações Governo'!$G$1:$G$100,SMALL(IF(F$1='Contratações Governo'!$E$1:$E$100,ROW('Contratações Governo'!$E$1:$E$100)-ROW('Contratações Governo'!$E$1)+1),ROW(12:12))),"")</f>
        <v/>
      </c>
      <c r="G57" s="63" t="str" cm="1">
        <f t="array" ref="G57">IFERROR(INDEX('Contratações Governo'!$G$1:$G$100,SMALL(IF(G$1='Contratações Governo'!$E$1:$E$100,ROW('Contratações Governo'!$E$1:$E$100)-ROW('Contratações Governo'!$E$1)+1),ROW(12:12))),"")</f>
        <v/>
      </c>
      <c r="H57" s="65" t="str" cm="1">
        <f t="array" ref="H57">IFERROR(INDEX('Contratações Governo'!$G$1:$G$100,SMALL(IF(H$1='Contratações Governo'!$E$1:$E$100,ROW('Contratações Governo'!$E$1:$E$100)-ROW('Contratações Governo'!$E$1)+1),ROW(12:12))),"")</f>
        <v/>
      </c>
      <c r="I57" s="65" t="str" cm="1">
        <f t="array" ref="I57">IFERROR(INDEX('Contratações Governo'!$G$1:$G$100,SMALL(IF(I$1='Contratações Governo'!$E$1:$E$100,ROW('Contratações Governo'!$E$1:$E$100)-ROW('Contratações Governo'!$E$1)+1),ROW(12:12))),"")</f>
        <v/>
      </c>
      <c r="J57" s="48" t="str" cm="1">
        <f t="array" ref="J57">IFERROR(INDEX('Contratações Governo'!$G$1:$G$100,SMALL(IF(J$1='Contratações Governo'!$E$1:$E$100,ROW('Contratações Governo'!$E$1:$E$100)-ROW('Contratações Governo'!$E$1)+1),ROW(12:12))),"")</f>
        <v/>
      </c>
      <c r="K57" s="66" t="str" cm="1">
        <f t="array" ref="K57">IFERROR(INDEX('Contratações Governo'!$G$1:$G$100,SMALL(IF(K$1='Contratações Governo'!$E$1:$E$100,ROW('Contratações Governo'!$E$1:$E$100)-ROW('Contratações Governo'!$E$1)+1),ROW(12:12))),"")</f>
        <v/>
      </c>
      <c r="L57" s="66" t="str" cm="1">
        <f t="array" ref="L57">IFERROR(INDEX('Contratações Governo'!$G$1:$G$100,SMALL(IF(L$1='Contratações Governo'!$E$1:$E$100,ROW('Contratações Governo'!$E$1:$E$100)-ROW('Contratações Governo'!$E$1)+1),ROW(12:12))),"")</f>
        <v/>
      </c>
      <c r="M57" s="63" t="str" cm="1">
        <f t="array" ref="M57">IFERROR(INDEX('Contratações Governo'!$G$1:$G$100,SMALL(IF(M$1='Contratações Governo'!$E$1:$E$100,ROW('Contratações Governo'!$E$1:$E$100)-ROW('Contratações Governo'!$E$1)+1),ROW(12:12))),"")</f>
        <v/>
      </c>
      <c r="N57" s="65" t="str" cm="1">
        <f t="array" ref="N57">IFERROR(INDEX('Contratações Governo'!$G$1:$G$100,SMALL(IF(N$1='Contratações Governo'!$E$1:$E$100,ROW('Contratações Governo'!$E$1:$E$100)-ROW('Contratações Governo'!$E$1)+1),ROW(12:12))),"")</f>
        <v/>
      </c>
      <c r="O57" s="65" t="str" cm="1">
        <f t="array" ref="O57">IFERROR(INDEX('Contratações Governo'!$G$1:$G$100,SMALL(IF(O$1='Contratações Governo'!$E$1:$E$100,ROW('Contratações Governo'!$E$1:$E$100)-ROW('Contratações Governo'!$E$1)+1),ROW(12:12))),"")</f>
        <v/>
      </c>
      <c r="P57" s="48" t="str" cm="1">
        <f t="array" ref="P57">IFERROR(INDEX('Contratações Governo'!$G$1:$G$100,SMALL(IF(P$1='Contratações Governo'!$E$1:$E$100,ROW('Contratações Governo'!$E$1:$E$100)-ROW('Contratações Governo'!$E$1)+1),ROW(12:12))),"")</f>
        <v/>
      </c>
      <c r="Q57" s="66" t="str" cm="1">
        <f t="array" ref="Q57">IFERROR(INDEX('Contratações Governo'!$G$1:$G$100,SMALL(IF(Q$1='Contratações Governo'!$E$1:$E$100,ROW('Contratações Governo'!$E$1:$E$100)-ROW('Contratações Governo'!$E$1)+1),ROW(12:12))),"")</f>
        <v/>
      </c>
      <c r="R57" s="63" t="str" cm="1">
        <f t="array" ref="R57">IFERROR(INDEX('Contratações Governo'!$G$1:$G$100,SMALL(IF(R$1='Contratações Governo'!$E$1:$E$100,ROW('Contratações Governo'!$E$1:$E$100)-ROW('Contratações Governo'!$E$1)+1),ROW(12:12))),"")</f>
        <v/>
      </c>
      <c r="S57" s="589" t="str" cm="1">
        <f t="array" ref="S57">IFERROR(INDEX('Contratações Governo'!$G$1:$G$100,SMALL(IF(S$1='Contratações Governo'!$E$1:$E$100,ROW('Contratações Governo'!$E$1:$E$100)-ROW('Contratações Governo'!$E$1)+1),ROW(12:12))),"")</f>
        <v/>
      </c>
      <c r="T57" s="65" t="str" cm="1">
        <f t="array" ref="T57">IFERROR(INDEX('Contratações Governo'!$G$1:$G$100,SMALL(IF(T$1='Contratações Governo'!$E$1:$E$100,ROW('Contratações Governo'!$E$1:$E$100)-ROW('Contratações Governo'!$E$1)+1),ROW(12:12))),"")</f>
        <v/>
      </c>
      <c r="U57" s="48" t="str" cm="1">
        <f t="array" ref="U57">IFERROR(INDEX('Contratações Governo'!$G$1:$G$100,SMALL(IF(U$1='Contratações Governo'!$E$1:$E$100,ROW('Contratações Governo'!$E$1:$E$100)-ROW('Contratações Governo'!$E$1)+1),ROW(12:12))),"")</f>
        <v/>
      </c>
      <c r="V57" s="80" t="str" cm="1">
        <f t="array" ref="V57">IFERROR(INDEX('Contratações Governo'!$G$1:$G$100,SMALL(IF(V$1='Contratações Governo'!$E$1:$E$100,ROW('Contratações Governo'!$E$1:$E$100)-ROW('Contratações Governo'!$E$1)+1),ROW(12:12))),"")</f>
        <v/>
      </c>
      <c r="W57" s="63" t="str" cm="1">
        <f t="array" ref="W57">IFERROR(INDEX('Contratações Governo'!$G$1:$G$100,SMALL(IF(W$1='Contratações Governo'!$E$1:$E$100,ROW('Contratações Governo'!$E$1:$E$100)-ROW('Contratações Governo'!$E$1)+1),ROW(12:12))),"")</f>
        <v/>
      </c>
      <c r="X57" s="65" t="str" cm="1">
        <f t="array" ref="X57">IFERROR(INDEX('Contratações Governo'!$G$1:$G$100,SMALL(IF(X$1='Contratações Governo'!$E$1:$E$100,ROW('Contratações Governo'!$E$1:$E$100)-ROW('Contratações Governo'!$E$1)+1),ROW(12:12))),"")</f>
        <v/>
      </c>
      <c r="Y57" s="65" t="str" cm="1">
        <f t="array" ref="Y57">IFERROR(INDEX('Contratações Governo'!$G$1:$G$100,SMALL(IF(Y$1='Contratações Governo'!$E$1:$E$100,ROW('Contratações Governo'!$E$1:$E$100)-ROW('Contratações Governo'!$E$1)+1),ROW(12:12))),"")</f>
        <v/>
      </c>
      <c r="Z57" s="48" t="str" cm="1">
        <f t="array" ref="Z57">IFERROR(INDEX('Contratações Governo'!$G$1:$G$100,SMALL(IF(Z$1='Contratações Governo'!$E$1:$E$100,ROW('Contratações Governo'!$E$1:$E$100)-ROW('Contratações Governo'!$E$1)+1),ROW(12:12))),"")</f>
        <v/>
      </c>
      <c r="AA57" s="66" t="str" cm="1">
        <f t="array" ref="AA57">IFERROR(INDEX('Contratações Governo'!$G$1:$G$100,SMALL(IF(AA$1='Contratações Governo'!$E$1:$E$100,ROW('Contratações Governo'!$E$1:$E$100)-ROW('Contratações Governo'!$E$1)+1),ROW(12:12))),"")</f>
        <v/>
      </c>
      <c r="AB57" s="66" t="str" cm="1">
        <f t="array" ref="AB57">IFERROR(INDEX('Contratações Governo'!$G$1:$G$100,SMALL(IF(AB$1='Contratações Governo'!$E$1:$E$100,ROW('Contratações Governo'!$E$1:$E$100)-ROW('Contratações Governo'!$E$1)+1),ROW(12:12))),"")</f>
        <v/>
      </c>
      <c r="AC57" s="63" t="str" cm="1">
        <f t="array" ref="AC57">IFERROR(INDEX('Contratações Governo'!$G$1:$G$100,SMALL(IF(AC$1='Contratações Governo'!$E$1:$E$100,ROW('Contratações Governo'!$E$1:$E$100)-ROW('Contratações Governo'!$E$1)+1),ROW(12:12))),"")</f>
        <v/>
      </c>
      <c r="AD57" s="65" t="str" cm="1">
        <f t="array" ref="AD57">IFERROR(INDEX('Contratações Governo'!$G$1:$G$100,SMALL(IF(AD$1='Contratações Governo'!$E$1:$E$100,ROW('Contratações Governo'!$E$1:$E$100)-ROW('Contratações Governo'!$E$1)+1),ROW(12:12))),"")</f>
        <v/>
      </c>
      <c r="AE57" s="177" t="str" cm="1">
        <f t="array" ref="AE57">IFERROR(INDEX('Contratações Governo'!$G$1:$G$100,SMALL(IF(AE$1='Contratações Governo'!$E$1:$E$100,ROW('Contratações Governo'!$E$1:$E$100)-ROW('Contratações Governo'!$E$1)+1),ROW(12:12))),"")</f>
        <v/>
      </c>
      <c r="AF57" s="72"/>
    </row>
    <row r="58" spans="1:32" x14ac:dyDescent="0.25">
      <c r="A58" s="529" t="s">
        <v>83</v>
      </c>
      <c r="B58" s="63" t="str" cm="1">
        <f t="array" ref="B58">IFERROR(INDEX('Contratações Governo'!$G$1:$G$100,SMALL(IF(B$1='Contratações Governo'!$E$1:$E$100,ROW('Contratações Governo'!$E$1:$E$100)-ROW('Contratações Governo'!$E$1)+1),ROW(13:13))),"")</f>
        <v/>
      </c>
      <c r="C58" s="65" t="str" cm="1">
        <f t="array" ref="C58">IFERROR(INDEX('Contratações Governo'!$G$1:$G$100,SMALL(IF(C$1='Contratações Governo'!$E$1:$E$100,ROW('Contratações Governo'!$E$1:$E$100)-ROW('Contratações Governo'!$E$1)+1),ROW(13:13))),"")</f>
        <v/>
      </c>
      <c r="D58" s="48" t="str" cm="1">
        <f t="array" ref="D58">IFERROR(INDEX('Contratações Governo'!$G$1:$G$100,SMALL(IF(D$1='Contratações Governo'!$E$1:$E$100,ROW('Contratações Governo'!$E$1:$E$100)-ROW('Contratações Governo'!$E$1)+1),ROW(13:13))),"")</f>
        <v/>
      </c>
      <c r="E58" s="66" t="str" cm="1">
        <f t="array" ref="E58">IFERROR(INDEX('Contratações Governo'!$G$1:$G$100,SMALL(IF(E$1='Contratações Governo'!$E$1:$E$100,ROW('Contratações Governo'!$E$1:$E$100)-ROW('Contratações Governo'!$E$1)+1),ROW(13:13))),"")</f>
        <v/>
      </c>
      <c r="F58" s="66" t="str" cm="1">
        <f t="array" ref="F58">IFERROR(INDEX('Contratações Governo'!$G$1:$G$100,SMALL(IF(F$1='Contratações Governo'!$E$1:$E$100,ROW('Contratações Governo'!$E$1:$E$100)-ROW('Contratações Governo'!$E$1)+1),ROW(13:13))),"")</f>
        <v/>
      </c>
      <c r="G58" s="63" t="str" cm="1">
        <f t="array" ref="G58">IFERROR(INDEX('Contratações Governo'!$G$1:$G$100,SMALL(IF(G$1='Contratações Governo'!$E$1:$E$100,ROW('Contratações Governo'!$E$1:$E$100)-ROW('Contratações Governo'!$E$1)+1),ROW(13:13))),"")</f>
        <v/>
      </c>
      <c r="H58" s="65" t="str" cm="1">
        <f t="array" ref="H58">IFERROR(INDEX('Contratações Governo'!$G$1:$G$100,SMALL(IF(H$1='Contratações Governo'!$E$1:$E$100,ROW('Contratações Governo'!$E$1:$E$100)-ROW('Contratações Governo'!$E$1)+1),ROW(13:13))),"")</f>
        <v/>
      </c>
      <c r="I58" s="65" t="str" cm="1">
        <f t="array" ref="I58">IFERROR(INDEX('Contratações Governo'!$G$1:$G$100,SMALL(IF(I$1='Contratações Governo'!$E$1:$E$100,ROW('Contratações Governo'!$E$1:$E$100)-ROW('Contratações Governo'!$E$1)+1),ROW(13:13))),"")</f>
        <v/>
      </c>
      <c r="J58" s="48" t="str" cm="1">
        <f t="array" ref="J58">IFERROR(INDEX('Contratações Governo'!$G$1:$G$100,SMALL(IF(J$1='Contratações Governo'!$E$1:$E$100,ROW('Contratações Governo'!$E$1:$E$100)-ROW('Contratações Governo'!$E$1)+1),ROW(13:13))),"")</f>
        <v/>
      </c>
      <c r="K58" s="66" t="str" cm="1">
        <f t="array" ref="K58">IFERROR(INDEX('Contratações Governo'!$G$1:$G$100,SMALL(IF(K$1='Contratações Governo'!$E$1:$E$100,ROW('Contratações Governo'!$E$1:$E$100)-ROW('Contratações Governo'!$E$1)+1),ROW(13:13))),"")</f>
        <v/>
      </c>
      <c r="L58" s="66" t="str" cm="1">
        <f t="array" ref="L58">IFERROR(INDEX('Contratações Governo'!$G$1:$G$100,SMALL(IF(L$1='Contratações Governo'!$E$1:$E$100,ROW('Contratações Governo'!$E$1:$E$100)-ROW('Contratações Governo'!$E$1)+1),ROW(13:13))),"")</f>
        <v/>
      </c>
      <c r="M58" s="63" t="str" cm="1">
        <f t="array" ref="M58">IFERROR(INDEX('Contratações Governo'!$G$1:$G$100,SMALL(IF(M$1='Contratações Governo'!$E$1:$E$100,ROW('Contratações Governo'!$E$1:$E$100)-ROW('Contratações Governo'!$E$1)+1),ROW(13:13))),"")</f>
        <v/>
      </c>
      <c r="N58" s="65" t="str" cm="1">
        <f t="array" ref="N58">IFERROR(INDEX('Contratações Governo'!$G$1:$G$100,SMALL(IF(N$1='Contratações Governo'!$E$1:$E$100,ROW('Contratações Governo'!$E$1:$E$100)-ROW('Contratações Governo'!$E$1)+1),ROW(13:13))),"")</f>
        <v/>
      </c>
      <c r="O58" s="65" t="str" cm="1">
        <f t="array" ref="O58">IFERROR(INDEX('Contratações Governo'!$G$1:$G$100,SMALL(IF(O$1='Contratações Governo'!$E$1:$E$100,ROW('Contratações Governo'!$E$1:$E$100)-ROW('Contratações Governo'!$E$1)+1),ROW(13:13))),"")</f>
        <v/>
      </c>
      <c r="P58" s="48" t="str" cm="1">
        <f t="array" ref="P58">IFERROR(INDEX('Contratações Governo'!$G$1:$G$100,SMALL(IF(P$1='Contratações Governo'!$E$1:$E$100,ROW('Contratações Governo'!$E$1:$E$100)-ROW('Contratações Governo'!$E$1)+1),ROW(13:13))),"")</f>
        <v/>
      </c>
      <c r="Q58" s="66" t="str" cm="1">
        <f t="array" ref="Q58">IFERROR(INDEX('Contratações Governo'!$G$1:$G$100,SMALL(IF(Q$1='Contratações Governo'!$E$1:$E$100,ROW('Contratações Governo'!$E$1:$E$100)-ROW('Contratações Governo'!$E$1)+1),ROW(13:13))),"")</f>
        <v/>
      </c>
      <c r="R58" s="63" t="str" cm="1">
        <f t="array" ref="R58">IFERROR(INDEX('Contratações Governo'!$G$1:$G$100,SMALL(IF(R$1='Contratações Governo'!$E$1:$E$100,ROW('Contratações Governo'!$E$1:$E$100)-ROW('Contratações Governo'!$E$1)+1),ROW(13:13))),"")</f>
        <v/>
      </c>
      <c r="S58" s="589" t="str" cm="1">
        <f t="array" ref="S58">IFERROR(INDEX('Contratações Governo'!$G$1:$G$100,SMALL(IF(S$1='Contratações Governo'!$E$1:$E$100,ROW('Contratações Governo'!$E$1:$E$100)-ROW('Contratações Governo'!$E$1)+1),ROW(13:13))),"")</f>
        <v/>
      </c>
      <c r="T58" s="65" t="str" cm="1">
        <f t="array" ref="T58">IFERROR(INDEX('Contratações Governo'!$G$1:$G$100,SMALL(IF(T$1='Contratações Governo'!$E$1:$E$100,ROW('Contratações Governo'!$E$1:$E$100)-ROW('Contratações Governo'!$E$1)+1),ROW(13:13))),"")</f>
        <v/>
      </c>
      <c r="U58" s="48" t="str" cm="1">
        <f t="array" ref="U58">IFERROR(INDEX('Contratações Governo'!$G$1:$G$100,SMALL(IF(U$1='Contratações Governo'!$E$1:$E$100,ROW('Contratações Governo'!$E$1:$E$100)-ROW('Contratações Governo'!$E$1)+1),ROW(13:13))),"")</f>
        <v/>
      </c>
      <c r="V58" s="80" t="str" cm="1">
        <f t="array" ref="V58">IFERROR(INDEX('Contratações Governo'!$G$1:$G$100,SMALL(IF(V$1='Contratações Governo'!$E$1:$E$100,ROW('Contratações Governo'!$E$1:$E$100)-ROW('Contratações Governo'!$E$1)+1),ROW(13:13))),"")</f>
        <v/>
      </c>
      <c r="W58" s="63" t="str" cm="1">
        <f t="array" ref="W58">IFERROR(INDEX('Contratações Governo'!$G$1:$G$100,SMALL(IF(W$1='Contratações Governo'!$E$1:$E$100,ROW('Contratações Governo'!$E$1:$E$100)-ROW('Contratações Governo'!$E$1)+1),ROW(13:13))),"")</f>
        <v/>
      </c>
      <c r="X58" s="65" t="str" cm="1">
        <f t="array" ref="X58">IFERROR(INDEX('Contratações Governo'!$G$1:$G$100,SMALL(IF(X$1='Contratações Governo'!$E$1:$E$100,ROW('Contratações Governo'!$E$1:$E$100)-ROW('Contratações Governo'!$E$1)+1),ROW(13:13))),"")</f>
        <v/>
      </c>
      <c r="Y58" s="65" t="str" cm="1">
        <f t="array" ref="Y58">IFERROR(INDEX('Contratações Governo'!$G$1:$G$100,SMALL(IF(Y$1='Contratações Governo'!$E$1:$E$100,ROW('Contratações Governo'!$E$1:$E$100)-ROW('Contratações Governo'!$E$1)+1),ROW(13:13))),"")</f>
        <v/>
      </c>
      <c r="Z58" s="48" t="str" cm="1">
        <f t="array" ref="Z58">IFERROR(INDEX('Contratações Governo'!$G$1:$G$100,SMALL(IF(Z$1='Contratações Governo'!$E$1:$E$100,ROW('Contratações Governo'!$E$1:$E$100)-ROW('Contratações Governo'!$E$1)+1),ROW(13:13))),"")</f>
        <v/>
      </c>
      <c r="AA58" s="66" t="str" cm="1">
        <f t="array" ref="AA58">IFERROR(INDEX('Contratações Governo'!$G$1:$G$100,SMALL(IF(AA$1='Contratações Governo'!$E$1:$E$100,ROW('Contratações Governo'!$E$1:$E$100)-ROW('Contratações Governo'!$E$1)+1),ROW(13:13))),"")</f>
        <v/>
      </c>
      <c r="AB58" s="66" t="str" cm="1">
        <f t="array" ref="AB58">IFERROR(INDEX('Contratações Governo'!$G$1:$G$100,SMALL(IF(AB$1='Contratações Governo'!$E$1:$E$100,ROW('Contratações Governo'!$E$1:$E$100)-ROW('Contratações Governo'!$E$1)+1),ROW(13:13))),"")</f>
        <v/>
      </c>
      <c r="AC58" s="63" t="str" cm="1">
        <f t="array" ref="AC58">IFERROR(INDEX('Contratações Governo'!$G$1:$G$100,SMALL(IF(AC$1='Contratações Governo'!$E$1:$E$100,ROW('Contratações Governo'!$E$1:$E$100)-ROW('Contratações Governo'!$E$1)+1),ROW(13:13))),"")</f>
        <v/>
      </c>
      <c r="AD58" s="65" t="str" cm="1">
        <f t="array" ref="AD58">IFERROR(INDEX('Contratações Governo'!$G$1:$G$100,SMALL(IF(AD$1='Contratações Governo'!$E$1:$E$100,ROW('Contratações Governo'!$E$1:$E$100)-ROW('Contratações Governo'!$E$1)+1),ROW(13:13))),"")</f>
        <v/>
      </c>
      <c r="AE58" s="177" t="str" cm="1">
        <f t="array" ref="AE58">IFERROR(INDEX('Contratações Governo'!$G$1:$G$100,SMALL(IF(AE$1='Contratações Governo'!$E$1:$E$100,ROW('Contratações Governo'!$E$1:$E$100)-ROW('Contratações Governo'!$E$1)+1),ROW(13:13))),"")</f>
        <v/>
      </c>
      <c r="AF58" s="72"/>
    </row>
    <row r="59" spans="1:32" x14ac:dyDescent="0.25">
      <c r="A59" s="529" t="s">
        <v>83</v>
      </c>
      <c r="B59" s="63" t="str" cm="1">
        <f t="array" ref="B59">IFERROR(INDEX('Contratações Governo'!$G$1:$G$100,SMALL(IF(B$1='Contratações Governo'!$E$1:$E$100,ROW('Contratações Governo'!$E$1:$E$100)-ROW('Contratações Governo'!$E$1)+1),ROW(14:14))),"")</f>
        <v/>
      </c>
      <c r="C59" s="65" t="str" cm="1">
        <f t="array" ref="C59">IFERROR(INDEX('Contratações Governo'!$G$1:$G$100,SMALL(IF(C$1='Contratações Governo'!$E$1:$E$100,ROW('Contratações Governo'!$E$1:$E$100)-ROW('Contratações Governo'!$E$1)+1),ROW(14:14))),"")</f>
        <v/>
      </c>
      <c r="D59" s="48" t="str" cm="1">
        <f t="array" ref="D59">IFERROR(INDEX('Contratações Governo'!$G$1:$G$100,SMALL(IF(D$1='Contratações Governo'!$E$1:$E$100,ROW('Contratações Governo'!$E$1:$E$100)-ROW('Contratações Governo'!$E$1)+1),ROW(14:14))),"")</f>
        <v/>
      </c>
      <c r="E59" s="66" t="str" cm="1">
        <f t="array" ref="E59">IFERROR(INDEX('Contratações Governo'!$G$1:$G$100,SMALL(IF(E$1='Contratações Governo'!$E$1:$E$100,ROW('Contratações Governo'!$E$1:$E$100)-ROW('Contratações Governo'!$E$1)+1),ROW(14:14))),"")</f>
        <v/>
      </c>
      <c r="F59" s="66" t="str" cm="1">
        <f t="array" ref="F59">IFERROR(INDEX('Contratações Governo'!$G$1:$G$100,SMALL(IF(F$1='Contratações Governo'!$E$1:$E$100,ROW('Contratações Governo'!$E$1:$E$100)-ROW('Contratações Governo'!$E$1)+1),ROW(14:14))),"")</f>
        <v/>
      </c>
      <c r="G59" s="63" t="str" cm="1">
        <f t="array" ref="G59">IFERROR(INDEX('Contratações Governo'!$G$1:$G$100,SMALL(IF(G$1='Contratações Governo'!$E$1:$E$100,ROW('Contratações Governo'!$E$1:$E$100)-ROW('Contratações Governo'!$E$1)+1),ROW(14:14))),"")</f>
        <v/>
      </c>
      <c r="H59" s="65" t="str" cm="1">
        <f t="array" ref="H59">IFERROR(INDEX('Contratações Governo'!$G$1:$G$100,SMALL(IF(H$1='Contratações Governo'!$E$1:$E$100,ROW('Contratações Governo'!$E$1:$E$100)-ROW('Contratações Governo'!$E$1)+1),ROW(14:14))),"")</f>
        <v/>
      </c>
      <c r="I59" s="65" t="str" cm="1">
        <f t="array" ref="I59">IFERROR(INDEX('Contratações Governo'!$G$1:$G$100,SMALL(IF(I$1='Contratações Governo'!$E$1:$E$100,ROW('Contratações Governo'!$E$1:$E$100)-ROW('Contratações Governo'!$E$1)+1),ROW(14:14))),"")</f>
        <v/>
      </c>
      <c r="J59" s="48" t="str" cm="1">
        <f t="array" ref="J59">IFERROR(INDEX('Contratações Governo'!$G$1:$G$100,SMALL(IF(J$1='Contratações Governo'!$E$1:$E$100,ROW('Contratações Governo'!$E$1:$E$100)-ROW('Contratações Governo'!$E$1)+1),ROW(14:14))),"")</f>
        <v/>
      </c>
      <c r="K59" s="66" t="str" cm="1">
        <f t="array" ref="K59">IFERROR(INDEX('Contratações Governo'!$G$1:$G$100,SMALL(IF(K$1='Contratações Governo'!$E$1:$E$100,ROW('Contratações Governo'!$E$1:$E$100)-ROW('Contratações Governo'!$E$1)+1),ROW(14:14))),"")</f>
        <v/>
      </c>
      <c r="L59" s="66" t="str" cm="1">
        <f t="array" ref="L59">IFERROR(INDEX('Contratações Governo'!$G$1:$G$100,SMALL(IF(L$1='Contratações Governo'!$E$1:$E$100,ROW('Contratações Governo'!$E$1:$E$100)-ROW('Contratações Governo'!$E$1)+1),ROW(14:14))),"")</f>
        <v/>
      </c>
      <c r="M59" s="63" t="str" cm="1">
        <f t="array" ref="M59">IFERROR(INDEX('Contratações Governo'!$G$1:$G$100,SMALL(IF(M$1='Contratações Governo'!$E$1:$E$100,ROW('Contratações Governo'!$E$1:$E$100)-ROW('Contratações Governo'!$E$1)+1),ROW(14:14))),"")</f>
        <v/>
      </c>
      <c r="N59" s="65" t="str" cm="1">
        <f t="array" ref="N59">IFERROR(INDEX('Contratações Governo'!$G$1:$G$100,SMALL(IF(N$1='Contratações Governo'!$E$1:$E$100,ROW('Contratações Governo'!$E$1:$E$100)-ROW('Contratações Governo'!$E$1)+1),ROW(14:14))),"")</f>
        <v/>
      </c>
      <c r="O59" s="65" t="str" cm="1">
        <f t="array" ref="O59">IFERROR(INDEX('Contratações Governo'!$G$1:$G$100,SMALL(IF(O$1='Contratações Governo'!$E$1:$E$100,ROW('Contratações Governo'!$E$1:$E$100)-ROW('Contratações Governo'!$E$1)+1),ROW(14:14))),"")</f>
        <v/>
      </c>
      <c r="P59" s="48" t="str" cm="1">
        <f t="array" ref="P59">IFERROR(INDEX('Contratações Governo'!$G$1:$G$100,SMALL(IF(P$1='Contratações Governo'!$E$1:$E$100,ROW('Contratações Governo'!$E$1:$E$100)-ROW('Contratações Governo'!$E$1)+1),ROW(14:14))),"")</f>
        <v/>
      </c>
      <c r="Q59" s="66" t="str" cm="1">
        <f t="array" ref="Q59">IFERROR(INDEX('Contratações Governo'!$G$1:$G$100,SMALL(IF(Q$1='Contratações Governo'!$E$1:$E$100,ROW('Contratações Governo'!$E$1:$E$100)-ROW('Contratações Governo'!$E$1)+1),ROW(14:14))),"")</f>
        <v/>
      </c>
      <c r="R59" s="63" t="str" cm="1">
        <f t="array" ref="R59">IFERROR(INDEX('Contratações Governo'!$G$1:$G$100,SMALL(IF(R$1='Contratações Governo'!$E$1:$E$100,ROW('Contratações Governo'!$E$1:$E$100)-ROW('Contratações Governo'!$E$1)+1),ROW(14:14))),"")</f>
        <v/>
      </c>
      <c r="S59" s="589" t="str" cm="1">
        <f t="array" ref="S59">IFERROR(INDEX('Contratações Governo'!$G$1:$G$100,SMALL(IF(S$1='Contratações Governo'!$E$1:$E$100,ROW('Contratações Governo'!$E$1:$E$100)-ROW('Contratações Governo'!$E$1)+1),ROW(14:14))),"")</f>
        <v/>
      </c>
      <c r="T59" s="65" t="str" cm="1">
        <f t="array" ref="T59">IFERROR(INDEX('Contratações Governo'!$G$1:$G$100,SMALL(IF(T$1='Contratações Governo'!$E$1:$E$100,ROW('Contratações Governo'!$E$1:$E$100)-ROW('Contratações Governo'!$E$1)+1),ROW(14:14))),"")</f>
        <v/>
      </c>
      <c r="U59" s="48" t="str" cm="1">
        <f t="array" ref="U59">IFERROR(INDEX('Contratações Governo'!$G$1:$G$100,SMALL(IF(U$1='Contratações Governo'!$E$1:$E$100,ROW('Contratações Governo'!$E$1:$E$100)-ROW('Contratações Governo'!$E$1)+1),ROW(14:14))),"")</f>
        <v/>
      </c>
      <c r="V59" s="80" t="str" cm="1">
        <f t="array" ref="V59">IFERROR(INDEX('Contratações Governo'!$G$1:$G$100,SMALL(IF(V$1='Contratações Governo'!$E$1:$E$100,ROW('Contratações Governo'!$E$1:$E$100)-ROW('Contratações Governo'!$E$1)+1),ROW(14:14))),"")</f>
        <v/>
      </c>
      <c r="W59" s="63" t="str" cm="1">
        <f t="array" ref="W59">IFERROR(INDEX('Contratações Governo'!$G$1:$G$100,SMALL(IF(W$1='Contratações Governo'!$E$1:$E$100,ROW('Contratações Governo'!$E$1:$E$100)-ROW('Contratações Governo'!$E$1)+1),ROW(14:14))),"")</f>
        <v/>
      </c>
      <c r="X59" s="65" t="str" cm="1">
        <f t="array" ref="X59">IFERROR(INDEX('Contratações Governo'!$G$1:$G$100,SMALL(IF(X$1='Contratações Governo'!$E$1:$E$100,ROW('Contratações Governo'!$E$1:$E$100)-ROW('Contratações Governo'!$E$1)+1),ROW(14:14))),"")</f>
        <v/>
      </c>
      <c r="Y59" s="65" t="str" cm="1">
        <f t="array" ref="Y59">IFERROR(INDEX('Contratações Governo'!$G$1:$G$100,SMALL(IF(Y$1='Contratações Governo'!$E$1:$E$100,ROW('Contratações Governo'!$E$1:$E$100)-ROW('Contratações Governo'!$E$1)+1),ROW(14:14))),"")</f>
        <v/>
      </c>
      <c r="Z59" s="48" t="str" cm="1">
        <f t="array" ref="Z59">IFERROR(INDEX('Contratações Governo'!$G$1:$G$100,SMALL(IF(Z$1='Contratações Governo'!$E$1:$E$100,ROW('Contratações Governo'!$E$1:$E$100)-ROW('Contratações Governo'!$E$1)+1),ROW(14:14))),"")</f>
        <v/>
      </c>
      <c r="AA59" s="66" t="str" cm="1">
        <f t="array" ref="AA59">IFERROR(INDEX('Contratações Governo'!$G$1:$G$100,SMALL(IF(AA$1='Contratações Governo'!$E$1:$E$100,ROW('Contratações Governo'!$E$1:$E$100)-ROW('Contratações Governo'!$E$1)+1),ROW(14:14))),"")</f>
        <v/>
      </c>
      <c r="AB59" s="66" t="str" cm="1">
        <f t="array" ref="AB59">IFERROR(INDEX('Contratações Governo'!$G$1:$G$100,SMALL(IF(AB$1='Contratações Governo'!$E$1:$E$100,ROW('Contratações Governo'!$E$1:$E$100)-ROW('Contratações Governo'!$E$1)+1),ROW(14:14))),"")</f>
        <v/>
      </c>
      <c r="AC59" s="63" t="str" cm="1">
        <f t="array" ref="AC59">IFERROR(INDEX('Contratações Governo'!$G$1:$G$100,SMALL(IF(AC$1='Contratações Governo'!$E$1:$E$100,ROW('Contratações Governo'!$E$1:$E$100)-ROW('Contratações Governo'!$E$1)+1),ROW(14:14))),"")</f>
        <v/>
      </c>
      <c r="AD59" s="65" t="str" cm="1">
        <f t="array" ref="AD59">IFERROR(INDEX('Contratações Governo'!$G$1:$G$100,SMALL(IF(AD$1='Contratações Governo'!$E$1:$E$100,ROW('Contratações Governo'!$E$1:$E$100)-ROW('Contratações Governo'!$E$1)+1),ROW(14:14))),"")</f>
        <v/>
      </c>
      <c r="AE59" s="177" t="str" cm="1">
        <f t="array" ref="AE59">IFERROR(INDEX('Contratações Governo'!$G$1:$G$100,SMALL(IF(AE$1='Contratações Governo'!$E$1:$E$100,ROW('Contratações Governo'!$E$1:$E$100)-ROW('Contratações Governo'!$E$1)+1),ROW(14:14))),"")</f>
        <v/>
      </c>
      <c r="AF59" s="72"/>
    </row>
    <row r="60" spans="1:32" ht="15.75" thickBot="1" x14ac:dyDescent="0.3">
      <c r="A60" s="528" t="s">
        <v>83</v>
      </c>
      <c r="B60" s="64" t="str" cm="1">
        <f t="array" ref="B60">IFERROR(INDEX('Contratações Governo'!$G$1:$G$100,SMALL(IF(B$1='Contratações Governo'!$E$1:$E$100,ROW('Contratações Governo'!$E$1:$E$100)-ROW('Contratações Governo'!$E$1)+1),ROW(15:15))),"")</f>
        <v/>
      </c>
      <c r="C60" s="50" t="str" cm="1">
        <f t="array" ref="C60">IFERROR(INDEX('Contratações Governo'!$G$1:$G$100,SMALL(IF(C$1='Contratações Governo'!$E$1:$E$100,ROW('Contratações Governo'!$E$1:$E$100)-ROW('Contratações Governo'!$E$1)+1),ROW(15:15))),"")</f>
        <v/>
      </c>
      <c r="D60" s="49" t="str" cm="1">
        <f t="array" ref="D60">IFERROR(INDEX('Contratações Governo'!$G$1:$G$100,SMALL(IF(D$1='Contratações Governo'!$E$1:$E$100,ROW('Contratações Governo'!$E$1:$E$100)-ROW('Contratações Governo'!$E$1)+1),ROW(15:15))),"")</f>
        <v/>
      </c>
      <c r="E60" s="51" t="str" cm="1">
        <f t="array" ref="E60">IFERROR(INDEX('Contratações Governo'!$G$1:$G$100,SMALL(IF(E$1='Contratações Governo'!$E$1:$E$100,ROW('Contratações Governo'!$E$1:$E$100)-ROW('Contratações Governo'!$E$1)+1),ROW(15:15))),"")</f>
        <v/>
      </c>
      <c r="F60" s="51" t="str" cm="1">
        <f t="array" ref="F60">IFERROR(INDEX('Contratações Governo'!$G$1:$G$100,SMALL(IF(F$1='Contratações Governo'!$E$1:$E$100,ROW('Contratações Governo'!$E$1:$E$100)-ROW('Contratações Governo'!$E$1)+1),ROW(15:15))),"")</f>
        <v/>
      </c>
      <c r="G60" s="64" t="str" cm="1">
        <f t="array" ref="G60">IFERROR(INDEX('Contratações Governo'!$G$1:$G$100,SMALL(IF(G$1='Contratações Governo'!$E$1:$E$100,ROW('Contratações Governo'!$E$1:$E$100)-ROW('Contratações Governo'!$E$1)+1),ROW(15:15))),"")</f>
        <v/>
      </c>
      <c r="H60" s="50" t="str" cm="1">
        <f t="array" ref="H60">IFERROR(INDEX('Contratações Governo'!$G$1:$G$100,SMALL(IF(H$1='Contratações Governo'!$E$1:$E$100,ROW('Contratações Governo'!$E$1:$E$100)-ROW('Contratações Governo'!$E$1)+1),ROW(15:15))),"")</f>
        <v/>
      </c>
      <c r="I60" s="50" t="str" cm="1">
        <f t="array" ref="I60">IFERROR(INDEX('Contratações Governo'!$G$1:$G$100,SMALL(IF(I$1='Contratações Governo'!$E$1:$E$100,ROW('Contratações Governo'!$E$1:$E$100)-ROW('Contratações Governo'!$E$1)+1),ROW(15:15))),"")</f>
        <v/>
      </c>
      <c r="J60" s="49" t="str" cm="1">
        <f t="array" ref="J60">IFERROR(INDEX('Contratações Governo'!$G$1:$G$100,SMALL(IF(J$1='Contratações Governo'!$E$1:$E$100,ROW('Contratações Governo'!$E$1:$E$100)-ROW('Contratações Governo'!$E$1)+1),ROW(15:15))),"")</f>
        <v/>
      </c>
      <c r="K60" s="51" t="str" cm="1">
        <f t="array" ref="K60">IFERROR(INDEX('Contratações Governo'!$G$1:$G$100,SMALL(IF(K$1='Contratações Governo'!$E$1:$E$100,ROW('Contratações Governo'!$E$1:$E$100)-ROW('Contratações Governo'!$E$1)+1),ROW(15:15))),"")</f>
        <v/>
      </c>
      <c r="L60" s="51" t="str" cm="1">
        <f t="array" ref="L60">IFERROR(INDEX('Contratações Governo'!$G$1:$G$100,SMALL(IF(L$1='Contratações Governo'!$E$1:$E$100,ROW('Contratações Governo'!$E$1:$E$100)-ROW('Contratações Governo'!$E$1)+1),ROW(15:15))),"")</f>
        <v/>
      </c>
      <c r="M60" s="64" t="str" cm="1">
        <f t="array" ref="M60">IFERROR(INDEX('Contratações Governo'!$G$1:$G$100,SMALL(IF(M$1='Contratações Governo'!$E$1:$E$100,ROW('Contratações Governo'!$E$1:$E$100)-ROW('Contratações Governo'!$E$1)+1),ROW(15:15))),"")</f>
        <v/>
      </c>
      <c r="N60" s="50" t="str" cm="1">
        <f t="array" ref="N60">IFERROR(INDEX('Contratações Governo'!$G$1:$G$100,SMALL(IF(N$1='Contratações Governo'!$E$1:$E$100,ROW('Contratações Governo'!$E$1:$E$100)-ROW('Contratações Governo'!$E$1)+1),ROW(15:15))),"")</f>
        <v/>
      </c>
      <c r="O60" s="50" t="str" cm="1">
        <f t="array" ref="O60">IFERROR(INDEX('Contratações Governo'!$G$1:$G$100,SMALL(IF(O$1='Contratações Governo'!$E$1:$E$100,ROW('Contratações Governo'!$E$1:$E$100)-ROW('Contratações Governo'!$E$1)+1),ROW(15:15))),"")</f>
        <v/>
      </c>
      <c r="P60" s="49" t="str" cm="1">
        <f t="array" ref="P60">IFERROR(INDEX('Contratações Governo'!$G$1:$G$100,SMALL(IF(P$1='Contratações Governo'!$E$1:$E$100,ROW('Contratações Governo'!$E$1:$E$100)-ROW('Contratações Governo'!$E$1)+1),ROW(15:15))),"")</f>
        <v/>
      </c>
      <c r="Q60" s="51" t="str" cm="1">
        <f t="array" ref="Q60">IFERROR(INDEX('Contratações Governo'!$G$1:$G$100,SMALL(IF(Q$1='Contratações Governo'!$E$1:$E$100,ROW('Contratações Governo'!$E$1:$E$100)-ROW('Contratações Governo'!$E$1)+1),ROW(15:15))),"")</f>
        <v/>
      </c>
      <c r="R60" s="64" t="str" cm="1">
        <f t="array" ref="R60">IFERROR(INDEX('Contratações Governo'!$G$1:$G$100,SMALL(IF(R$1='Contratações Governo'!$E$1:$E$100,ROW('Contratações Governo'!$E$1:$E$100)-ROW('Contratações Governo'!$E$1)+1),ROW(15:15))),"")</f>
        <v/>
      </c>
      <c r="S60" s="590" t="str" cm="1">
        <f t="array" ref="S60">IFERROR(INDEX('Contratações Governo'!$G$1:$G$100,SMALL(IF(S$1='Contratações Governo'!$E$1:$E$100,ROW('Contratações Governo'!$E$1:$E$100)-ROW('Contratações Governo'!$E$1)+1),ROW(15:15))),"")</f>
        <v/>
      </c>
      <c r="T60" s="50" t="str" cm="1">
        <f t="array" ref="T60">IFERROR(INDEX('Contratações Governo'!$G$1:$G$100,SMALL(IF(T$1='Contratações Governo'!$E$1:$E$100,ROW('Contratações Governo'!$E$1:$E$100)-ROW('Contratações Governo'!$E$1)+1),ROW(15:15))),"")</f>
        <v/>
      </c>
      <c r="U60" s="49" t="str" cm="1">
        <f t="array" ref="U60">IFERROR(INDEX('Contratações Governo'!$G$1:$G$100,SMALL(IF(U$1='Contratações Governo'!$E$1:$E$100,ROW('Contratações Governo'!$E$1:$E$100)-ROW('Contratações Governo'!$E$1)+1),ROW(15:15))),"")</f>
        <v/>
      </c>
      <c r="V60" s="81" t="str" cm="1">
        <f t="array" ref="V60">IFERROR(INDEX('Contratações Governo'!$G$1:$G$100,SMALL(IF(V$1='Contratações Governo'!$E$1:$E$100,ROW('Contratações Governo'!$E$1:$E$100)-ROW('Contratações Governo'!$E$1)+1),ROW(15:15))),"")</f>
        <v/>
      </c>
      <c r="W60" s="64" t="str" cm="1">
        <f t="array" ref="W60">IFERROR(INDEX('Contratações Governo'!$G$1:$G$100,SMALL(IF(W$1='Contratações Governo'!$E$1:$E$100,ROW('Contratações Governo'!$E$1:$E$100)-ROW('Contratações Governo'!$E$1)+1),ROW(15:15))),"")</f>
        <v/>
      </c>
      <c r="X60" s="50" t="str" cm="1">
        <f t="array" ref="X60">IFERROR(INDEX('Contratações Governo'!$G$1:$G$100,SMALL(IF(X$1='Contratações Governo'!$E$1:$E$100,ROW('Contratações Governo'!$E$1:$E$100)-ROW('Contratações Governo'!$E$1)+1),ROW(15:15))),"")</f>
        <v/>
      </c>
      <c r="Y60" s="50" t="str" cm="1">
        <f t="array" ref="Y60">IFERROR(INDEX('Contratações Governo'!$G$1:$G$100,SMALL(IF(Y$1='Contratações Governo'!$E$1:$E$100,ROW('Contratações Governo'!$E$1:$E$100)-ROW('Contratações Governo'!$E$1)+1),ROW(15:15))),"")</f>
        <v/>
      </c>
      <c r="Z60" s="49" t="str" cm="1">
        <f t="array" ref="Z60">IFERROR(INDEX('Contratações Governo'!$G$1:$G$100,SMALL(IF(Z$1='Contratações Governo'!$E$1:$E$100,ROW('Contratações Governo'!$E$1:$E$100)-ROW('Contratações Governo'!$E$1)+1),ROW(15:15))),"")</f>
        <v/>
      </c>
      <c r="AA60" s="51" t="str" cm="1">
        <f t="array" ref="AA60">IFERROR(INDEX('Contratações Governo'!$G$1:$G$100,SMALL(IF(AA$1='Contratações Governo'!$E$1:$E$100,ROW('Contratações Governo'!$E$1:$E$100)-ROW('Contratações Governo'!$E$1)+1),ROW(15:15))),"")</f>
        <v/>
      </c>
      <c r="AB60" s="51" t="str" cm="1">
        <f t="array" ref="AB60">IFERROR(INDEX('Contratações Governo'!$G$1:$G$100,SMALL(IF(AB$1='Contratações Governo'!$E$1:$E$100,ROW('Contratações Governo'!$E$1:$E$100)-ROW('Contratações Governo'!$E$1)+1),ROW(15:15))),"")</f>
        <v/>
      </c>
      <c r="AC60" s="64" t="str" cm="1">
        <f t="array" ref="AC60">IFERROR(INDEX('Contratações Governo'!$G$1:$G$100,SMALL(IF(AC$1='Contratações Governo'!$E$1:$E$100,ROW('Contratações Governo'!$E$1:$E$100)-ROW('Contratações Governo'!$E$1)+1),ROW(15:15))),"")</f>
        <v/>
      </c>
      <c r="AD60" s="50" t="str" cm="1">
        <f t="array" ref="AD60">IFERROR(INDEX('Contratações Governo'!$G$1:$G$100,SMALL(IF(AD$1='Contratações Governo'!$E$1:$E$100,ROW('Contratações Governo'!$E$1:$E$100)-ROW('Contratações Governo'!$E$1)+1),ROW(15:15))),"")</f>
        <v/>
      </c>
      <c r="AE60" s="389" t="str" cm="1">
        <f t="array" ref="AE60">IFERROR(INDEX('Contratações Governo'!$G$1:$G$100,SMALL(IF(AE$1='Contratações Governo'!$E$1:$E$100,ROW('Contratações Governo'!$E$1:$E$100)-ROW('Contratações Governo'!$E$1)+1),ROW(15:15))),"")</f>
        <v/>
      </c>
      <c r="AF60" s="72"/>
    </row>
    <row r="61" spans="1:32" x14ac:dyDescent="0.25">
      <c r="A61" s="527" t="s">
        <v>84</v>
      </c>
      <c r="B61" s="62"/>
      <c r="C61" s="46"/>
      <c r="D61" s="47"/>
      <c r="E61" s="45"/>
      <c r="F61" s="45"/>
      <c r="G61" s="62">
        <f>PNAD!B8</f>
        <v>4500</v>
      </c>
      <c r="H61" s="46">
        <f>PNAD!C8</f>
        <v>7062.5</v>
      </c>
      <c r="I61" s="46">
        <f>PNAD!D8</f>
        <v>12000</v>
      </c>
      <c r="J61" s="47">
        <f>PNAD!B5</f>
        <v>4500</v>
      </c>
      <c r="K61" s="45">
        <f>PNAD!C5</f>
        <v>7000</v>
      </c>
      <c r="L61" s="45">
        <f>PNAD!D5</f>
        <v>11000</v>
      </c>
      <c r="M61" s="62"/>
      <c r="N61" s="46"/>
      <c r="O61" s="46"/>
      <c r="P61" s="47"/>
      <c r="Q61" s="45"/>
      <c r="R61" s="62"/>
      <c r="S61" s="588"/>
      <c r="T61" s="46"/>
      <c r="U61" s="47"/>
      <c r="V61" s="591"/>
      <c r="W61" s="62"/>
      <c r="X61" s="46"/>
      <c r="Y61" s="46"/>
      <c r="Z61" s="47"/>
      <c r="AA61" s="45"/>
      <c r="AB61" s="45"/>
      <c r="AC61" s="62"/>
      <c r="AD61" s="46"/>
      <c r="AE61" s="584"/>
      <c r="AF61" s="72"/>
    </row>
    <row r="62" spans="1:32" x14ac:dyDescent="0.25">
      <c r="A62" s="529" t="s">
        <v>84</v>
      </c>
      <c r="B62" s="63"/>
      <c r="C62" s="65"/>
      <c r="D62" s="48"/>
      <c r="E62" s="66"/>
      <c r="F62" s="66"/>
      <c r="G62" s="63">
        <f>PNAD!B9</f>
        <v>4000</v>
      </c>
      <c r="H62" s="65">
        <f>PNAD!C9</f>
        <v>7000</v>
      </c>
      <c r="I62" s="65">
        <f>PNAD!D9</f>
        <v>10375</v>
      </c>
      <c r="J62" s="48"/>
      <c r="K62" s="66"/>
      <c r="L62" s="66"/>
      <c r="M62" s="63"/>
      <c r="N62" s="65"/>
      <c r="O62" s="65"/>
      <c r="P62" s="48"/>
      <c r="Q62" s="66"/>
      <c r="R62" s="63"/>
      <c r="S62" s="589"/>
      <c r="T62" s="65"/>
      <c r="U62" s="48"/>
      <c r="V62" s="80"/>
      <c r="W62" s="63"/>
      <c r="X62" s="65"/>
      <c r="Y62" s="65"/>
      <c r="Z62" s="48"/>
      <c r="AA62" s="66"/>
      <c r="AB62" s="66"/>
      <c r="AC62" s="63"/>
      <c r="AD62" s="65"/>
      <c r="AE62" s="177"/>
      <c r="AF62" s="72"/>
    </row>
    <row r="63" spans="1:32" ht="15.75" thickBot="1" x14ac:dyDescent="0.3">
      <c r="A63" s="528" t="s">
        <v>84</v>
      </c>
      <c r="B63" s="63"/>
      <c r="C63" s="65"/>
      <c r="D63" s="49"/>
      <c r="E63" s="51"/>
      <c r="F63" s="51"/>
      <c r="G63" s="64"/>
      <c r="H63" s="50"/>
      <c r="I63" s="50"/>
      <c r="J63" s="49"/>
      <c r="K63" s="51"/>
      <c r="L63" s="51"/>
      <c r="M63" s="64"/>
      <c r="N63" s="50"/>
      <c r="O63" s="50"/>
      <c r="P63" s="49"/>
      <c r="Q63" s="51"/>
      <c r="R63" s="64"/>
      <c r="S63" s="590"/>
      <c r="T63" s="50"/>
      <c r="U63" s="49"/>
      <c r="V63" s="81"/>
      <c r="W63" s="64"/>
      <c r="X63" s="50"/>
      <c r="Y63" s="50"/>
      <c r="Z63" s="49"/>
      <c r="AA63" s="51"/>
      <c r="AB63" s="51"/>
      <c r="AC63" s="64"/>
      <c r="AD63" s="50"/>
      <c r="AE63" s="389"/>
      <c r="AF63" s="72"/>
    </row>
    <row r="64" spans="1:32" x14ac:dyDescent="0.25">
      <c r="A64" s="594" t="s">
        <v>85</v>
      </c>
      <c r="B64" s="62">
        <f>CAGED!D34</f>
        <v>13889.64</v>
      </c>
      <c r="C64" s="584">
        <f>CAGED!E34</f>
        <v>17809.64</v>
      </c>
      <c r="D64" s="66">
        <f>CAGED!C35</f>
        <v>3834.73</v>
      </c>
      <c r="E64" s="66">
        <f>CAGED!D35</f>
        <v>5788.98</v>
      </c>
      <c r="F64" s="66">
        <f>CAGED!E35</f>
        <v>8000</v>
      </c>
      <c r="G64" s="63">
        <f>CAGED!C13</f>
        <v>7588.12</v>
      </c>
      <c r="H64" s="65">
        <f>CAGED!D13</f>
        <v>11721.3</v>
      </c>
      <c r="I64" s="65">
        <f>CAGED!E13</f>
        <v>17000</v>
      </c>
      <c r="J64" s="47"/>
      <c r="K64" s="45"/>
      <c r="L64" s="591"/>
      <c r="M64" s="65"/>
      <c r="N64" s="65"/>
      <c r="O64" s="65"/>
      <c r="P64" s="47">
        <f>CAGED!D16</f>
        <v>8851.85</v>
      </c>
      <c r="Q64" s="591">
        <f>CAGED!E16</f>
        <v>12533.04</v>
      </c>
      <c r="R64" s="65">
        <f>CAGED!E5</f>
        <v>24318.76</v>
      </c>
      <c r="S64" s="589"/>
      <c r="T64" s="65">
        <f>CAGED!E7</f>
        <v>17138.03</v>
      </c>
      <c r="U64" s="48"/>
      <c r="V64" s="66"/>
      <c r="W64" s="63">
        <f>CAGED!C33</f>
        <v>5086</v>
      </c>
      <c r="X64" s="65">
        <f>CAGED!D33</f>
        <v>8846</v>
      </c>
      <c r="Y64" s="65">
        <f>CAGED!E33</f>
        <v>13150</v>
      </c>
      <c r="Z64" s="48">
        <f>CAGED!C34</f>
        <v>10068.39</v>
      </c>
      <c r="AA64" s="66">
        <f>CAGED!D34</f>
        <v>13889.64</v>
      </c>
      <c r="AB64" s="66">
        <f>CAGED!E34</f>
        <v>17809.64</v>
      </c>
      <c r="AC64" s="63"/>
      <c r="AD64" s="65"/>
      <c r="AE64" s="177"/>
      <c r="AF64" s="72"/>
    </row>
    <row r="65" spans="1:32" x14ac:dyDescent="0.25">
      <c r="A65" s="594" t="s">
        <v>85</v>
      </c>
      <c r="B65" s="63"/>
      <c r="C65" s="177"/>
      <c r="D65" s="66"/>
      <c r="E65" s="66"/>
      <c r="F65" s="66"/>
      <c r="G65" s="63">
        <f>CAGED!C20</f>
        <v>4500</v>
      </c>
      <c r="H65" s="65">
        <f>CAGED!D20</f>
        <v>7500</v>
      </c>
      <c r="I65" s="65">
        <f>CAGED!E20</f>
        <v>11158.72</v>
      </c>
      <c r="J65" s="48"/>
      <c r="K65" s="66"/>
      <c r="L65" s="80"/>
      <c r="M65" s="65"/>
      <c r="N65" s="65"/>
      <c r="O65" s="65"/>
      <c r="P65" s="48"/>
      <c r="Q65" s="80"/>
      <c r="R65" s="65"/>
      <c r="S65" s="589"/>
      <c r="T65" s="65"/>
      <c r="U65" s="48"/>
      <c r="V65" s="66"/>
      <c r="W65" s="63"/>
      <c r="X65" s="65"/>
      <c r="Y65" s="65"/>
      <c r="Z65" s="48"/>
      <c r="AA65" s="66"/>
      <c r="AB65" s="66"/>
      <c r="AC65" s="63"/>
      <c r="AD65" s="65"/>
      <c r="AE65" s="177"/>
      <c r="AF65" s="72"/>
    </row>
    <row r="66" spans="1:32" ht="15.75" thickBot="1" x14ac:dyDescent="0.3">
      <c r="A66" s="595" t="s">
        <v>85</v>
      </c>
      <c r="B66" s="64"/>
      <c r="C66" s="389"/>
      <c r="D66" s="51"/>
      <c r="E66" s="51"/>
      <c r="F66" s="51"/>
      <c r="G66" s="64"/>
      <c r="H66" s="50"/>
      <c r="I66" s="50"/>
      <c r="J66" s="49"/>
      <c r="K66" s="51"/>
      <c r="L66" s="81"/>
      <c r="M66" s="50"/>
      <c r="N66" s="50"/>
      <c r="O66" s="50"/>
      <c r="P66" s="49"/>
      <c r="Q66" s="81"/>
      <c r="R66" s="50"/>
      <c r="S66" s="590"/>
      <c r="T66" s="50"/>
      <c r="U66" s="49"/>
      <c r="V66" s="51"/>
      <c r="W66" s="64"/>
      <c r="X66" s="50"/>
      <c r="Y66" s="50"/>
      <c r="Z66" s="49"/>
      <c r="AA66" s="51"/>
      <c r="AB66" s="51"/>
      <c r="AC66" s="64"/>
      <c r="AD66" s="50"/>
      <c r="AE66" s="389"/>
      <c r="AF66" s="72"/>
    </row>
    <row r="67" spans="1:32" ht="15.75" thickBot="1" x14ac:dyDescent="0.3">
      <c r="A67" s="526"/>
      <c r="B67" s="89"/>
      <c r="C67" s="89"/>
      <c r="D67" s="89"/>
      <c r="E67" s="89"/>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72"/>
    </row>
    <row r="68" spans="1:32" ht="15.75" thickBot="1" x14ac:dyDescent="0.3">
      <c r="A68" s="527" t="s">
        <v>86</v>
      </c>
      <c r="B68" s="73">
        <f t="shared" ref="B68:AE68" si="0">MEDIAN(B2:B66)</f>
        <v>15580.79</v>
      </c>
      <c r="C68" s="74">
        <f t="shared" si="0"/>
        <v>18717.09</v>
      </c>
      <c r="D68" s="75">
        <f t="shared" si="0"/>
        <v>5116.6666666666661</v>
      </c>
      <c r="E68" s="76">
        <f t="shared" si="0"/>
        <v>8616.6666666666661</v>
      </c>
      <c r="F68" s="76">
        <f t="shared" si="0"/>
        <v>13641.666666666666</v>
      </c>
      <c r="G68" s="73">
        <f t="shared" si="0"/>
        <v>6080.23</v>
      </c>
      <c r="H68" s="74">
        <f t="shared" si="0"/>
        <v>10180.268888888888</v>
      </c>
      <c r="I68" s="74">
        <f t="shared" si="0"/>
        <v>15666.666666666666</v>
      </c>
      <c r="J68" s="75">
        <f t="shared" si="0"/>
        <v>6433.3333333333339</v>
      </c>
      <c r="K68" s="76">
        <f t="shared" si="0"/>
        <v>9561.1111111111095</v>
      </c>
      <c r="L68" s="76">
        <f t="shared" si="0"/>
        <v>12193.992777777778</v>
      </c>
      <c r="M68" s="73">
        <f t="shared" si="0"/>
        <v>6936.32</v>
      </c>
      <c r="N68" s="74">
        <f t="shared" si="0"/>
        <v>10060.69</v>
      </c>
      <c r="O68" s="74">
        <f t="shared" si="0"/>
        <v>14666.666666666666</v>
      </c>
      <c r="P68" s="75">
        <f t="shared" si="0"/>
        <v>7990.125</v>
      </c>
      <c r="Q68" s="76">
        <f t="shared" si="0"/>
        <v>11330.853333333333</v>
      </c>
      <c r="R68" s="73">
        <f t="shared" si="0"/>
        <v>19065.277777777777</v>
      </c>
      <c r="S68" s="75">
        <f t="shared" si="0"/>
        <v>12208.888888888889</v>
      </c>
      <c r="T68" s="592">
        <f t="shared" si="0"/>
        <v>17138.03</v>
      </c>
      <c r="U68" s="75">
        <f t="shared" si="0"/>
        <v>7112.998333333333</v>
      </c>
      <c r="V68" s="76">
        <f t="shared" si="0"/>
        <v>11487.057777777776</v>
      </c>
      <c r="W68" s="73">
        <f t="shared" si="0"/>
        <v>5441.666666666667</v>
      </c>
      <c r="X68" s="74">
        <f t="shared" si="0"/>
        <v>8846</v>
      </c>
      <c r="Y68" s="74">
        <f t="shared" si="0"/>
        <v>15908.333333333334</v>
      </c>
      <c r="Z68" s="75">
        <f t="shared" si="0"/>
        <v>7667.5283333333336</v>
      </c>
      <c r="AA68" s="76">
        <f t="shared" si="0"/>
        <v>13922.597777777777</v>
      </c>
      <c r="AB68" s="76">
        <f t="shared" si="0"/>
        <v>14755.555555555555</v>
      </c>
      <c r="AC68" s="73">
        <f t="shared" si="0"/>
        <v>5716.666666666667</v>
      </c>
      <c r="AD68" s="74">
        <f t="shared" si="0"/>
        <v>13955.555555555555</v>
      </c>
      <c r="AE68" s="175">
        <f t="shared" si="0"/>
        <v>16961.111111111109</v>
      </c>
      <c r="AF68" s="72"/>
    </row>
    <row r="69" spans="1:32" x14ac:dyDescent="0.25">
      <c r="A69" s="527" t="s">
        <v>80</v>
      </c>
      <c r="B69" s="73">
        <f t="shared" ref="B69:AE69" si="1">AVERAGE(B2:B66)</f>
        <v>15655.197111111111</v>
      </c>
      <c r="C69" s="74">
        <f t="shared" si="1"/>
        <v>19100.727189542486</v>
      </c>
      <c r="D69" s="75">
        <f t="shared" si="1"/>
        <v>5466.3248611111112</v>
      </c>
      <c r="E69" s="76">
        <f t="shared" si="1"/>
        <v>8236.6723456790114</v>
      </c>
      <c r="F69" s="76">
        <f t="shared" si="1"/>
        <v>11978.611790123454</v>
      </c>
      <c r="G69" s="73">
        <f t="shared" si="1"/>
        <v>6167.2755072463769</v>
      </c>
      <c r="H69" s="74">
        <f t="shared" si="1"/>
        <v>10674.0705982906</v>
      </c>
      <c r="I69" s="74">
        <f t="shared" si="1"/>
        <v>15446.568707482991</v>
      </c>
      <c r="J69" s="75">
        <f t="shared" si="1"/>
        <v>6598.125</v>
      </c>
      <c r="K69" s="76">
        <f t="shared" si="1"/>
        <v>9897.8147222222215</v>
      </c>
      <c r="L69" s="76">
        <f t="shared" si="1"/>
        <v>12795.291875000001</v>
      </c>
      <c r="M69" s="73">
        <f t="shared" si="1"/>
        <v>6530.6251851851848</v>
      </c>
      <c r="N69" s="74">
        <f t="shared" si="1"/>
        <v>10312.053777777779</v>
      </c>
      <c r="O69" s="74">
        <f t="shared" si="1"/>
        <v>14663.12686868687</v>
      </c>
      <c r="P69" s="75">
        <f t="shared" si="1"/>
        <v>8853.2066666666669</v>
      </c>
      <c r="Q69" s="76">
        <f t="shared" si="1"/>
        <v>11911.117222222223</v>
      </c>
      <c r="R69" s="73">
        <f t="shared" si="1"/>
        <v>19211.605909090904</v>
      </c>
      <c r="S69" s="75">
        <f t="shared" si="1"/>
        <v>12994.964901960784</v>
      </c>
      <c r="T69" s="592">
        <f t="shared" si="1"/>
        <v>18593.360202020205</v>
      </c>
      <c r="U69" s="75">
        <f t="shared" si="1"/>
        <v>6801.9624074074081</v>
      </c>
      <c r="V69" s="76">
        <f t="shared" si="1"/>
        <v>11444.633777777777</v>
      </c>
      <c r="W69" s="73">
        <f t="shared" si="1"/>
        <v>7453.666666666667</v>
      </c>
      <c r="X69" s="74">
        <f t="shared" si="1"/>
        <v>9915.3333333333339</v>
      </c>
      <c r="Y69" s="74">
        <f t="shared" si="1"/>
        <v>15916.666666666666</v>
      </c>
      <c r="Z69" s="75">
        <f t="shared" si="1"/>
        <v>8368.4863888888885</v>
      </c>
      <c r="AA69" s="76">
        <f t="shared" si="1"/>
        <v>12323.68037037037</v>
      </c>
      <c r="AB69" s="76">
        <f t="shared" si="1"/>
        <v>15843.663703703704</v>
      </c>
      <c r="AC69" s="73">
        <f t="shared" si="1"/>
        <v>7476.3888888888896</v>
      </c>
      <c r="AD69" s="74">
        <f t="shared" si="1"/>
        <v>12801.111111111109</v>
      </c>
      <c r="AE69" s="175">
        <f t="shared" si="1"/>
        <v>18515.509259259259</v>
      </c>
      <c r="AF69" s="72"/>
    </row>
    <row r="70" spans="1:32" ht="15.75" thickBot="1" x14ac:dyDescent="0.3">
      <c r="A70" s="528" t="s">
        <v>87</v>
      </c>
      <c r="B70" s="61">
        <f t="shared" ref="B70:AE70" si="2">COUNT(B2:B66)</f>
        <v>5</v>
      </c>
      <c r="C70" s="77">
        <f t="shared" si="2"/>
        <v>17</v>
      </c>
      <c r="D70" s="78">
        <f t="shared" si="2"/>
        <v>8</v>
      </c>
      <c r="E70" s="79">
        <f t="shared" si="2"/>
        <v>9</v>
      </c>
      <c r="F70" s="79">
        <f t="shared" si="2"/>
        <v>18</v>
      </c>
      <c r="G70" s="61">
        <f t="shared" si="2"/>
        <v>23</v>
      </c>
      <c r="H70" s="77">
        <f t="shared" si="2"/>
        <v>26</v>
      </c>
      <c r="I70" s="77">
        <f t="shared" si="2"/>
        <v>49</v>
      </c>
      <c r="J70" s="78">
        <f t="shared" si="2"/>
        <v>8</v>
      </c>
      <c r="K70" s="79">
        <f t="shared" si="2"/>
        <v>8</v>
      </c>
      <c r="L70" s="79">
        <f t="shared" si="2"/>
        <v>16</v>
      </c>
      <c r="M70" s="61">
        <f t="shared" si="2"/>
        <v>3</v>
      </c>
      <c r="N70" s="77">
        <f t="shared" si="2"/>
        <v>5</v>
      </c>
      <c r="O70" s="77">
        <f t="shared" si="2"/>
        <v>11</v>
      </c>
      <c r="P70" s="78">
        <f t="shared" si="2"/>
        <v>4</v>
      </c>
      <c r="Q70" s="79">
        <f t="shared" si="2"/>
        <v>6</v>
      </c>
      <c r="R70" s="61">
        <f t="shared" si="2"/>
        <v>22</v>
      </c>
      <c r="S70" s="78">
        <f t="shared" si="2"/>
        <v>17</v>
      </c>
      <c r="T70" s="593">
        <f t="shared" si="2"/>
        <v>11</v>
      </c>
      <c r="U70" s="78">
        <f t="shared" si="2"/>
        <v>6</v>
      </c>
      <c r="V70" s="79">
        <f t="shared" si="2"/>
        <v>10</v>
      </c>
      <c r="W70" s="61">
        <f t="shared" si="2"/>
        <v>3</v>
      </c>
      <c r="X70" s="77">
        <f t="shared" si="2"/>
        <v>3</v>
      </c>
      <c r="Y70" s="77">
        <f t="shared" si="2"/>
        <v>6</v>
      </c>
      <c r="Z70" s="78">
        <f t="shared" si="2"/>
        <v>4</v>
      </c>
      <c r="AA70" s="79">
        <f t="shared" si="2"/>
        <v>6</v>
      </c>
      <c r="AB70" s="79">
        <f t="shared" si="2"/>
        <v>9</v>
      </c>
      <c r="AC70" s="61">
        <f t="shared" si="2"/>
        <v>4</v>
      </c>
      <c r="AD70" s="77">
        <f t="shared" si="2"/>
        <v>5</v>
      </c>
      <c r="AE70" s="176">
        <f t="shared" si="2"/>
        <v>12</v>
      </c>
      <c r="AF70" s="72"/>
    </row>
    <row r="71" spans="1:32" x14ac:dyDescent="0.25">
      <c r="A71" s="323"/>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72"/>
    </row>
  </sheetData>
  <pageMargins left="0.511811024" right="0.511811024" top="0.78740157499999996" bottom="0.78740157499999996" header="0.31496062000000002" footer="0.31496062000000002"/>
  <pageSetup paperSize="9" orientation="portrait" horizontalDpi="360" verticalDpi="360" r:id="rId1"/>
  <ignoredErrors>
    <ignoredError sqref="C2 C25:C32 C18 I18 C19 I19 C20 I20 C21 I21 C22 I22 C23 I23 C24 I24 C44:C66 C33 J33 C34 J34 C35 J35 C36 J36 C37 J37 C38 J38 C39 J39 C40 J40 C41 J41 C42 J42 C43 J43 C17 C6 C7 C8 C9 C10 C11 C12 C13 C14 C15 C5 C4 P4 P5 P6 P7 P8 P9 P10 P11 P12 P13 P14 P15 C16 P16 T11 T12 T13 T14 T15 T16 T17 T18 T19 T20 T21 T22 C3 W2 W3 W4 W5 W6 W7 W8 W9 W10 W11 W12 W13 AC4 AC5 AC6 AC7 AC8 AC9 AC10 AC11 AC12 AC13 AC14 AC15 AC16 AC17 AC18 AC19 AC20 AC21 AC22 AC23 AD2 AE25:AE32 AE44:AE66 AE33 AE34 AE35 AE36 AE37 AE38 AE39 AE40 AE41 AE42 AE43 AE3 AE4 AE5 AE6 AE7 AE8 AE9 AE10 AE2 AD25:AD32 AD24 AD44:AD66 AD33 AD34 AD35 AD36 AD37 AD38 AD39 AD40 AD41 AD42 AD43 AD3 AD4 AD5 AD6 AD7 AD8 AD9 AD10 AD11 AD12 AD13 AD14 AD15 AD16 AD17 AD18 AD19 AD20 AD21 AD22 AD23 AC25:AC32 AC24 AC44:AC66 AC33 AC34 AC35 AC36 AC37 AC38 AC39 AC40 AC41 AC42 AC43 AC3 AB25:AB32 AB24 AB44:AB66 AB33 AB34 AB35 AB36 AB37 AB38 AB39 AB40 AB41 AB42 AB43 AB2 AB3 AA25:AA32 AA24 AA44:AA66 AA33 AA34 AA35 AA36 AA37 AA38 AA39 AA40 AA41 AA42 AA43 AA2 AA3 Z25:Z32 Z24 Z44:Z66 Z33 Z34 Z35 Z36 Z37 Z38 Z39 Z40 Z41 Z42 Z43 Z2 Z3 Y25:Y32 Y23 Y24 Y44:Y66 Y33 Y34 Y35 Y36 Y37 Y38 Y39 Y40 Y41 Y42 Y43 Y14 Y15 Y16 Y17 Y18 Y19 Y20 Y21 Y22 Y2 Y3 Y4 Y5 Y6 Y7 Y8 Y9 Y10 Y11 Y12 Y13 X25:X32 X23 X24 X44:X66 X33 X34 X35 X36 X37 X38 X39 X40 X41 X42 X43 X14 X15 X16 X17 X18 X19 X20 X21 X22 X2 X3 X4 X5 X6 X7 X8 X9 X10 X11 X12 X13 W25:W32 W23 W24 W44:W66 W33 W34 W35 W36 W37 W38 W39 W40 W41 W42 W43 W14 W15 W16 W17 W18 W19 W20 W21 W22 V25:V32 V23 V24 V44:V66 V33 V34 V35 V36 V37 V38 V39 V40 V41 V42 V43 V14 V15 V16 V17 V18 V19 V20 V21 V22 U2 U25:U32 U23 U24 U44:U66 U33 U34 U35 U36 U37 U38 U39 U40 U41 U42 U43 U14 U15 U16 U17 U18 U19 U20 U21 U22 T2 T25:T32 T23 T24 T44:T66 T33 T34 T35 T36 T37 T38 T39 T40 T41 T42 T43 T4 T5 T6 T7 T8 T9 T10 T3 S2 S25:S32 S23 S24 S44:S66 S33 S34 S35 S36 S37 S38 S39 S40 S41 S42 S43 S4 S5 S6 S7 S8 S9 S10 S3 R2 R25:R32 R18 R19 R20 R21 R22 R23 R24 R44:R66 R33 R34 R35 R36 R37 R38 R39 R40 R41 R42 R43 R17 R4 R5 R6 R7 R8 R9 R10 R11 R12 R13 R14 R15 R16 R3 Q2 Q25:Q32 Q18 Q19 Q20 Q21 Q22 Q23 Q24 Q44:Q66 Q33 Q34 Q35 Q36 Q37 Q38 Q39 Q40 Q41 Q42 Q43 Q17 Q4 Q5 Q6 Q7 Q8 Q9 Q10 Q11 Q12 Q13 Q14 Q15 Q16 Q3 P2 P25:P32 P18 P19 P20 P21 P22 P23 P24 P44:P66 P33 P34 P35 P36 P37 P38 P39 P40 P41 P42 P43 P17 P3 O2 O25:O32 O18 O19 O20 O21 O22 O23 O24 O44:O66 O33 O34 O35 O36 O37 O38 O39 O40 O41 O42 O43 O17 O3 N2 N25:N32 N18 N19 N20 N21 N22 N23 N24 N44:N66 N33 N34 N35 N36 N37 N38 N39 N40 N41 N42 N43 N17 N3 M2 M25:M32 M18 M19 M20 M21 M22 M23 M24 M44:M66 M33 M34 M35 M36 M37 M38 M39 M40 M41 M42 M43 M17 M3 L2 L25:L32 L18 L19 L20 L21 L22 L23 L24 L44:L66 L33 L34 L35 L36 L37 L38 L39 L40 L41 L42 L43 L17 L5 L4 L16 L3 K2 K25:K32 K18 K19 K20 K21 K22 K23 K24 K44:K66 K33 K34 K35 K36 K37 K38 K39 K40 K41 K42 K43 K17 K5 K4 K16 K3 J2 J25:J32 J18 J19 J20 J21 J22 J23 J24 J44:J66 J17 J5 J4 J16 J3 I2 I25:I32 I44:I66 I17 I6 I7 I8 I9 I10 I11 I12 I13 I14 I15 I5 I4 I16 I3 H2 H25:H32 H44:H66 H33 H34 H35 H36 H37 H38 H39 H40 H41 H42 H43 H17 H6 H7 H8 H9 H10 H11 H12 H13 H14 H15 H5 H4 H16 H3 G2 G25:G32 G18 G19 G20 G21 G22 G23 G24 G44:G66 G33 G34 G35 G36 G37 G38 G39 G40 G41 G42 G43 G17 G6 G7 G8 G9 G10 G11 G12 G13 G14 G15 G5 G4 G16 G3 F2 F25:F32 F18 F19 F20 F21 F22 F23 F24 F44:F66 F33 F34 F35 F36 F37 F38 F39 F40 F41 F42 F43 F17 F6 F7 F8 F9 F10 F11 F12 F13 F14 F15 F5 F4 F16 F3 E2 E25:E32 E18 E19 E20 E21 E22 E23 E24 E44:E66 E33 E34 E35 E36 E37 E38 E39 E40 E41 E42 E43 E17 E6 E7 E8 E9 E10 E11 E12 E13 E14 E15 E5 E4 E16 E3 D2 D25:D32 D18 D19 D20 D21 D22 D23 D24 D44:D66 D33 D34 D35 D36 D37 D38 D39 D40 D41 D42 D43 D17 D6 D7 D8 D9 D10 D11 D12 D13 D14 D15 D5 D4 D16 D3"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032B-CFD7-4A8E-AF8F-A9D935963215}">
  <dimension ref="A1:G17"/>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39</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MEDIAN(D13:D17)</f>
        <v>10060.69</v>
      </c>
      <c r="D4" s="380" t="s">
        <v>1164</v>
      </c>
      <c r="E4" s="500">
        <f ca="1">COUNTA(D$13:D$17)</f>
        <v>5</v>
      </c>
      <c r="F4" s="11"/>
      <c r="G4" s="380"/>
    </row>
    <row r="5" spans="1:7" x14ac:dyDescent="0.25">
      <c r="A5" s="11"/>
      <c r="B5" s="502" t="s">
        <v>1165</v>
      </c>
      <c r="C5" s="524">
        <f ca="1">AVERAGE(D$13:D$17)</f>
        <v>10312.053777777779</v>
      </c>
      <c r="D5" s="380"/>
      <c r="E5" s="504"/>
      <c r="F5" s="11"/>
      <c r="G5" s="380"/>
    </row>
    <row r="6" spans="1:7" x14ac:dyDescent="0.25">
      <c r="A6" s="11"/>
      <c r="B6" s="502" t="s">
        <v>1166</v>
      </c>
      <c r="C6" s="524">
        <f ca="1">SMALL(D$13:D$17,1)</f>
        <v>6488.8888888888887</v>
      </c>
      <c r="D6" s="380"/>
      <c r="E6" s="504"/>
      <c r="F6" s="11"/>
      <c r="G6" s="380"/>
    </row>
    <row r="7" spans="1:7" x14ac:dyDescent="0.25">
      <c r="A7" s="11"/>
      <c r="B7" s="502" t="s">
        <v>1167</v>
      </c>
      <c r="C7" s="524">
        <f ca="1">STDEV(D$13:D$17)</f>
        <v>2559.3397579083235</v>
      </c>
      <c r="D7" s="380"/>
      <c r="E7" s="504"/>
      <c r="F7" s="11"/>
      <c r="G7" s="380"/>
    </row>
    <row r="8" spans="1:7" x14ac:dyDescent="0.25">
      <c r="A8" s="11"/>
      <c r="B8" s="505" t="s">
        <v>1168</v>
      </c>
      <c r="C8" s="506">
        <f ca="1">C7/C5</f>
        <v>0.24818913991930855</v>
      </c>
      <c r="D8" s="507"/>
      <c r="E8" s="508"/>
      <c r="F8" s="11"/>
      <c r="G8" s="380"/>
    </row>
    <row r="9" spans="1:7" x14ac:dyDescent="0.25">
      <c r="A9" s="11"/>
      <c r="B9" s="510" t="s">
        <v>1169</v>
      </c>
      <c r="C9" s="511">
        <f ca="1">IF(ISERR(LARGE(F:F,1)),"",LARGE(F:F,1))</f>
        <v>1.4938090486327051</v>
      </c>
      <c r="D9" s="512"/>
      <c r="E9" s="513"/>
      <c r="F9" s="11"/>
      <c r="G9" s="380"/>
    </row>
    <row r="10" spans="1:7" x14ac:dyDescent="0.25">
      <c r="A10" s="11"/>
      <c r="B10" s="505" t="s">
        <v>1170</v>
      </c>
      <c r="C10" s="515" t="str">
        <f ca="1">RIGHT(_xlfn.CONCAT(G:G),5)</f>
        <v>ID003</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17" ca="1">_xlfn._xlws.FILTER(
    Consolidação!A2:A67,
    OFFSET(_xlfn.XLOOKUP(B1, Consolidação!B1:AE1, Consolidação!B1:AE1), 1, 0, 66, 1) &lt;&gt; ""
)</f>
        <v>Guias Salariais 2026</v>
      </c>
      <c r="D13" s="520" cm="1">
        <f t="array" aca="1" ref="D13:D17" ca="1">_xlfn._xlws.FILTER(OFFSET(_xlfn.XLOOKUP(B1, Consolidação!B1:AE1, Consolidação!B1:AE1), 1, 0, 66, 1), OFFSET(_xlfn.XLOOKUP(B1, Consolidação!B1:AE1, Consolidação!B1:AE1), 1, 0, 66, 1) &lt;&gt; "")</f>
        <v>11450</v>
      </c>
      <c r="E13" s="521">
        <f ca="1">IF(C$7=0,"-",IF(D13="-","-",IF(D13="","-",(D13-AVERAGE(D$13:D$17))/STDEV(D$13:D$17))))</f>
        <v>0.44462491496331558</v>
      </c>
      <c r="F13" s="521">
        <f t="shared" ref="F13:F17" ca="1" si="0">IF(E13="-","-",IF(D13="-","-",ABS(E13)))</f>
        <v>0.44462491496331558</v>
      </c>
      <c r="G13" s="518" t="str">
        <f t="shared" ref="G13:G17" ca="1" si="1">IF(F13=C$9,B13,"")</f>
        <v/>
      </c>
    </row>
    <row r="14" spans="1:7" x14ac:dyDescent="0.25">
      <c r="A14" s="11"/>
      <c r="B14" s="518" t="s">
        <v>1177</v>
      </c>
      <c r="C14" s="519" t="str">
        <f ca="1"/>
        <v>Guias Salariais 2026</v>
      </c>
      <c r="D14" s="520">
        <f ca="1"/>
        <v>13500</v>
      </c>
      <c r="E14" s="521">
        <f ca="1">IF(C$7=0,"-",IF(D14="-","-",IF(D14="","-",(D14-AVERAGE(D$13:D$17))/STDEV(D$13:D$17))))</f>
        <v>1.2456127453854113</v>
      </c>
      <c r="F14" s="521">
        <f t="shared" ca="1" si="0"/>
        <v>1.2456127453854113</v>
      </c>
      <c r="G14" s="518" t="str">
        <f t="shared" ca="1" si="1"/>
        <v/>
      </c>
    </row>
    <row r="15" spans="1:7" x14ac:dyDescent="0.25">
      <c r="A15" s="11"/>
      <c r="B15" s="518" t="s">
        <v>1178</v>
      </c>
      <c r="C15" s="519" t="str">
        <f ca="1"/>
        <v>Guias Salariais 2026</v>
      </c>
      <c r="D15" s="520">
        <f ca="1"/>
        <v>6488.8888888888887</v>
      </c>
      <c r="E15" s="521">
        <f ca="1">IF(C$7=0,"-",IF(D15="-","-",IF(D15="","-",(D15-AVERAGE(D$13:D$17))/STDEV(D$13:D$17))))</f>
        <v>-1.4938090486327051</v>
      </c>
      <c r="F15" s="521">
        <f t="shared" ca="1" si="0"/>
        <v>1.4938090486327051</v>
      </c>
      <c r="G15" s="518" t="str">
        <f t="shared" ca="1" si="1"/>
        <v>ID003</v>
      </c>
    </row>
    <row r="16" spans="1:7" x14ac:dyDescent="0.25">
      <c r="A16" s="11"/>
      <c r="B16" s="518" t="s">
        <v>1179</v>
      </c>
      <c r="C16" s="519" t="str">
        <f ca="1"/>
        <v>Contratações do governo</v>
      </c>
      <c r="D16" s="520">
        <f ca="1"/>
        <v>10060.69</v>
      </c>
      <c r="E16" s="521">
        <f ca="1">IF(C$7=0,"-",IF(D16="-","-",IF(D16="","-",(D16-AVERAGE(D$13:D$17))/STDEV(D$13:D$17))))</f>
        <v>-9.8214305858012024E-2</v>
      </c>
      <c r="F16" s="521">
        <f t="shared" ca="1" si="0"/>
        <v>9.8214305858012024E-2</v>
      </c>
      <c r="G16" s="518" t="str">
        <f t="shared" ca="1" si="1"/>
        <v/>
      </c>
    </row>
    <row r="17" spans="1:7" x14ac:dyDescent="0.25">
      <c r="A17" s="11"/>
      <c r="B17" s="518" t="s">
        <v>1180</v>
      </c>
      <c r="C17" s="519" t="str">
        <f ca="1"/>
        <v>Contratações do governo</v>
      </c>
      <c r="D17" s="520">
        <f ca="1"/>
        <v>10060.69</v>
      </c>
      <c r="E17" s="521">
        <f ca="1">IF(C$7=0,"-",IF(D17="-","-",IF(D17="","-",(D17-AVERAGE(D$13:D$17))/STDEV(D$13:D$17))))</f>
        <v>-9.8214305858012024E-2</v>
      </c>
      <c r="F17" s="521">
        <f t="shared" ca="1" si="0"/>
        <v>9.8214305858012024E-2</v>
      </c>
      <c r="G17" s="518" t="str">
        <f t="shared" ca="1" si="1"/>
        <v/>
      </c>
    </row>
  </sheetData>
  <mergeCells count="1">
    <mergeCell ref="B3:D3"/>
  </mergeCells>
  <conditionalFormatting sqref="C8">
    <cfRule type="cellIs" dxfId="53" priority="17" operator="lessThan">
      <formula>0.25000001</formula>
    </cfRule>
    <cfRule type="cellIs" dxfId="52"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82581CC5-5BC8-4B81-8269-854427850D41}">
          <x14:formula1>
            <xm:f>ListaPerfisDesenv!$C$2:$C$35</xm:f>
          </x14:formula1>
          <xm:sqref>B1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19289-9616-419B-BB6C-080517B8DECF}">
  <dimension ref="A1:M23"/>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 min="8" max="8" width="22.7109375" style="639" bestFit="1" customWidth="1"/>
    <col min="9" max="9" width="43.28515625" bestFit="1" customWidth="1"/>
    <col min="10" max="10" width="12.7109375" style="639" bestFit="1" customWidth="1"/>
    <col min="11" max="11" width="9.140625" bestFit="1" customWidth="1"/>
    <col min="12" max="12" width="13.5703125" hidden="1" customWidth="1"/>
    <col min="13" max="13" width="8.42578125" style="639" hidden="1" customWidth="1"/>
  </cols>
  <sheetData>
    <row r="1" spans="1:13" x14ac:dyDescent="0.25">
      <c r="A1" s="495" t="s">
        <v>1161</v>
      </c>
      <c r="B1" s="496" t="s">
        <v>41</v>
      </c>
      <c r="C1" s="496"/>
      <c r="D1" s="496"/>
      <c r="E1" s="496"/>
      <c r="F1" s="11"/>
      <c r="G1" s="380"/>
      <c r="H1" s="380"/>
      <c r="I1" s="11"/>
      <c r="J1" s="380"/>
      <c r="K1" s="11"/>
      <c r="L1" s="11"/>
      <c r="M1" s="380"/>
    </row>
    <row r="2" spans="1:13" x14ac:dyDescent="0.25">
      <c r="A2" s="11"/>
      <c r="B2" s="11"/>
      <c r="C2" s="11"/>
      <c r="D2" s="380"/>
      <c r="E2" s="11"/>
      <c r="F2" s="11"/>
      <c r="G2" s="380"/>
      <c r="H2" s="380"/>
      <c r="I2" s="11"/>
      <c r="J2" s="380"/>
      <c r="K2" s="11"/>
      <c r="L2" s="11"/>
      <c r="M2" s="380"/>
    </row>
    <row r="3" spans="1:13" x14ac:dyDescent="0.25">
      <c r="A3" s="11"/>
      <c r="B3" s="694" t="s">
        <v>1162</v>
      </c>
      <c r="C3" s="695"/>
      <c r="D3" s="695"/>
      <c r="E3" s="497">
        <v>1</v>
      </c>
      <c r="F3" s="11"/>
      <c r="G3" s="380"/>
      <c r="H3" s="694" t="s">
        <v>1162</v>
      </c>
      <c r="I3" s="695"/>
      <c r="J3" s="695"/>
      <c r="K3" s="497">
        <f>E3+1</f>
        <v>2</v>
      </c>
      <c r="L3" s="11"/>
      <c r="M3" s="380"/>
    </row>
    <row r="4" spans="1:13" x14ac:dyDescent="0.25">
      <c r="A4" s="11"/>
      <c r="B4" s="498" t="s">
        <v>1163</v>
      </c>
      <c r="C4" s="523">
        <f ca="1">MEDIAN(D13:D23)</f>
        <v>14666.666666666666</v>
      </c>
      <c r="D4" s="380" t="s">
        <v>1164</v>
      </c>
      <c r="E4" s="500">
        <f ca="1">COUNTA(D$13:D$23)</f>
        <v>11</v>
      </c>
      <c r="F4" s="11"/>
      <c r="G4" s="380"/>
      <c r="H4" s="498" t="s">
        <v>1163</v>
      </c>
      <c r="I4" s="523">
        <f ca="1">MEDIAN(J13:J23)</f>
        <v>14083.333333333332</v>
      </c>
      <c r="J4" s="380"/>
      <c r="K4" s="500"/>
      <c r="L4" s="11"/>
      <c r="M4" s="380"/>
    </row>
    <row r="5" spans="1:13" x14ac:dyDescent="0.25">
      <c r="A5" s="11"/>
      <c r="B5" s="502" t="s">
        <v>1165</v>
      </c>
      <c r="C5" s="524">
        <f ca="1">AVERAGE(D$13:D$23)</f>
        <v>14663.12686868687</v>
      </c>
      <c r="D5" s="380"/>
      <c r="E5" s="504"/>
      <c r="F5" s="11"/>
      <c r="G5" s="380"/>
      <c r="H5" s="498" t="s">
        <v>1165</v>
      </c>
      <c r="I5" s="524">
        <f ca="1">AVERAGE(J$13:J$23)</f>
        <v>14029.439555555557</v>
      </c>
      <c r="J5" s="380"/>
      <c r="K5" s="504"/>
      <c r="L5" s="11"/>
      <c r="M5" s="380"/>
    </row>
    <row r="6" spans="1:13" x14ac:dyDescent="0.25">
      <c r="A6" s="11"/>
      <c r="B6" s="502" t="s">
        <v>1166</v>
      </c>
      <c r="C6" s="524">
        <f ca="1">SMALL(D$13:D$23,1)</f>
        <v>8727.7777777777774</v>
      </c>
      <c r="D6" s="380"/>
      <c r="E6" s="504"/>
      <c r="F6" s="11"/>
      <c r="G6" s="380"/>
      <c r="H6" s="502" t="s">
        <v>1166</v>
      </c>
      <c r="I6" s="524">
        <f ca="1">SMALL(J$13:J$23,1)</f>
        <v>8727.7777777777774</v>
      </c>
      <c r="J6" s="380"/>
      <c r="K6" s="504"/>
      <c r="L6" s="11"/>
      <c r="M6" s="380"/>
    </row>
    <row r="7" spans="1:13" x14ac:dyDescent="0.25">
      <c r="A7" s="11"/>
      <c r="B7" s="502" t="s">
        <v>1167</v>
      </c>
      <c r="C7" s="524">
        <f ca="1">STDEV(D$13:D$23)</f>
        <v>3705.1445225661173</v>
      </c>
      <c r="D7" s="380"/>
      <c r="E7" s="504"/>
      <c r="F7" s="11"/>
      <c r="G7" s="380"/>
      <c r="H7" s="498" t="s">
        <v>1167</v>
      </c>
      <c r="I7" s="524">
        <f ca="1">STDEV(J$13:J$23)</f>
        <v>3216.4404435203865</v>
      </c>
      <c r="J7" s="380"/>
      <c r="K7" s="504"/>
      <c r="L7" s="11"/>
      <c r="M7" s="380"/>
    </row>
    <row r="8" spans="1:13" x14ac:dyDescent="0.25">
      <c r="A8" s="11"/>
      <c r="B8" s="505" t="s">
        <v>1168</v>
      </c>
      <c r="C8" s="506">
        <f ca="1">C7/C5</f>
        <v>0.25268447553832868</v>
      </c>
      <c r="D8" s="507"/>
      <c r="E8" s="508"/>
      <c r="F8" s="11"/>
      <c r="G8" s="380"/>
      <c r="H8" s="509" t="s">
        <v>1168</v>
      </c>
      <c r="I8" s="506">
        <f ca="1">I7/I5</f>
        <v>0.22926364455141041</v>
      </c>
      <c r="J8" s="507"/>
      <c r="K8" s="508"/>
      <c r="L8" s="11"/>
      <c r="M8" s="380"/>
    </row>
    <row r="9" spans="1:13" x14ac:dyDescent="0.25">
      <c r="A9" s="11"/>
      <c r="B9" s="510" t="s">
        <v>1169</v>
      </c>
      <c r="C9" s="511">
        <f ca="1">IF(ISERR(LARGE(F:F,1)),"",LARGE(F:F,1))</f>
        <v>1.7102904064115492</v>
      </c>
      <c r="D9" s="512"/>
      <c r="E9" s="513"/>
      <c r="F9" s="11"/>
      <c r="G9" s="380"/>
      <c r="H9" s="514" t="s">
        <v>1169</v>
      </c>
      <c r="I9" s="511">
        <f ca="1">IF(ISERR(LARGE(L:L,1)),"",LARGE(L:L,1))</f>
        <v>1.6483009310674888</v>
      </c>
      <c r="J9" s="512"/>
      <c r="K9" s="513"/>
      <c r="L9" s="11"/>
      <c r="M9" s="380"/>
    </row>
    <row r="10" spans="1:13" x14ac:dyDescent="0.25">
      <c r="A10" s="11"/>
      <c r="B10" s="505" t="s">
        <v>1170</v>
      </c>
      <c r="C10" s="515" t="str">
        <f ca="1">RIGHT(_xlfn.CONCAT(G:G),5)</f>
        <v>ID003</v>
      </c>
      <c r="D10" s="507"/>
      <c r="E10" s="508"/>
      <c r="F10" s="11"/>
      <c r="G10" s="380"/>
      <c r="H10" s="509" t="s">
        <v>1170</v>
      </c>
      <c r="I10" s="515" t="str">
        <f ca="1">RIGHT(_xlfn.CONCAT(M:M),5)</f>
        <v>ID006</v>
      </c>
      <c r="J10" s="507"/>
      <c r="K10" s="508"/>
      <c r="L10" s="11"/>
      <c r="M10" s="380"/>
    </row>
    <row r="11" spans="1:13" x14ac:dyDescent="0.25">
      <c r="A11" s="11"/>
      <c r="B11" s="11"/>
      <c r="C11" s="11"/>
      <c r="D11" s="380"/>
      <c r="E11" s="11"/>
      <c r="F11" s="11"/>
      <c r="G11" s="380"/>
      <c r="H11" s="380"/>
      <c r="I11" s="11"/>
      <c r="J11" s="380"/>
      <c r="K11" s="11"/>
      <c r="L11" s="11"/>
      <c r="M11" s="380"/>
    </row>
    <row r="12" spans="1:13" x14ac:dyDescent="0.25">
      <c r="A12" s="11"/>
      <c r="B12" s="516" t="s">
        <v>1171</v>
      </c>
      <c r="C12" s="516" t="s">
        <v>1172</v>
      </c>
      <c r="D12" s="516" t="s">
        <v>1173</v>
      </c>
      <c r="E12" s="517" t="s">
        <v>1174</v>
      </c>
      <c r="F12" s="517" t="s">
        <v>1175</v>
      </c>
      <c r="G12" s="516"/>
      <c r="H12" s="516" t="s">
        <v>1171</v>
      </c>
      <c r="I12" s="516" t="s">
        <v>1172</v>
      </c>
      <c r="J12" s="516" t="s">
        <v>1173</v>
      </c>
      <c r="K12" s="517" t="s">
        <v>1174</v>
      </c>
      <c r="L12" s="517" t="s">
        <v>1175</v>
      </c>
      <c r="M12" s="516"/>
    </row>
    <row r="13" spans="1:13" x14ac:dyDescent="0.25">
      <c r="A13" s="11"/>
      <c r="B13" s="518" t="s">
        <v>1176</v>
      </c>
      <c r="C13" s="519" t="str" cm="1">
        <f t="array" aca="1" ref="C13:C23" ca="1">_xlfn._xlws.FILTER(
    Consolidação!A2:A67,
    OFFSET(_xlfn.XLOOKUP(B1, Consolidação!B1:AE1, Consolidação!B1:AE1), 1, 0, 66, 1) &lt;&gt; ""
)</f>
        <v>Guias Salariais 2026</v>
      </c>
      <c r="D13" s="520" cm="1">
        <f t="array" aca="1" ref="D13:D23" ca="1">_xlfn._xlws.FILTER(OFFSET(_xlfn.XLOOKUP(B1, Consolidação!B1:AE1, Consolidação!B1:AE1), 1, 0, 66, 1), OFFSET(_xlfn.XLOOKUP(B1, Consolidação!B1:AE1, Consolidação!B1:AE1), 1, 0, 66, 1) &lt;&gt; "")</f>
        <v>18875</v>
      </c>
      <c r="E13" s="521">
        <f t="shared" ref="E13:E23" ca="1" si="0">IF(C$7=0,"-",IF(D13="-","-",IF(D13="","-",(D13-AVERAGE(D$13:D$23))/STDEV(D$13:D$23))))</f>
        <v>1.1367635204674991</v>
      </c>
      <c r="F13" s="521">
        <f t="shared" ref="F13:F23" ca="1" si="1">IF(E13="-","-",IF(D13="-","-",ABS(E13)))</f>
        <v>1.1367635204674991</v>
      </c>
      <c r="G13" s="518" t="str">
        <f t="shared" ref="G13:G23" ca="1" si="2">IF(F13=C$9,B13,"")</f>
        <v/>
      </c>
      <c r="H13" s="518" t="str">
        <f t="shared" ref="H13:H23" si="3">B13</f>
        <v>ID001</v>
      </c>
      <c r="I13" s="519" t="str">
        <f t="shared" ref="I13:I23" ca="1" si="4">IF(C13="","",C13)</f>
        <v>Guias Salariais 2026</v>
      </c>
      <c r="J13" s="520">
        <f t="shared" ref="J13:J23" ca="1" si="5">IF(H13=C$10,"-",IF(D13="","-",D13))</f>
        <v>18875</v>
      </c>
      <c r="K13" s="521">
        <f t="shared" ref="K13:K23" ca="1" si="6">IF(I$7=0,"-",IF(J13="-","-",IF(J13="","-",(J13-AVERAGE(J$13:J$23))/STDEV(J$13:J$23))))</f>
        <v>1.5064977976526712</v>
      </c>
      <c r="L13" s="521">
        <f t="shared" ref="L13:L23" ca="1" si="7">IF(K13="-","-",IF(J13="-","-",ABS(K13)))</f>
        <v>1.5064977976526712</v>
      </c>
      <c r="M13" s="518" t="str">
        <f t="shared" ref="M13:M23" ca="1" si="8">IF(L13=I$9,H13,"")</f>
        <v/>
      </c>
    </row>
    <row r="14" spans="1:13" x14ac:dyDescent="0.25">
      <c r="A14" s="11"/>
      <c r="B14" s="518" t="s">
        <v>1177</v>
      </c>
      <c r="C14" s="519" t="str">
        <f ca="1"/>
        <v>Guias Salariais 2026</v>
      </c>
      <c r="D14" s="520">
        <f ca="1"/>
        <v>16225</v>
      </c>
      <c r="E14" s="521">
        <f t="shared" ca="1" si="0"/>
        <v>0.42154175681962458</v>
      </c>
      <c r="F14" s="521">
        <f t="shared" ca="1" si="1"/>
        <v>0.42154175681962458</v>
      </c>
      <c r="G14" s="518" t="str">
        <f t="shared" ca="1" si="2"/>
        <v/>
      </c>
      <c r="H14" s="518" t="str">
        <f t="shared" si="3"/>
        <v>ID002</v>
      </c>
      <c r="I14" s="519" t="str">
        <f t="shared" ca="1" si="4"/>
        <v>Guias Salariais 2026</v>
      </c>
      <c r="J14" s="520">
        <f t="shared" ca="1" si="5"/>
        <v>16225</v>
      </c>
      <c r="K14" s="521">
        <f t="shared" ca="1" si="6"/>
        <v>0.68260565771316062</v>
      </c>
      <c r="L14" s="521">
        <f t="shared" ca="1" si="7"/>
        <v>0.68260565771316062</v>
      </c>
      <c r="M14" s="518" t="str">
        <f t="shared" ca="1" si="8"/>
        <v/>
      </c>
    </row>
    <row r="15" spans="1:13" x14ac:dyDescent="0.25">
      <c r="A15" s="11"/>
      <c r="B15" s="518" t="s">
        <v>1178</v>
      </c>
      <c r="C15" s="519" t="str">
        <f ca="1"/>
        <v>Guias Salariais 2026</v>
      </c>
      <c r="D15" s="520">
        <f ca="1"/>
        <v>21000</v>
      </c>
      <c r="E15" s="521">
        <f t="shared" ca="1" si="0"/>
        <v>1.7102904064115492</v>
      </c>
      <c r="F15" s="521">
        <f t="shared" ca="1" si="1"/>
        <v>1.7102904064115492</v>
      </c>
      <c r="G15" s="518" t="str">
        <f t="shared" ca="1" si="2"/>
        <v>ID003</v>
      </c>
      <c r="H15" s="518" t="str">
        <f t="shared" si="3"/>
        <v>ID003</v>
      </c>
      <c r="I15" s="519" t="str">
        <f t="shared" ca="1" si="4"/>
        <v>Guias Salariais 2026</v>
      </c>
      <c r="J15" s="520" t="str">
        <f t="shared" ca="1" si="5"/>
        <v>-</v>
      </c>
      <c r="K15" s="521" t="str">
        <f t="shared" ca="1" si="6"/>
        <v>-</v>
      </c>
      <c r="L15" s="521" t="str">
        <f t="shared" ca="1" si="7"/>
        <v>-</v>
      </c>
      <c r="M15" s="518" t="str">
        <f t="shared" ca="1" si="8"/>
        <v/>
      </c>
    </row>
    <row r="16" spans="1:13" x14ac:dyDescent="0.25">
      <c r="A16" s="11"/>
      <c r="B16" s="518" t="s">
        <v>1179</v>
      </c>
      <c r="C16" s="519" t="str">
        <f ca="1"/>
        <v>Guias Salariais 2026</v>
      </c>
      <c r="D16" s="520">
        <f ca="1"/>
        <v>14666.666666666666</v>
      </c>
      <c r="E16" s="521">
        <f t="shared" ca="1" si="0"/>
        <v>9.5537379398757569E-4</v>
      </c>
      <c r="F16" s="521">
        <f t="shared" ca="1" si="1"/>
        <v>9.5537379398757569E-4</v>
      </c>
      <c r="G16" s="518" t="str">
        <f t="shared" ca="1" si="2"/>
        <v/>
      </c>
      <c r="H16" s="518" t="str">
        <f t="shared" si="3"/>
        <v>ID004</v>
      </c>
      <c r="I16" s="519" t="str">
        <f t="shared" ca="1" si="4"/>
        <v>Guias Salariais 2026</v>
      </c>
      <c r="J16" s="520">
        <f t="shared" ca="1" si="5"/>
        <v>14666.666666666666</v>
      </c>
      <c r="K16" s="521">
        <f t="shared" ca="1" si="6"/>
        <v>0.19811562573615257</v>
      </c>
      <c r="L16" s="521">
        <f t="shared" ca="1" si="7"/>
        <v>0.19811562573615257</v>
      </c>
      <c r="M16" s="518" t="str">
        <f t="shared" ca="1" si="8"/>
        <v/>
      </c>
    </row>
    <row r="17" spans="1:13" x14ac:dyDescent="0.25">
      <c r="A17" s="11"/>
      <c r="B17" s="518" t="s">
        <v>1180</v>
      </c>
      <c r="C17" s="519" t="str">
        <f ca="1"/>
        <v>Guias Salariais 2026</v>
      </c>
      <c r="D17" s="520">
        <f ca="1"/>
        <v>15000</v>
      </c>
      <c r="E17" s="521">
        <f t="shared" ca="1" si="0"/>
        <v>9.0920375510701507E-2</v>
      </c>
      <c r="F17" s="521">
        <f t="shared" ca="1" si="1"/>
        <v>9.0920375510701507E-2</v>
      </c>
      <c r="G17" s="518" t="str">
        <f t="shared" ca="1" si="2"/>
        <v/>
      </c>
      <c r="H17" s="518" t="str">
        <f t="shared" si="3"/>
        <v>ID005</v>
      </c>
      <c r="I17" s="519" t="str">
        <f t="shared" ca="1" si="4"/>
        <v>Guias Salariais 2026</v>
      </c>
      <c r="J17" s="520">
        <f t="shared" ca="1" si="5"/>
        <v>15000</v>
      </c>
      <c r="K17" s="521">
        <f t="shared" ca="1" si="6"/>
        <v>0.3017498571750849</v>
      </c>
      <c r="L17" s="521">
        <f t="shared" ca="1" si="7"/>
        <v>0.3017498571750849</v>
      </c>
      <c r="M17" s="518" t="str">
        <f t="shared" ca="1" si="8"/>
        <v/>
      </c>
    </row>
    <row r="18" spans="1:13" x14ac:dyDescent="0.25">
      <c r="A18" s="11"/>
      <c r="B18" s="518" t="s">
        <v>1181</v>
      </c>
      <c r="C18" s="519" t="str">
        <f ca="1"/>
        <v>Guias Salariais 2026</v>
      </c>
      <c r="D18" s="520">
        <f ca="1"/>
        <v>8727.7777777777774</v>
      </c>
      <c r="E18" s="521">
        <f t="shared" ca="1" si="0"/>
        <v>-1.6019210734587959</v>
      </c>
      <c r="F18" s="521">
        <f t="shared" ca="1" si="1"/>
        <v>1.6019210734587959</v>
      </c>
      <c r="G18" s="518" t="str">
        <f t="shared" ca="1" si="2"/>
        <v/>
      </c>
      <c r="H18" s="518" t="str">
        <f t="shared" si="3"/>
        <v>ID006</v>
      </c>
      <c r="I18" s="519" t="str">
        <f t="shared" ca="1" si="4"/>
        <v>Guias Salariais 2026</v>
      </c>
      <c r="J18" s="520">
        <f t="shared" ca="1" si="5"/>
        <v>8727.7777777777774</v>
      </c>
      <c r="K18" s="521">
        <f t="shared" ca="1" si="6"/>
        <v>-1.6483009310674888</v>
      </c>
      <c r="L18" s="521">
        <f t="shared" ca="1" si="7"/>
        <v>1.6483009310674888</v>
      </c>
      <c r="M18" s="518" t="str">
        <f t="shared" ca="1" si="8"/>
        <v>ID006</v>
      </c>
    </row>
    <row r="19" spans="1:13" x14ac:dyDescent="0.25">
      <c r="A19" s="11"/>
      <c r="B19" s="518" t="s">
        <v>1182</v>
      </c>
      <c r="C19" s="519" t="str">
        <f ca="1"/>
        <v>Guias Salariais 2026</v>
      </c>
      <c r="D19" s="520">
        <f ca="1"/>
        <v>10944.444444444445</v>
      </c>
      <c r="E19" s="521">
        <f t="shared" ca="1" si="0"/>
        <v>-1.003653812042649</v>
      </c>
      <c r="F19" s="521">
        <f t="shared" ca="1" si="1"/>
        <v>1.003653812042649</v>
      </c>
      <c r="G19" s="518" t="str">
        <f t="shared" ca="1" si="2"/>
        <v/>
      </c>
      <c r="H19" s="518" t="str">
        <f t="shared" si="3"/>
        <v>ID007</v>
      </c>
      <c r="I19" s="519" t="str">
        <f t="shared" ca="1" si="4"/>
        <v>Guias Salariais 2026</v>
      </c>
      <c r="J19" s="520">
        <f t="shared" ca="1" si="5"/>
        <v>10944.444444444445</v>
      </c>
      <c r="K19" s="521">
        <f t="shared" ca="1" si="6"/>
        <v>-0.95913329199858943</v>
      </c>
      <c r="L19" s="521">
        <f t="shared" ca="1" si="7"/>
        <v>0.95913329199858943</v>
      </c>
      <c r="M19" s="518" t="str">
        <f t="shared" ca="1" si="8"/>
        <v/>
      </c>
    </row>
    <row r="20" spans="1:13" x14ac:dyDescent="0.25">
      <c r="A20" s="11"/>
      <c r="B20" s="518" t="s">
        <v>1183</v>
      </c>
      <c r="C20" s="519" t="str">
        <f ca="1"/>
        <v>Guias Salariais 2026</v>
      </c>
      <c r="D20" s="520">
        <f ca="1"/>
        <v>13500</v>
      </c>
      <c r="E20" s="521">
        <f t="shared" ca="1" si="0"/>
        <v>-0.31392213221451043</v>
      </c>
      <c r="F20" s="521">
        <f t="shared" ca="1" si="1"/>
        <v>0.31392213221451043</v>
      </c>
      <c r="G20" s="518" t="str">
        <f t="shared" ca="1" si="2"/>
        <v/>
      </c>
      <c r="H20" s="518" t="str">
        <f t="shared" si="3"/>
        <v>ID008</v>
      </c>
      <c r="I20" s="519" t="str">
        <f t="shared" ca="1" si="4"/>
        <v>Guias Salariais 2026</v>
      </c>
      <c r="J20" s="520">
        <f t="shared" ca="1" si="5"/>
        <v>13500</v>
      </c>
      <c r="K20" s="521">
        <f t="shared" ca="1" si="6"/>
        <v>-0.16460418430010978</v>
      </c>
      <c r="L20" s="521">
        <f t="shared" ca="1" si="7"/>
        <v>0.16460418430010978</v>
      </c>
      <c r="M20" s="518" t="str">
        <f t="shared" ca="1" si="8"/>
        <v/>
      </c>
    </row>
    <row r="21" spans="1:13" x14ac:dyDescent="0.25">
      <c r="A21" s="11"/>
      <c r="B21" s="518" t="s">
        <v>1184</v>
      </c>
      <c r="C21" s="519" t="str">
        <f ca="1"/>
        <v>Guias Salariais 2026</v>
      </c>
      <c r="D21" s="520">
        <f ca="1"/>
        <v>10966.666666666666</v>
      </c>
      <c r="E21" s="521">
        <f t="shared" ca="1" si="0"/>
        <v>-0.99765614526153523</v>
      </c>
      <c r="F21" s="521">
        <f t="shared" ca="1" si="1"/>
        <v>0.99765614526153523</v>
      </c>
      <c r="G21" s="518" t="str">
        <f t="shared" ca="1" si="2"/>
        <v/>
      </c>
      <c r="H21" s="518" t="str">
        <f t="shared" si="3"/>
        <v>ID009</v>
      </c>
      <c r="I21" s="519" t="str">
        <f t="shared" ca="1" si="4"/>
        <v>Guias Salariais 2026</v>
      </c>
      <c r="J21" s="520">
        <f t="shared" ca="1" si="5"/>
        <v>10966.666666666666</v>
      </c>
      <c r="K21" s="521">
        <f t="shared" ca="1" si="6"/>
        <v>-0.95222434323599436</v>
      </c>
      <c r="L21" s="521">
        <f t="shared" ca="1" si="7"/>
        <v>0.95222434323599436</v>
      </c>
      <c r="M21" s="518" t="str">
        <f t="shared" ca="1" si="8"/>
        <v/>
      </c>
    </row>
    <row r="22" spans="1:13" x14ac:dyDescent="0.25">
      <c r="A22" s="11"/>
      <c r="B22" s="518" t="s">
        <v>1185</v>
      </c>
      <c r="C22" s="519" t="str">
        <f ca="1"/>
        <v>Guias Salariais 2026</v>
      </c>
      <c r="D22" s="520">
        <f ca="1"/>
        <v>18000</v>
      </c>
      <c r="E22" s="521">
        <f t="shared" ca="1" si="0"/>
        <v>0.90060539096112535</v>
      </c>
      <c r="F22" s="521">
        <f t="shared" ca="1" si="1"/>
        <v>0.90060539096112535</v>
      </c>
      <c r="G22" s="518" t="str">
        <f t="shared" ca="1" si="2"/>
        <v/>
      </c>
      <c r="H22" s="518" t="str">
        <f t="shared" si="3"/>
        <v>ID010</v>
      </c>
      <c r="I22" s="519" t="str">
        <f t="shared" ca="1" si="4"/>
        <v>Guias Salariais 2026</v>
      </c>
      <c r="J22" s="520">
        <f t="shared" ca="1" si="5"/>
        <v>18000</v>
      </c>
      <c r="K22" s="521">
        <f t="shared" ca="1" si="6"/>
        <v>1.2344579401254743</v>
      </c>
      <c r="L22" s="521">
        <f t="shared" ca="1" si="7"/>
        <v>1.2344579401254743</v>
      </c>
      <c r="M22" s="518" t="str">
        <f t="shared" ca="1" si="8"/>
        <v/>
      </c>
    </row>
    <row r="23" spans="1:13" x14ac:dyDescent="0.25">
      <c r="A23" s="11"/>
      <c r="B23" s="518" t="s">
        <v>1186</v>
      </c>
      <c r="C23" s="519" t="str">
        <f ca="1"/>
        <v>Contratações do governo</v>
      </c>
      <c r="D23" s="520">
        <f ca="1"/>
        <v>13388.84</v>
      </c>
      <c r="E23" s="521">
        <f t="shared" ca="1" si="0"/>
        <v>-0.34392366098700011</v>
      </c>
      <c r="F23" s="521">
        <f t="shared" ca="1" si="1"/>
        <v>0.34392366098700011</v>
      </c>
      <c r="G23" s="518" t="str">
        <f t="shared" ca="1" si="2"/>
        <v/>
      </c>
      <c r="H23" s="518" t="str">
        <f t="shared" si="3"/>
        <v>ID011</v>
      </c>
      <c r="I23" s="519" t="str">
        <f t="shared" ca="1" si="4"/>
        <v>Contratações do governo</v>
      </c>
      <c r="J23" s="520">
        <f t="shared" ca="1" si="5"/>
        <v>13388.84</v>
      </c>
      <c r="K23" s="521">
        <f t="shared" ca="1" si="6"/>
        <v>-0.19916412780036485</v>
      </c>
      <c r="L23" s="521">
        <f t="shared" ca="1" si="7"/>
        <v>0.19916412780036485</v>
      </c>
      <c r="M23" s="518" t="str">
        <f t="shared" ca="1" si="8"/>
        <v/>
      </c>
    </row>
  </sheetData>
  <mergeCells count="2">
    <mergeCell ref="B3:D3"/>
    <mergeCell ref="H3:J3"/>
  </mergeCells>
  <conditionalFormatting sqref="C8">
    <cfRule type="cellIs" dxfId="51" priority="17" operator="lessThan">
      <formula>0.25000001</formula>
    </cfRule>
    <cfRule type="cellIs" dxfId="50" priority="18" operator="greaterThan">
      <formula>0.25</formula>
    </cfRule>
  </conditionalFormatting>
  <conditionalFormatting sqref="I8">
    <cfRule type="cellIs" dxfId="49" priority="15" operator="lessThan">
      <formula>0.25000001</formula>
    </cfRule>
    <cfRule type="cellIs" dxfId="48" priority="16"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2938A79F-529D-45B8-A6DB-AB956D6A6CE5}">
          <x14:formula1>
            <xm:f>ListaPerfisDesenv!$C$2:$C$35</xm:f>
          </x14:formula1>
          <xm:sqref>B1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64CB8-DEB6-402B-AEEB-E64FB19DA720}">
  <dimension ref="A1:M16"/>
  <sheetViews>
    <sheetView zoomScaleNormal="100" workbookViewId="0">
      <selection activeCell="I13" sqref="I13:J16"/>
    </sheetView>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 min="8" max="8" width="22.7109375" style="639" bestFit="1" customWidth="1"/>
    <col min="9" max="9" width="43.28515625" bestFit="1" customWidth="1"/>
    <col min="10" max="10" width="11.7109375" style="639" bestFit="1" customWidth="1"/>
    <col min="11" max="11" width="9.140625" bestFit="1" customWidth="1"/>
    <col min="12" max="12" width="13.5703125" hidden="1" customWidth="1"/>
    <col min="13" max="13" width="8.42578125" style="639" hidden="1" customWidth="1"/>
  </cols>
  <sheetData>
    <row r="1" spans="1:13" x14ac:dyDescent="0.25">
      <c r="A1" s="495" t="s">
        <v>1161</v>
      </c>
      <c r="B1" s="496" t="s">
        <v>43</v>
      </c>
      <c r="C1" s="496"/>
      <c r="D1" s="496"/>
      <c r="E1" s="496"/>
      <c r="F1" s="11"/>
      <c r="G1" s="380"/>
      <c r="H1" s="380"/>
      <c r="I1" s="11"/>
      <c r="J1" s="380"/>
      <c r="K1" s="11"/>
      <c r="L1" s="11"/>
      <c r="M1" s="380"/>
    </row>
    <row r="2" spans="1:13" x14ac:dyDescent="0.25">
      <c r="A2" s="11"/>
      <c r="B2" s="11"/>
      <c r="C2" s="11"/>
      <c r="D2" s="380"/>
      <c r="E2" s="11"/>
      <c r="F2" s="11"/>
      <c r="G2" s="380"/>
      <c r="H2" s="380"/>
      <c r="I2" s="11"/>
      <c r="J2" s="380"/>
      <c r="K2" s="11"/>
      <c r="L2" s="11"/>
      <c r="M2" s="380"/>
    </row>
    <row r="3" spans="1:13" x14ac:dyDescent="0.25">
      <c r="A3" s="11"/>
      <c r="B3" s="694" t="s">
        <v>1162</v>
      </c>
      <c r="C3" s="695"/>
      <c r="D3" s="695"/>
      <c r="E3" s="497">
        <v>1</v>
      </c>
      <c r="F3" s="11"/>
      <c r="G3" s="380"/>
      <c r="H3" s="694" t="s">
        <v>1162</v>
      </c>
      <c r="I3" s="695"/>
      <c r="J3" s="695"/>
      <c r="K3" s="497">
        <f>E3+1</f>
        <v>2</v>
      </c>
      <c r="L3" s="11"/>
      <c r="M3" s="380"/>
    </row>
    <row r="4" spans="1:13" x14ac:dyDescent="0.25">
      <c r="A4" s="11"/>
      <c r="B4" s="498" t="s">
        <v>1163</v>
      </c>
      <c r="C4" s="523">
        <f ca="1">MEDIAN(D13:D16)</f>
        <v>7990.125</v>
      </c>
      <c r="D4" s="380" t="s">
        <v>1164</v>
      </c>
      <c r="E4" s="500">
        <f ca="1">COUNTA(D$13:D$16)</f>
        <v>4</v>
      </c>
      <c r="F4" s="11"/>
      <c r="G4" s="380"/>
      <c r="H4" s="498" t="s">
        <v>1163</v>
      </c>
      <c r="I4" s="523">
        <f ca="1">MEDIAN(J13:J16)</f>
        <v>7128.4</v>
      </c>
      <c r="J4" s="380"/>
      <c r="K4" s="500"/>
      <c r="L4" s="11"/>
      <c r="M4" s="380"/>
    </row>
    <row r="5" spans="1:13" x14ac:dyDescent="0.25">
      <c r="A5" s="11"/>
      <c r="B5" s="502" t="s">
        <v>1165</v>
      </c>
      <c r="C5" s="524">
        <f ca="1">AVERAGE(D$13:D$16)</f>
        <v>8853.2066666666669</v>
      </c>
      <c r="D5" s="380"/>
      <c r="E5" s="504"/>
      <c r="F5" s="11"/>
      <c r="G5" s="380"/>
      <c r="H5" s="498" t="s">
        <v>1165</v>
      </c>
      <c r="I5" s="524">
        <f ca="1">AVERAGE(J$13:J$16)</f>
        <v>7482.3055555555547</v>
      </c>
      <c r="J5" s="380"/>
      <c r="K5" s="504"/>
      <c r="L5" s="11"/>
      <c r="M5" s="380"/>
    </row>
    <row r="6" spans="1:13" x14ac:dyDescent="0.25">
      <c r="A6" s="11"/>
      <c r="B6" s="502" t="s">
        <v>1166</v>
      </c>
      <c r="C6" s="524">
        <f ca="1">SMALL(D$13:D$16,1)</f>
        <v>6466.666666666667</v>
      </c>
      <c r="D6" s="380"/>
      <c r="E6" s="504"/>
      <c r="F6" s="11"/>
      <c r="G6" s="380"/>
      <c r="H6" s="502" t="s">
        <v>1166</v>
      </c>
      <c r="I6" s="524">
        <f ca="1">SMALL(J$13:J$16,1)</f>
        <v>6466.666666666667</v>
      </c>
      <c r="J6" s="380"/>
      <c r="K6" s="504"/>
      <c r="L6" s="11"/>
      <c r="M6" s="380"/>
    </row>
    <row r="7" spans="1:13" x14ac:dyDescent="0.25">
      <c r="A7" s="11"/>
      <c r="B7" s="502" t="s">
        <v>1167</v>
      </c>
      <c r="C7" s="524">
        <f ca="1">STDEV(D$13:D$16)</f>
        <v>2920.3231417963157</v>
      </c>
      <c r="D7" s="380"/>
      <c r="E7" s="504"/>
      <c r="F7" s="11"/>
      <c r="G7" s="380"/>
      <c r="H7" s="498" t="s">
        <v>1167</v>
      </c>
      <c r="I7" s="524">
        <f ca="1">STDEV(J$13:J$16)</f>
        <v>1231.3454998872596</v>
      </c>
      <c r="J7" s="380"/>
      <c r="K7" s="504"/>
      <c r="L7" s="11"/>
      <c r="M7" s="380"/>
    </row>
    <row r="8" spans="1:13" x14ac:dyDescent="0.25">
      <c r="A8" s="11"/>
      <c r="B8" s="505" t="s">
        <v>1168</v>
      </c>
      <c r="C8" s="506">
        <f ca="1">C7/C5</f>
        <v>0.32986049594794453</v>
      </c>
      <c r="D8" s="507"/>
      <c r="E8" s="508"/>
      <c r="F8" s="11"/>
      <c r="G8" s="380"/>
      <c r="H8" s="509" t="s">
        <v>1168</v>
      </c>
      <c r="I8" s="506">
        <f ca="1">I7/I5</f>
        <v>0.16456765775530177</v>
      </c>
      <c r="J8" s="507"/>
      <c r="K8" s="508"/>
      <c r="L8" s="11"/>
      <c r="M8" s="380"/>
    </row>
    <row r="9" spans="1:13" x14ac:dyDescent="0.25">
      <c r="A9" s="11"/>
      <c r="B9" s="510" t="s">
        <v>1169</v>
      </c>
      <c r="C9" s="511">
        <f ca="1">IF(ISERR(LARGE(F:F,1)),"",LARGE(F:F,1))</f>
        <v>1.4083041956800624</v>
      </c>
      <c r="D9" s="512"/>
      <c r="E9" s="513"/>
      <c r="F9" s="11"/>
      <c r="G9" s="380"/>
      <c r="H9" s="514" t="s">
        <v>1169</v>
      </c>
      <c r="I9" s="511">
        <f ca="1">IF(ISERR(LARGE(L:L,1)),"",LARGE(L:L,1))</f>
        <v>1.1122340923565639</v>
      </c>
      <c r="J9" s="512"/>
      <c r="K9" s="513"/>
      <c r="L9" s="11"/>
      <c r="M9" s="380"/>
    </row>
    <row r="10" spans="1:13" x14ac:dyDescent="0.25">
      <c r="A10" s="11"/>
      <c r="B10" s="505" t="s">
        <v>1170</v>
      </c>
      <c r="C10" s="515" t="str">
        <f ca="1">RIGHT(_xlfn.CONCAT(G:G),5)</f>
        <v>ID002</v>
      </c>
      <c r="D10" s="507"/>
      <c r="E10" s="508"/>
      <c r="F10" s="11"/>
      <c r="G10" s="380"/>
      <c r="H10" s="509" t="s">
        <v>1170</v>
      </c>
      <c r="I10" s="515" t="str">
        <f ca="1">RIGHT(_xlfn.CONCAT(M:M),5)</f>
        <v>ID004</v>
      </c>
      <c r="J10" s="507"/>
      <c r="K10" s="508"/>
      <c r="L10" s="11"/>
      <c r="M10" s="380"/>
    </row>
    <row r="11" spans="1:13" x14ac:dyDescent="0.25">
      <c r="A11" s="11"/>
      <c r="B11" s="11"/>
      <c r="C11" s="11"/>
      <c r="D11" s="380"/>
      <c r="E11" s="11"/>
      <c r="F11" s="11"/>
      <c r="G11" s="380"/>
      <c r="H11" s="380"/>
      <c r="I11" s="11"/>
      <c r="J11" s="380"/>
      <c r="K11" s="11"/>
      <c r="L11" s="11"/>
      <c r="M11" s="380"/>
    </row>
    <row r="12" spans="1:13" x14ac:dyDescent="0.25">
      <c r="A12" s="11"/>
      <c r="B12" s="516" t="s">
        <v>1171</v>
      </c>
      <c r="C12" s="516" t="s">
        <v>1172</v>
      </c>
      <c r="D12" s="516" t="s">
        <v>1173</v>
      </c>
      <c r="E12" s="517" t="s">
        <v>1174</v>
      </c>
      <c r="F12" s="517" t="s">
        <v>1175</v>
      </c>
      <c r="G12" s="516"/>
      <c r="H12" s="516" t="s">
        <v>1171</v>
      </c>
      <c r="I12" s="516" t="s">
        <v>1172</v>
      </c>
      <c r="J12" s="516" t="s">
        <v>1173</v>
      </c>
      <c r="K12" s="517" t="s">
        <v>1174</v>
      </c>
      <c r="L12" s="517" t="s">
        <v>1175</v>
      </c>
      <c r="M12" s="516"/>
    </row>
    <row r="13" spans="1:13" x14ac:dyDescent="0.25">
      <c r="A13" s="11"/>
      <c r="B13" s="518" t="s">
        <v>1176</v>
      </c>
      <c r="C13" s="519" t="str" cm="1">
        <f t="array" aca="1" ref="C13:C16" ca="1">_xlfn._xlws.FILTER(
    Consolidação!A2:A67,
    OFFSET(_xlfn.XLOOKUP(B1, Consolidação!B1:AE1, Consolidação!B1:AE1), 1, 0, 66, 1) &lt;&gt; ""
)</f>
        <v>Guias Salariais 2026</v>
      </c>
      <c r="D13" s="520" cm="1">
        <f t="array" aca="1" ref="D13:D16" ca="1">_xlfn._xlws.FILTER(OFFSET(_xlfn.XLOOKUP(B1, Consolidação!B1:AE1, Consolidação!B1:AE1), 1, 0, 66, 1), OFFSET(_xlfn.XLOOKUP(B1, Consolidação!B1:AE1, Consolidação!B1:AE1), 1, 0, 66, 1) &lt;&gt; "")</f>
        <v>6466.666666666667</v>
      </c>
      <c r="E13" s="521">
        <f ca="1">IF(C$7=0,"-",IF(D13="-","-",IF(D13="","-",(D13-AVERAGE(D$13:D$16))/STDEV(D$13:D$16))))</f>
        <v>-0.81721778177329341</v>
      </c>
      <c r="F13" s="521">
        <f t="shared" ref="F13:F16" ca="1" si="0">IF(E13="-","-",IF(D13="-","-",ABS(E13)))</f>
        <v>0.81721778177329341</v>
      </c>
      <c r="G13" s="518" t="str">
        <f t="shared" ref="G13:G16" ca="1" si="1">IF(F13=C$9,B13,"")</f>
        <v/>
      </c>
      <c r="H13" s="518" t="str">
        <f t="shared" ref="H13:H16" si="2">B13</f>
        <v>ID001</v>
      </c>
      <c r="I13" s="519" t="str">
        <f t="shared" ref="I13:I16" ca="1" si="3">IF(C13="","",C13)</f>
        <v>Guias Salariais 2026</v>
      </c>
      <c r="J13" s="520">
        <f t="shared" ref="J13:J16" ca="1" si="4">IF(H13=C$10,"-",IF(D13="","-",D13))</f>
        <v>6466.666666666667</v>
      </c>
      <c r="K13" s="521">
        <f ca="1">IF(I$7=0,"-",IF(J13="-","-",IF(J13="","-",(J13-AVERAGE(J$13:J$16))/STDEV(J$13:J$16))))</f>
        <v>-0.82482040092068254</v>
      </c>
      <c r="L13" s="521">
        <f t="shared" ref="L13:L16" ca="1" si="5">IF(K13="-","-",IF(J13="-","-",ABS(K13)))</f>
        <v>0.82482040092068254</v>
      </c>
      <c r="M13" s="518" t="str">
        <f t="shared" ref="M13:M16" ca="1" si="6">IF(L13=I$9,H13,"")</f>
        <v/>
      </c>
    </row>
    <row r="14" spans="1:13" x14ac:dyDescent="0.25">
      <c r="A14" s="11"/>
      <c r="B14" s="518" t="s">
        <v>1177</v>
      </c>
      <c r="C14" s="519" t="str">
        <f ca="1"/>
        <v>Contratações do governo</v>
      </c>
      <c r="D14" s="520">
        <f ca="1"/>
        <v>12965.91</v>
      </c>
      <c r="E14" s="521">
        <f ca="1">IF(C$7=0,"-",IF(D14="-","-",IF(D14="","-",(D14-AVERAGE(D$13:D$16))/STDEV(D$13:D$16))))</f>
        <v>1.4083041956800624</v>
      </c>
      <c r="F14" s="521">
        <f t="shared" ca="1" si="0"/>
        <v>1.4083041956800624</v>
      </c>
      <c r="G14" s="518" t="str">
        <f t="shared" ca="1" si="1"/>
        <v>ID002</v>
      </c>
      <c r="H14" s="518" t="str">
        <f t="shared" si="2"/>
        <v>ID002</v>
      </c>
      <c r="I14" s="519" t="str">
        <f t="shared" ca="1" si="3"/>
        <v>Contratações do governo</v>
      </c>
      <c r="J14" s="520" t="str">
        <f t="shared" ca="1" si="4"/>
        <v>-</v>
      </c>
      <c r="K14" s="521" t="str">
        <f ca="1">IF(I$7=0,"-",IF(J14="-","-",IF(J14="","-",(J14-AVERAGE(J$13:J$16))/STDEV(J$13:J$16))))</f>
        <v>-</v>
      </c>
      <c r="L14" s="521" t="str">
        <f t="shared" ca="1" si="5"/>
        <v>-</v>
      </c>
      <c r="M14" s="518" t="str">
        <f t="shared" ca="1" si="6"/>
        <v/>
      </c>
    </row>
    <row r="15" spans="1:13" x14ac:dyDescent="0.25">
      <c r="A15" s="11"/>
      <c r="B15" s="518" t="s">
        <v>1178</v>
      </c>
      <c r="C15" s="519" t="str">
        <f ca="1"/>
        <v>Contratações do governo</v>
      </c>
      <c r="D15" s="520">
        <f ca="1"/>
        <v>7128.4</v>
      </c>
      <c r="E15" s="521">
        <f ca="1">IF(C$7=0,"-",IF(D15="-","-",IF(D15="","-",(D15-AVERAGE(D$13:D$16))/STDEV(D$13:D$16))))</f>
        <v>-0.59062185344520612</v>
      </c>
      <c r="F15" s="521">
        <f t="shared" ca="1" si="0"/>
        <v>0.59062185344520612</v>
      </c>
      <c r="G15" s="518" t="str">
        <f t="shared" ca="1" si="1"/>
        <v/>
      </c>
      <c r="H15" s="518" t="str">
        <f t="shared" si="2"/>
        <v>ID003</v>
      </c>
      <c r="I15" s="519" t="str">
        <f t="shared" ca="1" si="3"/>
        <v>Contratações do governo</v>
      </c>
      <c r="J15" s="520">
        <f t="shared" ca="1" si="4"/>
        <v>7128.4</v>
      </c>
      <c r="K15" s="521">
        <f ca="1">IF(I$7=0,"-",IF(J15="-","-",IF(J15="","-",(J15-AVERAGE(J$13:J$16))/STDEV(J$13:J$16))))</f>
        <v>-0.28741369143587908</v>
      </c>
      <c r="L15" s="521">
        <f t="shared" ca="1" si="5"/>
        <v>0.28741369143587908</v>
      </c>
      <c r="M15" s="518" t="str">
        <f t="shared" ca="1" si="6"/>
        <v/>
      </c>
    </row>
    <row r="16" spans="1:13" x14ac:dyDescent="0.25">
      <c r="A16" s="11"/>
      <c r="B16" s="518" t="s">
        <v>1179</v>
      </c>
      <c r="C16" s="519" t="str">
        <f ca="1"/>
        <v>CAGED</v>
      </c>
      <c r="D16" s="520">
        <f ca="1"/>
        <v>8851.85</v>
      </c>
      <c r="E16" s="521">
        <f ca="1">IF(C$7=0,"-",IF(D16="-","-",IF(D16="","-",(D16-AVERAGE(D$13:D$16))/STDEV(D$13:D$16))))</f>
        <v>-4.6456046156319276E-4</v>
      </c>
      <c r="F16" s="521">
        <f t="shared" ca="1" si="0"/>
        <v>4.6456046156319276E-4</v>
      </c>
      <c r="G16" s="518" t="str">
        <f t="shared" ca="1" si="1"/>
        <v/>
      </c>
      <c r="H16" s="518" t="str">
        <f t="shared" si="2"/>
        <v>ID004</v>
      </c>
      <c r="I16" s="519" t="str">
        <f t="shared" ca="1" si="3"/>
        <v>CAGED</v>
      </c>
      <c r="J16" s="520">
        <f t="shared" ca="1" si="4"/>
        <v>8851.85</v>
      </c>
      <c r="K16" s="521">
        <f ca="1">IF(I$7=0,"-",IF(J16="-","-",IF(J16="","-",(J16-AVERAGE(J$13:J$16))/STDEV(J$13:J$16))))</f>
        <v>1.1122340923565639</v>
      </c>
      <c r="L16" s="521">
        <f t="shared" ca="1" si="5"/>
        <v>1.1122340923565639</v>
      </c>
      <c r="M16" s="518" t="str">
        <f t="shared" ca="1" si="6"/>
        <v>ID004</v>
      </c>
    </row>
  </sheetData>
  <mergeCells count="2">
    <mergeCell ref="B3:D3"/>
    <mergeCell ref="H3:J3"/>
  </mergeCells>
  <conditionalFormatting sqref="C8">
    <cfRule type="cellIs" dxfId="47" priority="17" operator="lessThan">
      <formula>0.25000001</formula>
    </cfRule>
    <cfRule type="cellIs" dxfId="46" priority="18" operator="greaterThan">
      <formula>0.25</formula>
    </cfRule>
  </conditionalFormatting>
  <conditionalFormatting sqref="I8">
    <cfRule type="cellIs" dxfId="45" priority="15" operator="lessThan">
      <formula>0.25000001</formula>
    </cfRule>
    <cfRule type="cellIs" dxfId="44" priority="16"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BC57481B-4CB7-4A09-900D-93159A521B83}">
          <x14:formula1>
            <xm:f>ListaPerfisDesenv!$C$2:$C$35</xm:f>
          </x14:formula1>
          <xm:sqref>B1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334E2-24FF-44E9-98E5-36F51DDE6DBC}">
  <dimension ref="A1:G18"/>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45</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MEDIAN(D13:D18)</f>
        <v>11330.853333333333</v>
      </c>
      <c r="D4" s="380" t="s">
        <v>1164</v>
      </c>
      <c r="E4" s="500">
        <f ca="1">COUNTA(D$13:D$18)</f>
        <v>6</v>
      </c>
      <c r="F4" s="11"/>
      <c r="G4" s="380"/>
    </row>
    <row r="5" spans="1:7" x14ac:dyDescent="0.25">
      <c r="A5" s="11"/>
      <c r="B5" s="502" t="s">
        <v>1165</v>
      </c>
      <c r="C5" s="524">
        <f ca="1">AVERAGE(D$13:D$18)</f>
        <v>11911.117222222223</v>
      </c>
      <c r="D5" s="380"/>
      <c r="E5" s="504"/>
      <c r="F5" s="11"/>
      <c r="G5" s="380"/>
    </row>
    <row r="6" spans="1:7" x14ac:dyDescent="0.25">
      <c r="A6" s="11"/>
      <c r="B6" s="502" t="s">
        <v>1166</v>
      </c>
      <c r="C6" s="524">
        <f ca="1">SMALL(D$13:D$18,1)</f>
        <v>9266.6666666666661</v>
      </c>
      <c r="D6" s="380"/>
      <c r="E6" s="504"/>
      <c r="F6" s="11"/>
      <c r="G6" s="380"/>
    </row>
    <row r="7" spans="1:7" x14ac:dyDescent="0.25">
      <c r="A7" s="11"/>
      <c r="B7" s="502" t="s">
        <v>1167</v>
      </c>
      <c r="C7" s="524">
        <f ca="1">STDEV(D$13:D$18)</f>
        <v>2561.1539614325852</v>
      </c>
      <c r="D7" s="380"/>
      <c r="E7" s="504"/>
      <c r="F7" s="11"/>
      <c r="G7" s="380"/>
    </row>
    <row r="8" spans="1:7" x14ac:dyDescent="0.25">
      <c r="A8" s="11"/>
      <c r="B8" s="505" t="s">
        <v>1168</v>
      </c>
      <c r="C8" s="506">
        <f ca="1">C7/C5</f>
        <v>0.21502214390555363</v>
      </c>
      <c r="D8" s="507"/>
      <c r="E8" s="508"/>
      <c r="F8" s="11"/>
      <c r="G8" s="380"/>
    </row>
    <row r="9" spans="1:7" x14ac:dyDescent="0.25">
      <c r="A9" s="11"/>
      <c r="B9" s="510" t="s">
        <v>1169</v>
      </c>
      <c r="C9" s="511">
        <f ca="1">IF(ISERR(LARGE(F:F,1)),"",LARGE(F:F,1))</f>
        <v>1.8391095766625043</v>
      </c>
      <c r="D9" s="512"/>
      <c r="E9" s="513"/>
      <c r="F9" s="11"/>
      <c r="G9" s="380"/>
    </row>
    <row r="10" spans="1:7" x14ac:dyDescent="0.25">
      <c r="A10" s="11"/>
      <c r="B10" s="505" t="s">
        <v>1170</v>
      </c>
      <c r="C10" s="515" t="str">
        <f ca="1">RIGHT(_xlfn.CONCAT(G:G),5)</f>
        <v>ID003</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18" ca="1">_xlfn._xlws.FILTER(
    Consolidação!A2:A67,
    OFFSET(_xlfn.XLOOKUP(B1, Consolidação!B1:AE1, Consolidação!B1:AE1), 1, 0, 66, 1) &lt;&gt; ""
)</f>
        <v>Guias Salariais 2026</v>
      </c>
      <c r="D13" s="520" cm="1">
        <f t="array" aca="1" ref="D13:D18" ca="1">_xlfn._xlws.FILTER(OFFSET(_xlfn.XLOOKUP(B1, Consolidação!B1:AE1, Consolidação!B1:AE1), 1, 0, 66, 1), OFFSET(_xlfn.XLOOKUP(B1, Consolidação!B1:AE1, Consolidação!B1:AE1), 1, 0, 66, 1) &lt;&gt; "")</f>
        <v>9266.6666666666661</v>
      </c>
      <c r="E13" s="521">
        <f t="shared" ref="E13:E18" ca="1" si="0">IF(C$7=0,"-",IF(D13="-","-",IF(D13="","-",(D13-AVERAGE(D$13:D$18))/STDEV(D$13:D$18))))</f>
        <v>-1.0325230717783087</v>
      </c>
      <c r="F13" s="521">
        <f t="shared" ref="F13:F18" ca="1" si="1">IF(E13="-","-",IF(D13="-","-",ABS(E13)))</f>
        <v>1.0325230717783087</v>
      </c>
      <c r="G13" s="518" t="str">
        <f t="shared" ref="G13:G18" ca="1" si="2">IF(F13=C$9,B13,"")</f>
        <v/>
      </c>
    </row>
    <row r="14" spans="1:7" x14ac:dyDescent="0.25">
      <c r="A14" s="11"/>
      <c r="B14" s="518" t="s">
        <v>1177</v>
      </c>
      <c r="C14" s="519" t="str">
        <f ca="1"/>
        <v>Guias Salariais 2026</v>
      </c>
      <c r="D14" s="520">
        <f ca="1"/>
        <v>11666.666666666666</v>
      </c>
      <c r="E14" s="521">
        <f t="shared" ca="1" si="0"/>
        <v>-9.5445474671434133E-2</v>
      </c>
      <c r="F14" s="521">
        <f t="shared" ca="1" si="1"/>
        <v>9.5445474671434133E-2</v>
      </c>
      <c r="G14" s="518" t="str">
        <f t="shared" ca="1" si="2"/>
        <v/>
      </c>
    </row>
    <row r="15" spans="1:7" x14ac:dyDescent="0.25">
      <c r="A15" s="11"/>
      <c r="B15" s="518" t="s">
        <v>1178</v>
      </c>
      <c r="C15" s="519" t="str">
        <f ca="1"/>
        <v>Contratações do governo</v>
      </c>
      <c r="D15" s="520">
        <f ca="1"/>
        <v>16621.36</v>
      </c>
      <c r="E15" s="521">
        <f t="shared" ca="1" si="0"/>
        <v>1.8391095766625043</v>
      </c>
      <c r="F15" s="521">
        <f t="shared" ca="1" si="1"/>
        <v>1.8391095766625043</v>
      </c>
      <c r="G15" s="518" t="str">
        <f t="shared" ca="1" si="2"/>
        <v>ID003</v>
      </c>
    </row>
    <row r="16" spans="1:7" x14ac:dyDescent="0.25">
      <c r="A16" s="11"/>
      <c r="B16" s="518" t="s">
        <v>1179</v>
      </c>
      <c r="C16" s="519" t="str">
        <f ca="1"/>
        <v>Contratações do governo</v>
      </c>
      <c r="D16" s="520">
        <f ca="1"/>
        <v>10995.04</v>
      </c>
      <c r="E16" s="521">
        <f t="shared" ca="1" si="0"/>
        <v>-0.35768143423514182</v>
      </c>
      <c r="F16" s="521">
        <f t="shared" ca="1" si="1"/>
        <v>0.35768143423514182</v>
      </c>
      <c r="G16" s="518" t="str">
        <f t="shared" ca="1" si="2"/>
        <v/>
      </c>
    </row>
    <row r="17" spans="1:7" x14ac:dyDescent="0.25">
      <c r="A17" s="11"/>
      <c r="B17" s="518" t="s">
        <v>1180</v>
      </c>
      <c r="C17" s="519" t="str">
        <f ca="1"/>
        <v>Contratações do governo</v>
      </c>
      <c r="D17" s="520">
        <f ca="1"/>
        <v>10383.93</v>
      </c>
      <c r="E17" s="521">
        <f t="shared" ca="1" si="0"/>
        <v>-0.59628872188846793</v>
      </c>
      <c r="F17" s="521">
        <f t="shared" ca="1" si="1"/>
        <v>0.59628872188846793</v>
      </c>
      <c r="G17" s="518" t="str">
        <f t="shared" ca="1" si="2"/>
        <v/>
      </c>
    </row>
    <row r="18" spans="1:7" x14ac:dyDescent="0.25">
      <c r="A18" s="11"/>
      <c r="B18" s="518" t="s">
        <v>1181</v>
      </c>
      <c r="C18" s="519" t="str">
        <f ca="1"/>
        <v>CAGED</v>
      </c>
      <c r="D18" s="520">
        <f ca="1"/>
        <v>12533.04</v>
      </c>
      <c r="E18" s="521">
        <f t="shared" ca="1" si="0"/>
        <v>0.24282912591084699</v>
      </c>
      <c r="F18" s="521">
        <f t="shared" ca="1" si="1"/>
        <v>0.24282912591084699</v>
      </c>
      <c r="G18" s="518" t="str">
        <f t="shared" ca="1" si="2"/>
        <v/>
      </c>
    </row>
  </sheetData>
  <mergeCells count="1">
    <mergeCell ref="B3:D3"/>
  </mergeCells>
  <conditionalFormatting sqref="C8">
    <cfRule type="cellIs" dxfId="43" priority="17" operator="lessThan">
      <formula>0.25000001</formula>
    </cfRule>
    <cfRule type="cellIs" dxfId="42"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6A9F68D6-862B-4D3E-B513-939974C6B621}">
          <x14:formula1>
            <xm:f>ListaPerfisDesenv!$C$2:$C$35</xm:f>
          </x14:formula1>
          <xm:sqref>B1</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8F1D6-A996-4B8E-9648-4A1336414937}">
  <dimension ref="A1:G34"/>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47</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MEDIAN(D13:D34)</f>
        <v>19065.277777777777</v>
      </c>
      <c r="D4" s="380" t="s">
        <v>1164</v>
      </c>
      <c r="E4" s="500">
        <f ca="1">COUNTA(D$13:D$34)</f>
        <v>22</v>
      </c>
      <c r="F4" s="11"/>
      <c r="G4" s="380"/>
    </row>
    <row r="5" spans="1:7" x14ac:dyDescent="0.25">
      <c r="A5" s="11"/>
      <c r="B5" s="502" t="s">
        <v>1165</v>
      </c>
      <c r="C5" s="524">
        <f ca="1">AVERAGE(D$13:D$34)</f>
        <v>19211.605909090904</v>
      </c>
      <c r="D5" s="380"/>
      <c r="E5" s="504"/>
      <c r="F5" s="11"/>
      <c r="G5" s="380"/>
    </row>
    <row r="6" spans="1:7" x14ac:dyDescent="0.25">
      <c r="A6" s="11"/>
      <c r="B6" s="502" t="s">
        <v>1166</v>
      </c>
      <c r="C6" s="524">
        <f ca="1">SMALL(D$13:D$34,1)</f>
        <v>14455.555555555555</v>
      </c>
      <c r="D6" s="380"/>
      <c r="E6" s="504"/>
      <c r="F6" s="11"/>
      <c r="G6" s="380"/>
    </row>
    <row r="7" spans="1:7" x14ac:dyDescent="0.25">
      <c r="A7" s="11"/>
      <c r="B7" s="502" t="s">
        <v>1167</v>
      </c>
      <c r="C7" s="524">
        <f ca="1">STDEV(D$13:D$34)</f>
        <v>2873.6144383887895</v>
      </c>
      <c r="D7" s="380"/>
      <c r="E7" s="504"/>
      <c r="F7" s="11"/>
      <c r="G7" s="380"/>
    </row>
    <row r="8" spans="1:7" x14ac:dyDescent="0.25">
      <c r="A8" s="11"/>
      <c r="B8" s="505" t="s">
        <v>1168</v>
      </c>
      <c r="C8" s="506">
        <f ca="1">C7/C5</f>
        <v>0.14957700319206524</v>
      </c>
      <c r="D8" s="507"/>
      <c r="E8" s="508"/>
      <c r="F8" s="11"/>
      <c r="G8" s="380"/>
    </row>
    <row r="9" spans="1:7" x14ac:dyDescent="0.25">
      <c r="A9" s="11"/>
      <c r="B9" s="510" t="s">
        <v>1169</v>
      </c>
      <c r="C9" s="511">
        <f ca="1">IF(ISERR(LARGE(F:F,1)),"",LARGE(F:F,1))</f>
        <v>2.0143252391766926</v>
      </c>
      <c r="D9" s="512"/>
      <c r="E9" s="513"/>
      <c r="F9" s="11"/>
      <c r="G9" s="380"/>
    </row>
    <row r="10" spans="1:7" x14ac:dyDescent="0.25">
      <c r="A10" s="11"/>
      <c r="B10" s="505" t="s">
        <v>1170</v>
      </c>
      <c r="C10" s="515" t="str">
        <f ca="1">RIGHT(_xlfn.CONCAT(G:G),5)</f>
        <v>ID015</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34" ca="1">_xlfn._xlws.FILTER(
    Consolidação!A2:A67,
    OFFSET(_xlfn.XLOOKUP(B1, Consolidação!B1:AE1, Consolidação!B1:AE1), 1, 0, 66, 1) &lt;&gt; ""
)</f>
        <v>Guias Salariais 2026</v>
      </c>
      <c r="D13" s="520" cm="1">
        <f t="array" aca="1" ref="D13:D34" ca="1">_xlfn._xlws.FILTER(OFFSET(_xlfn.XLOOKUP(B1, Consolidação!B1:AE1, Consolidação!B1:AE1), 1, 0, 66, 1), OFFSET(_xlfn.XLOOKUP(B1, Consolidação!B1:AE1, Consolidação!B1:AE1), 1, 0, 66, 1) &lt;&gt; "")</f>
        <v>19175</v>
      </c>
      <c r="E13" s="521">
        <f t="shared" ref="E13:E34" ca="1" si="0">IF(C$7=0,"-",IF(D13="-","-",IF(D13="","-",(D13-AVERAGE(D$13:D$34))/STDEV(D$13:D$34))))</f>
        <v>-1.273862930318115E-2</v>
      </c>
      <c r="F13" s="521">
        <f t="shared" ref="F13:F34" ca="1" si="1">IF(E13="-","-",IF(D13="-","-",ABS(E13)))</f>
        <v>1.273862930318115E-2</v>
      </c>
      <c r="G13" s="518" t="str">
        <f t="shared" ref="G13:G34" ca="1" si="2">IF(F13=C$9,B13,"")</f>
        <v/>
      </c>
    </row>
    <row r="14" spans="1:7" x14ac:dyDescent="0.25">
      <c r="A14" s="11"/>
      <c r="B14" s="518" t="s">
        <v>1177</v>
      </c>
      <c r="C14" s="519" t="str">
        <f ca="1"/>
        <v>Guias Salariais 2026</v>
      </c>
      <c r="D14" s="520">
        <f ca="1"/>
        <v>17761.111111111109</v>
      </c>
      <c r="E14" s="521">
        <f t="shared" ca="1" si="0"/>
        <v>-0.50476319251551161</v>
      </c>
      <c r="F14" s="521">
        <f t="shared" ca="1" si="1"/>
        <v>0.50476319251551161</v>
      </c>
      <c r="G14" s="518" t="str">
        <f t="shared" ca="1" si="2"/>
        <v/>
      </c>
    </row>
    <row r="15" spans="1:7" x14ac:dyDescent="0.25">
      <c r="A15" s="11"/>
      <c r="B15" s="518" t="s">
        <v>1178</v>
      </c>
      <c r="C15" s="519" t="str">
        <f ca="1"/>
        <v>Guias Salariais 2026</v>
      </c>
      <c r="D15" s="520">
        <f ca="1"/>
        <v>22844.444444444445</v>
      </c>
      <c r="E15" s="521">
        <f t="shared" ca="1" si="0"/>
        <v>1.2642052764011174</v>
      </c>
      <c r="F15" s="521">
        <f t="shared" ca="1" si="1"/>
        <v>1.2642052764011174</v>
      </c>
      <c r="G15" s="518" t="str">
        <f t="shared" ca="1" si="2"/>
        <v/>
      </c>
    </row>
    <row r="16" spans="1:7" x14ac:dyDescent="0.25">
      <c r="A16" s="11"/>
      <c r="B16" s="518" t="s">
        <v>1179</v>
      </c>
      <c r="C16" s="519" t="str">
        <f ca="1"/>
        <v>Guias Salariais 2026</v>
      </c>
      <c r="D16" s="520">
        <f ca="1"/>
        <v>17705.555555555555</v>
      </c>
      <c r="E16" s="521">
        <f t="shared" ca="1" si="0"/>
        <v>-0.52409618124684065</v>
      </c>
      <c r="F16" s="521">
        <f t="shared" ca="1" si="1"/>
        <v>0.52409618124684065</v>
      </c>
      <c r="G16" s="518" t="str">
        <f t="shared" ca="1" si="2"/>
        <v/>
      </c>
    </row>
    <row r="17" spans="1:7" x14ac:dyDescent="0.25">
      <c r="A17" s="11"/>
      <c r="B17" s="518" t="s">
        <v>1180</v>
      </c>
      <c r="C17" s="519" t="str">
        <f ca="1"/>
        <v>Guias Salariais 2026</v>
      </c>
      <c r="D17" s="520">
        <f ca="1"/>
        <v>18955.555555555555</v>
      </c>
      <c r="E17" s="521">
        <f t="shared" ca="1" si="0"/>
        <v>-8.9103934791932043E-2</v>
      </c>
      <c r="F17" s="521">
        <f t="shared" ca="1" si="1"/>
        <v>8.9103934791932043E-2</v>
      </c>
      <c r="G17" s="518" t="str">
        <f t="shared" ca="1" si="2"/>
        <v/>
      </c>
    </row>
    <row r="18" spans="1:7" x14ac:dyDescent="0.25">
      <c r="A18" s="11"/>
      <c r="B18" s="518" t="s">
        <v>1181</v>
      </c>
      <c r="C18" s="519" t="str">
        <f ca="1"/>
        <v>Guias Salariais 2026</v>
      </c>
      <c r="D18" s="520">
        <f ca="1"/>
        <v>18388.888888888891</v>
      </c>
      <c r="E18" s="521">
        <f t="shared" ca="1" si="0"/>
        <v>-0.28630041985148974</v>
      </c>
      <c r="F18" s="521">
        <f t="shared" ca="1" si="1"/>
        <v>0.28630041985148974</v>
      </c>
      <c r="G18" s="518" t="str">
        <f t="shared" ca="1" si="2"/>
        <v/>
      </c>
    </row>
    <row r="19" spans="1:7" x14ac:dyDescent="0.25">
      <c r="A19" s="11"/>
      <c r="B19" s="518" t="s">
        <v>1182</v>
      </c>
      <c r="C19" s="519" t="str">
        <f ca="1"/>
        <v>Guias Salariais 2026</v>
      </c>
      <c r="D19" s="520">
        <f ca="1"/>
        <v>22066.666666666668</v>
      </c>
      <c r="E19" s="521">
        <f t="shared" ca="1" si="0"/>
        <v>0.99354343416250779</v>
      </c>
      <c r="F19" s="521">
        <f t="shared" ca="1" si="1"/>
        <v>0.99354343416250779</v>
      </c>
      <c r="G19" s="518" t="str">
        <f t="shared" ca="1" si="2"/>
        <v/>
      </c>
    </row>
    <row r="20" spans="1:7" x14ac:dyDescent="0.25">
      <c r="A20" s="11"/>
      <c r="B20" s="518" t="s">
        <v>1183</v>
      </c>
      <c r="C20" s="519" t="str">
        <f ca="1"/>
        <v>Guias Salariais 2026</v>
      </c>
      <c r="D20" s="520">
        <f ca="1"/>
        <v>14455.555555555555</v>
      </c>
      <c r="E20" s="521">
        <f t="shared" ca="1" si="0"/>
        <v>-1.6550760220296028</v>
      </c>
      <c r="F20" s="521">
        <f t="shared" ca="1" si="1"/>
        <v>1.6550760220296028</v>
      </c>
      <c r="G20" s="518" t="str">
        <f t="shared" ca="1" si="2"/>
        <v/>
      </c>
    </row>
    <row r="21" spans="1:7" x14ac:dyDescent="0.25">
      <c r="A21" s="11"/>
      <c r="B21" s="518" t="s">
        <v>1184</v>
      </c>
      <c r="C21" s="519" t="str">
        <f ca="1"/>
        <v>Guias Salariais 2026</v>
      </c>
      <c r="D21" s="520">
        <f ca="1"/>
        <v>22233.333333333332</v>
      </c>
      <c r="E21" s="521">
        <f t="shared" ca="1" si="0"/>
        <v>1.0515424003564948</v>
      </c>
      <c r="F21" s="521">
        <f t="shared" ca="1" si="1"/>
        <v>1.0515424003564948</v>
      </c>
      <c r="G21" s="518" t="str">
        <f t="shared" ca="1" si="2"/>
        <v/>
      </c>
    </row>
    <row r="22" spans="1:7" x14ac:dyDescent="0.25">
      <c r="A22" s="11"/>
      <c r="B22" s="518" t="s">
        <v>1185</v>
      </c>
      <c r="C22" s="519" t="str">
        <f ca="1"/>
        <v>Guias Salariais 2026</v>
      </c>
      <c r="D22" s="520">
        <f ca="1"/>
        <v>20438.888888888891</v>
      </c>
      <c r="E22" s="521">
        <f t="shared" ca="1" si="0"/>
        <v>0.42708686433456028</v>
      </c>
      <c r="F22" s="521">
        <f t="shared" ca="1" si="1"/>
        <v>0.42708686433456028</v>
      </c>
      <c r="G22" s="518" t="str">
        <f t="shared" ca="1" si="2"/>
        <v/>
      </c>
    </row>
    <row r="23" spans="1:7" x14ac:dyDescent="0.25">
      <c r="A23" s="11"/>
      <c r="B23" s="518" t="s">
        <v>1186</v>
      </c>
      <c r="C23" s="519" t="str">
        <f ca="1"/>
        <v>Guias Salariais 2026</v>
      </c>
      <c r="D23" s="520">
        <f ca="1"/>
        <v>19366.666666666668</v>
      </c>
      <c r="E23" s="521">
        <f t="shared" ca="1" si="0"/>
        <v>5.3960181819905251E-2</v>
      </c>
      <c r="F23" s="521">
        <f t="shared" ca="1" si="1"/>
        <v>5.3960181819905251E-2</v>
      </c>
      <c r="G23" s="518" t="str">
        <f t="shared" ca="1" si="2"/>
        <v/>
      </c>
    </row>
    <row r="24" spans="1:7" x14ac:dyDescent="0.25">
      <c r="A24" s="11"/>
      <c r="B24" s="518" t="s">
        <v>1187</v>
      </c>
      <c r="C24" s="519" t="str">
        <f ca="1"/>
        <v>Guias Salariais 2026</v>
      </c>
      <c r="D24" s="520">
        <f ca="1"/>
        <v>20933.333333333332</v>
      </c>
      <c r="E24" s="521">
        <f t="shared" ca="1" si="0"/>
        <v>0.59915046404338979</v>
      </c>
      <c r="F24" s="521">
        <f t="shared" ca="1" si="1"/>
        <v>0.59915046404338979</v>
      </c>
      <c r="G24" s="518" t="str">
        <f t="shared" ca="1" si="2"/>
        <v/>
      </c>
    </row>
    <row r="25" spans="1:7" x14ac:dyDescent="0.25">
      <c r="A25" s="11"/>
      <c r="B25" s="518" t="s">
        <v>1188</v>
      </c>
      <c r="C25" s="519" t="str">
        <f ca="1"/>
        <v>Guias Salariais 2026</v>
      </c>
      <c r="D25" s="520">
        <f ca="1"/>
        <v>19805.555555555555</v>
      </c>
      <c r="E25" s="521">
        <f t="shared" ca="1" si="0"/>
        <v>0.20669079279740579</v>
      </c>
      <c r="F25" s="521">
        <f t="shared" ca="1" si="1"/>
        <v>0.20669079279740579</v>
      </c>
      <c r="G25" s="518" t="str">
        <f t="shared" ca="1" si="2"/>
        <v/>
      </c>
    </row>
    <row r="26" spans="1:7" x14ac:dyDescent="0.25">
      <c r="A26" s="11"/>
      <c r="B26" s="518" t="s">
        <v>1189</v>
      </c>
      <c r="C26" s="519" t="str">
        <f ca="1"/>
        <v>Guias Salariais 2026</v>
      </c>
      <c r="D26" s="520">
        <f ca="1"/>
        <v>20294.444444444445</v>
      </c>
      <c r="E26" s="521">
        <f t="shared" ca="1" si="0"/>
        <v>0.3768210936331039</v>
      </c>
      <c r="F26" s="521">
        <f t="shared" ca="1" si="1"/>
        <v>0.3768210936331039</v>
      </c>
      <c r="G26" s="518" t="str">
        <f t="shared" ca="1" si="2"/>
        <v/>
      </c>
    </row>
    <row r="27" spans="1:7" x14ac:dyDescent="0.25">
      <c r="A27" s="11"/>
      <c r="B27" s="518" t="s">
        <v>1190</v>
      </c>
      <c r="C27" s="519" t="str">
        <f ca="1"/>
        <v>Guias Salariais 2026</v>
      </c>
      <c r="D27" s="520">
        <f ca="1"/>
        <v>25000</v>
      </c>
      <c r="E27" s="521">
        <f t="shared" ca="1" si="0"/>
        <v>2.0143252391766926</v>
      </c>
      <c r="F27" s="521">
        <f t="shared" ca="1" si="1"/>
        <v>2.0143252391766926</v>
      </c>
      <c r="G27" s="518" t="str">
        <f t="shared" ca="1" si="2"/>
        <v>ID015</v>
      </c>
    </row>
    <row r="28" spans="1:7" x14ac:dyDescent="0.25">
      <c r="A28" s="11"/>
      <c r="B28" s="518" t="s">
        <v>1191</v>
      </c>
      <c r="C28" s="519" t="str">
        <f ca="1"/>
        <v>Contratações do governo</v>
      </c>
      <c r="D28" s="520">
        <f ca="1"/>
        <v>18025.91</v>
      </c>
      <c r="E28" s="521">
        <f t="shared" ca="1" si="0"/>
        <v>-0.41261482168627789</v>
      </c>
      <c r="F28" s="521">
        <f t="shared" ca="1" si="1"/>
        <v>0.41261482168627789</v>
      </c>
      <c r="G28" s="518" t="str">
        <f t="shared" ca="1" si="2"/>
        <v/>
      </c>
    </row>
    <row r="29" spans="1:7" x14ac:dyDescent="0.25">
      <c r="A29" s="11"/>
      <c r="B29" s="518" t="s">
        <v>1192</v>
      </c>
      <c r="C29" s="519" t="str">
        <f ca="1"/>
        <v>Contratações do governo</v>
      </c>
      <c r="D29" s="520">
        <f ca="1"/>
        <v>17446.14</v>
      </c>
      <c r="E29" s="521">
        <f t="shared" ca="1" si="0"/>
        <v>-0.61437118546800795</v>
      </c>
      <c r="F29" s="521">
        <f t="shared" ca="1" si="1"/>
        <v>0.61437118546800795</v>
      </c>
      <c r="G29" s="518" t="str">
        <f t="shared" ca="1" si="2"/>
        <v/>
      </c>
    </row>
    <row r="30" spans="1:7" x14ac:dyDescent="0.25">
      <c r="A30" s="11"/>
      <c r="B30" s="518" t="s">
        <v>1193</v>
      </c>
      <c r="C30" s="519" t="str">
        <f ca="1"/>
        <v>Contratações do governo</v>
      </c>
      <c r="D30" s="520">
        <f ca="1"/>
        <v>16038.6</v>
      </c>
      <c r="E30" s="521">
        <f t="shared" ca="1" si="0"/>
        <v>-1.1041863747281213</v>
      </c>
      <c r="F30" s="521">
        <f t="shared" ca="1" si="1"/>
        <v>1.1041863747281213</v>
      </c>
      <c r="G30" s="518" t="str">
        <f t="shared" ca="1" si="2"/>
        <v/>
      </c>
    </row>
    <row r="31" spans="1:7" x14ac:dyDescent="0.25">
      <c r="A31" s="11"/>
      <c r="B31" s="518" t="s">
        <v>1194</v>
      </c>
      <c r="C31" s="519" t="str">
        <f ca="1"/>
        <v>Contratações do governo</v>
      </c>
      <c r="D31" s="520">
        <f ca="1"/>
        <v>15681.16</v>
      </c>
      <c r="E31" s="521">
        <f t="shared" ca="1" si="0"/>
        <v>-1.2285732775863953</v>
      </c>
      <c r="F31" s="521">
        <f t="shared" ca="1" si="1"/>
        <v>1.2285732775863953</v>
      </c>
      <c r="G31" s="518" t="str">
        <f t="shared" ca="1" si="2"/>
        <v/>
      </c>
    </row>
    <row r="32" spans="1:7" x14ac:dyDescent="0.25">
      <c r="A32" s="11"/>
      <c r="B32" s="518" t="s">
        <v>1195</v>
      </c>
      <c r="C32" s="519" t="str">
        <f ca="1"/>
        <v>Contratações do governo</v>
      </c>
      <c r="D32" s="520">
        <f ca="1"/>
        <v>15681.16</v>
      </c>
      <c r="E32" s="521">
        <f t="shared" ca="1" si="0"/>
        <v>-1.2285732775863953</v>
      </c>
      <c r="F32" s="521">
        <f t="shared" ca="1" si="1"/>
        <v>1.2285732775863953</v>
      </c>
      <c r="G32" s="518" t="str">
        <f t="shared" ca="1" si="2"/>
        <v/>
      </c>
    </row>
    <row r="33" spans="1:7" x14ac:dyDescent="0.25">
      <c r="A33" s="11"/>
      <c r="B33" s="518" t="s">
        <v>1196</v>
      </c>
      <c r="C33" s="519" t="str">
        <f ca="1"/>
        <v>Contratações do governo</v>
      </c>
      <c r="D33" s="520">
        <f ca="1"/>
        <v>16038.6</v>
      </c>
      <c r="E33" s="521">
        <f t="shared" ca="1" si="0"/>
        <v>-1.1041863747281213</v>
      </c>
      <c r="F33" s="521">
        <f t="shared" ca="1" si="1"/>
        <v>1.1041863747281213</v>
      </c>
      <c r="G33" s="518" t="str">
        <f t="shared" ca="1" si="2"/>
        <v/>
      </c>
    </row>
    <row r="34" spans="1:7" x14ac:dyDescent="0.25">
      <c r="A34" s="11"/>
      <c r="B34" s="518" t="s">
        <v>1197</v>
      </c>
      <c r="C34" s="519" t="str">
        <f ca="1"/>
        <v>CAGED</v>
      </c>
      <c r="D34" s="520">
        <f ca="1"/>
        <v>24318.76</v>
      </c>
      <c r="E34" s="521">
        <f t="shared" ca="1" si="0"/>
        <v>1.7772579447967387</v>
      </c>
      <c r="F34" s="521">
        <f t="shared" ca="1" si="1"/>
        <v>1.7772579447967387</v>
      </c>
      <c r="G34" s="518" t="str">
        <f t="shared" ca="1" si="2"/>
        <v/>
      </c>
    </row>
  </sheetData>
  <mergeCells count="1">
    <mergeCell ref="B3:D3"/>
  </mergeCells>
  <conditionalFormatting sqref="C8">
    <cfRule type="cellIs" dxfId="41" priority="17" operator="lessThan">
      <formula>0.25000001</formula>
    </cfRule>
    <cfRule type="cellIs" dxfId="40"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8C67301C-ECCE-43E2-970D-E21AE91134F9}">
          <x14:formula1>
            <xm:f>ListaPerfisDesenv!$C$2:$C$35</xm:f>
          </x14:formula1>
          <xm:sqref>B1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E013D-C97F-4A27-AB4E-78214CAB3102}">
  <dimension ref="A1:G29"/>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49</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MEDIAN(D13:D29)</f>
        <v>12208.888888888889</v>
      </c>
      <c r="D4" s="380" t="s">
        <v>1164</v>
      </c>
      <c r="E4" s="500">
        <f ca="1">COUNTA(D$13:D$29)</f>
        <v>17</v>
      </c>
      <c r="F4" s="11"/>
      <c r="G4" s="380"/>
    </row>
    <row r="5" spans="1:7" x14ac:dyDescent="0.25">
      <c r="A5" s="11"/>
      <c r="B5" s="502" t="s">
        <v>1165</v>
      </c>
      <c r="C5" s="524">
        <f ca="1">AVERAGE(D$13:D$29)</f>
        <v>12994.964901960784</v>
      </c>
      <c r="D5" s="380"/>
      <c r="E5" s="504"/>
      <c r="F5" s="11"/>
      <c r="G5" s="380"/>
    </row>
    <row r="6" spans="1:7" x14ac:dyDescent="0.25">
      <c r="A6" s="11"/>
      <c r="B6" s="502" t="s">
        <v>1166</v>
      </c>
      <c r="C6" s="524">
        <f ca="1">SMALL(D$13:D$29,1)</f>
        <v>9000</v>
      </c>
      <c r="D6" s="380"/>
      <c r="E6" s="504"/>
      <c r="F6" s="11"/>
      <c r="G6" s="380"/>
    </row>
    <row r="7" spans="1:7" x14ac:dyDescent="0.25">
      <c r="A7" s="11"/>
      <c r="B7" s="502" t="s">
        <v>1167</v>
      </c>
      <c r="C7" s="524">
        <f ca="1">STDEV(D$13:D$29)</f>
        <v>3047.3629701299647</v>
      </c>
      <c r="D7" s="380"/>
      <c r="E7" s="504"/>
      <c r="F7" s="11"/>
      <c r="G7" s="380"/>
    </row>
    <row r="8" spans="1:7" x14ac:dyDescent="0.25">
      <c r="A8" s="11"/>
      <c r="B8" s="505" t="s">
        <v>1168</v>
      </c>
      <c r="C8" s="506">
        <f ca="1">C7/C5</f>
        <v>0.23450336288866422</v>
      </c>
      <c r="D8" s="507"/>
      <c r="E8" s="508"/>
      <c r="F8" s="11"/>
      <c r="G8" s="380"/>
    </row>
    <row r="9" spans="1:7" x14ac:dyDescent="0.25">
      <c r="A9" s="11"/>
      <c r="B9" s="510" t="s">
        <v>1169</v>
      </c>
      <c r="C9" s="511">
        <f ca="1">IF(ISERR(LARGE(F:F,1)),"",LARGE(F:F,1))</f>
        <v>2.626872865655979</v>
      </c>
      <c r="D9" s="512"/>
      <c r="E9" s="513"/>
      <c r="F9" s="11"/>
      <c r="G9" s="380"/>
    </row>
    <row r="10" spans="1:7" x14ac:dyDescent="0.25">
      <c r="A10" s="11"/>
      <c r="B10" s="505" t="s">
        <v>1170</v>
      </c>
      <c r="C10" s="515" t="str">
        <f ca="1">RIGHT(_xlfn.CONCAT(G:G),5)</f>
        <v>ID011</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29" ca="1">_xlfn._xlws.FILTER(
    Consolidação!A2:A67,
    OFFSET(_xlfn.XLOOKUP(B1, Consolidação!B1:AE1, Consolidação!B1:AE1), 1, 0, 66, 1) &lt;&gt; ""
)</f>
        <v>Guias Salariais 2026</v>
      </c>
      <c r="D13" s="520" cm="1">
        <f t="array" aca="1" ref="D13:D29" ca="1">_xlfn._xlws.FILTER(OFFSET(_xlfn.XLOOKUP(B1, Consolidação!B1:AE1, Consolidação!B1:AE1), 1, 0, 66, 1), OFFSET(_xlfn.XLOOKUP(B1, Consolidação!B1:AE1, Consolidação!B1:AE1), 1, 0, 66, 1) &lt;&gt; "")</f>
        <v>15725</v>
      </c>
      <c r="E13" s="521">
        <f t="shared" ref="E13:E29" ca="1" si="0">IF(C$7=0,"-",IF(D13="-","-",IF(D13="","-",(D13-AVERAGE(D$13:D$29))/STDEV(D$13:D$29))))</f>
        <v>0.8958680422381009</v>
      </c>
      <c r="F13" s="521">
        <f t="shared" ref="F13:F29" ca="1" si="1">IF(E13="-","-",IF(D13="-","-",ABS(E13)))</f>
        <v>0.8958680422381009</v>
      </c>
      <c r="G13" s="518" t="str">
        <f t="shared" ref="G13:G29" ca="1" si="2">IF(F13=C$9,B13,"")</f>
        <v/>
      </c>
    </row>
    <row r="14" spans="1:7" x14ac:dyDescent="0.25">
      <c r="A14" s="11"/>
      <c r="B14" s="518" t="s">
        <v>1177</v>
      </c>
      <c r="C14" s="519" t="str">
        <f ca="1"/>
        <v>Guias Salariais 2026</v>
      </c>
      <c r="D14" s="520">
        <f ca="1"/>
        <v>14950</v>
      </c>
      <c r="E14" s="521">
        <f t="shared" ca="1" si="0"/>
        <v>0.64154979803926571</v>
      </c>
      <c r="F14" s="521">
        <f t="shared" ca="1" si="1"/>
        <v>0.64154979803926571</v>
      </c>
      <c r="G14" s="518" t="str">
        <f t="shared" ca="1" si="2"/>
        <v/>
      </c>
    </row>
    <row r="15" spans="1:7" x14ac:dyDescent="0.25">
      <c r="A15" s="11"/>
      <c r="B15" s="518" t="s">
        <v>1178</v>
      </c>
      <c r="C15" s="519" t="str">
        <f ca="1"/>
        <v>Guias Salariais 2026</v>
      </c>
      <c r="D15" s="520">
        <f ca="1"/>
        <v>10000</v>
      </c>
      <c r="E15" s="521">
        <f t="shared" ca="1" si="0"/>
        <v>-0.9828054391016815</v>
      </c>
      <c r="F15" s="521">
        <f t="shared" ca="1" si="1"/>
        <v>0.9828054391016815</v>
      </c>
      <c r="G15" s="518" t="str">
        <f t="shared" ca="1" si="2"/>
        <v/>
      </c>
    </row>
    <row r="16" spans="1:7" x14ac:dyDescent="0.25">
      <c r="A16" s="11"/>
      <c r="B16" s="518" t="s">
        <v>1179</v>
      </c>
      <c r="C16" s="519" t="str">
        <f ca="1"/>
        <v>Guias Salariais 2026</v>
      </c>
      <c r="D16" s="520">
        <f ca="1"/>
        <v>13500</v>
      </c>
      <c r="E16" s="521">
        <f t="shared" ca="1" si="0"/>
        <v>0.16572856695757415</v>
      </c>
      <c r="F16" s="521">
        <f t="shared" ca="1" si="1"/>
        <v>0.16572856695757415</v>
      </c>
      <c r="G16" s="518" t="str">
        <f t="shared" ca="1" si="2"/>
        <v/>
      </c>
    </row>
    <row r="17" spans="1:7" x14ac:dyDescent="0.25">
      <c r="A17" s="11"/>
      <c r="B17" s="518" t="s">
        <v>1180</v>
      </c>
      <c r="C17" s="519" t="str">
        <f ca="1"/>
        <v>Guias Salariais 2026</v>
      </c>
      <c r="D17" s="520">
        <f ca="1"/>
        <v>12208.888888888889</v>
      </c>
      <c r="E17" s="521">
        <f t="shared" ca="1" si="0"/>
        <v>-0.25795286638872911</v>
      </c>
      <c r="F17" s="521">
        <f t="shared" ca="1" si="1"/>
        <v>0.25795286638872911</v>
      </c>
      <c r="G17" s="518" t="str">
        <f t="shared" ca="1" si="2"/>
        <v/>
      </c>
    </row>
    <row r="18" spans="1:7" x14ac:dyDescent="0.25">
      <c r="A18" s="11"/>
      <c r="B18" s="518" t="s">
        <v>1181</v>
      </c>
      <c r="C18" s="519" t="str">
        <f ca="1"/>
        <v>Guias Salariais 2026</v>
      </c>
      <c r="D18" s="520">
        <f ca="1"/>
        <v>14633.333333333334</v>
      </c>
      <c r="E18" s="521">
        <f t="shared" ca="1" si="0"/>
        <v>0.53763481653866663</v>
      </c>
      <c r="F18" s="521">
        <f t="shared" ca="1" si="1"/>
        <v>0.53763481653866663</v>
      </c>
      <c r="G18" s="518" t="str">
        <f t="shared" ca="1" si="2"/>
        <v/>
      </c>
    </row>
    <row r="19" spans="1:7" x14ac:dyDescent="0.25">
      <c r="A19" s="11"/>
      <c r="B19" s="518" t="s">
        <v>1182</v>
      </c>
      <c r="C19" s="519" t="str">
        <f ca="1"/>
        <v>Guias Salariais 2026</v>
      </c>
      <c r="D19" s="520">
        <f ca="1"/>
        <v>17622.222222222223</v>
      </c>
      <c r="E19" s="521">
        <f t="shared" ca="1" si="0"/>
        <v>1.5184463963162531</v>
      </c>
      <c r="F19" s="521">
        <f t="shared" ca="1" si="1"/>
        <v>1.5184463963162531</v>
      </c>
      <c r="G19" s="518" t="str">
        <f t="shared" ca="1" si="2"/>
        <v/>
      </c>
    </row>
    <row r="20" spans="1:7" x14ac:dyDescent="0.25">
      <c r="A20" s="11"/>
      <c r="B20" s="518" t="s">
        <v>1183</v>
      </c>
      <c r="C20" s="519" t="str">
        <f ca="1"/>
        <v>Guias Salariais 2026</v>
      </c>
      <c r="D20" s="520">
        <f ca="1"/>
        <v>12577.777777777777</v>
      </c>
      <c r="E20" s="521">
        <f t="shared" ca="1" si="0"/>
        <v>-0.1369010282897854</v>
      </c>
      <c r="F20" s="521">
        <f t="shared" ca="1" si="1"/>
        <v>0.1369010282897854</v>
      </c>
      <c r="G20" s="518" t="str">
        <f t="shared" ca="1" si="2"/>
        <v/>
      </c>
    </row>
    <row r="21" spans="1:7" x14ac:dyDescent="0.25">
      <c r="A21" s="11"/>
      <c r="B21" s="518" t="s">
        <v>1184</v>
      </c>
      <c r="C21" s="519" t="str">
        <f ca="1"/>
        <v>Guias Salariais 2026</v>
      </c>
      <c r="D21" s="520">
        <f ca="1"/>
        <v>11955.555555555555</v>
      </c>
      <c r="E21" s="521">
        <f t="shared" ca="1" si="0"/>
        <v>-0.34108485158920876</v>
      </c>
      <c r="F21" s="521">
        <f t="shared" ca="1" si="1"/>
        <v>0.34108485158920876</v>
      </c>
      <c r="G21" s="518" t="str">
        <f t="shared" ca="1" si="2"/>
        <v/>
      </c>
    </row>
    <row r="22" spans="1:7" x14ac:dyDescent="0.25">
      <c r="A22" s="11"/>
      <c r="B22" s="518" t="s">
        <v>1185</v>
      </c>
      <c r="C22" s="519" t="str">
        <f ca="1"/>
        <v>Guias Salariais 2026</v>
      </c>
      <c r="D22" s="520">
        <f ca="1"/>
        <v>12955.555555555555</v>
      </c>
      <c r="E22" s="521">
        <f t="shared" ca="1" si="0"/>
        <v>-1.2932278429421433E-2</v>
      </c>
      <c r="F22" s="521">
        <f t="shared" ca="1" si="1"/>
        <v>1.2932278429421433E-2</v>
      </c>
      <c r="G22" s="518" t="str">
        <f t="shared" ca="1" si="2"/>
        <v/>
      </c>
    </row>
    <row r="23" spans="1:7" x14ac:dyDescent="0.25">
      <c r="A23" s="11"/>
      <c r="B23" s="518" t="s">
        <v>1186</v>
      </c>
      <c r="C23" s="519" t="str">
        <f ca="1"/>
        <v>Guias Salariais 2026</v>
      </c>
      <c r="D23" s="520">
        <f ca="1"/>
        <v>21000</v>
      </c>
      <c r="E23" s="521">
        <f t="shared" ca="1" si="0"/>
        <v>2.626872865655979</v>
      </c>
      <c r="F23" s="521">
        <f t="shared" ca="1" si="1"/>
        <v>2.626872865655979</v>
      </c>
      <c r="G23" s="518" t="str">
        <f t="shared" ca="1" si="2"/>
        <v>ID011</v>
      </c>
    </row>
    <row r="24" spans="1:7" x14ac:dyDescent="0.25">
      <c r="A24" s="11"/>
      <c r="B24" s="518" t="s">
        <v>1187</v>
      </c>
      <c r="C24" s="519" t="str">
        <f ca="1"/>
        <v>Contratações do governo</v>
      </c>
      <c r="D24" s="520">
        <f ca="1"/>
        <v>10730.16</v>
      </c>
      <c r="E24" s="521">
        <f t="shared" ca="1" si="0"/>
        <v>-0.74320155628333118</v>
      </c>
      <c r="F24" s="521">
        <f t="shared" ca="1" si="1"/>
        <v>0.74320155628333118</v>
      </c>
      <c r="G24" s="518" t="str">
        <f t="shared" ca="1" si="2"/>
        <v/>
      </c>
    </row>
    <row r="25" spans="1:7" x14ac:dyDescent="0.25">
      <c r="A25" s="11"/>
      <c r="B25" s="518" t="s">
        <v>1188</v>
      </c>
      <c r="C25" s="519" t="str">
        <f ca="1"/>
        <v>Contratações do governo</v>
      </c>
      <c r="D25" s="520">
        <f ca="1"/>
        <v>10691.74</v>
      </c>
      <c r="E25" s="521">
        <f t="shared" ca="1" si="0"/>
        <v>-0.75580917814413029</v>
      </c>
      <c r="F25" s="521">
        <f t="shared" ca="1" si="1"/>
        <v>0.75580917814413029</v>
      </c>
      <c r="G25" s="518" t="str">
        <f t="shared" ca="1" si="2"/>
        <v/>
      </c>
    </row>
    <row r="26" spans="1:7" x14ac:dyDescent="0.25">
      <c r="A26" s="11"/>
      <c r="B26" s="518" t="s">
        <v>1189</v>
      </c>
      <c r="C26" s="519" t="str">
        <f ca="1"/>
        <v>Contratações do governo</v>
      </c>
      <c r="D26" s="520">
        <f ca="1"/>
        <v>10691.74</v>
      </c>
      <c r="E26" s="521">
        <f t="shared" ca="1" si="0"/>
        <v>-0.75580917814413029</v>
      </c>
      <c r="F26" s="521">
        <f t="shared" ca="1" si="1"/>
        <v>0.75580917814413029</v>
      </c>
      <c r="G26" s="518" t="str">
        <f t="shared" ca="1" si="2"/>
        <v/>
      </c>
    </row>
    <row r="27" spans="1:7" x14ac:dyDescent="0.25">
      <c r="A27" s="11"/>
      <c r="B27" s="518" t="s">
        <v>1190</v>
      </c>
      <c r="C27" s="519" t="str">
        <f ca="1"/>
        <v>Contratações do governo</v>
      </c>
      <c r="D27" s="520">
        <f ca="1"/>
        <v>10691.74</v>
      </c>
      <c r="E27" s="521">
        <f t="shared" ca="1" si="0"/>
        <v>-0.75580917814413029</v>
      </c>
      <c r="F27" s="521">
        <f t="shared" ca="1" si="1"/>
        <v>0.75580917814413029</v>
      </c>
      <c r="G27" s="518" t="str">
        <f t="shared" ca="1" si="2"/>
        <v/>
      </c>
    </row>
    <row r="28" spans="1:7" x14ac:dyDescent="0.25">
      <c r="A28" s="11"/>
      <c r="B28" s="518" t="s">
        <v>1191</v>
      </c>
      <c r="C28" s="519" t="str">
        <f ca="1"/>
        <v>Contratações do governo</v>
      </c>
      <c r="D28" s="520">
        <f ca="1"/>
        <v>11980.69</v>
      </c>
      <c r="E28" s="521">
        <f t="shared" ca="1" si="0"/>
        <v>-0.33283691896982215</v>
      </c>
      <c r="F28" s="521">
        <f t="shared" ca="1" si="1"/>
        <v>0.33283691896982215</v>
      </c>
      <c r="G28" s="518" t="str">
        <f t="shared" ca="1" si="2"/>
        <v/>
      </c>
    </row>
    <row r="29" spans="1:7" x14ac:dyDescent="0.25">
      <c r="A29" s="11"/>
      <c r="B29" s="518" t="s">
        <v>1192</v>
      </c>
      <c r="C29" s="519" t="str">
        <f ca="1"/>
        <v>Contratações do governo</v>
      </c>
      <c r="D29" s="520">
        <f ca="1"/>
        <v>9000</v>
      </c>
      <c r="E29" s="521">
        <f t="shared" ca="1" si="0"/>
        <v>-1.3109580122614688</v>
      </c>
      <c r="F29" s="521">
        <f t="shared" ca="1" si="1"/>
        <v>1.3109580122614688</v>
      </c>
      <c r="G29" s="518" t="str">
        <f t="shared" ca="1" si="2"/>
        <v/>
      </c>
    </row>
  </sheetData>
  <mergeCells count="1">
    <mergeCell ref="B3:D3"/>
  </mergeCells>
  <conditionalFormatting sqref="C8">
    <cfRule type="cellIs" dxfId="39" priority="17" operator="lessThan">
      <formula>0.25000001</formula>
    </cfRule>
    <cfRule type="cellIs" dxfId="38"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01CA133B-557D-43C1-AC05-6270083627AD}">
          <x14:formula1>
            <xm:f>ListaPerfisDesenv!$C$2:$C$35</xm:f>
          </x14:formula1>
          <xm:sqref>B1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DEFF-1D5F-4AB8-A3E3-F7ADBB183870}">
  <dimension ref="A1:G23"/>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51</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MEDIAN(D13:D23)</f>
        <v>17138.03</v>
      </c>
      <c r="D4" s="380" t="s">
        <v>1164</v>
      </c>
      <c r="E4" s="500">
        <f ca="1">COUNTA(D$13:D$23)</f>
        <v>11</v>
      </c>
      <c r="F4" s="11"/>
      <c r="G4" s="380"/>
    </row>
    <row r="5" spans="1:7" x14ac:dyDescent="0.25">
      <c r="A5" s="11"/>
      <c r="B5" s="502" t="s">
        <v>1165</v>
      </c>
      <c r="C5" s="524">
        <f ca="1">AVERAGE(D$13:D$23)</f>
        <v>18593.360202020205</v>
      </c>
      <c r="D5" s="380"/>
      <c r="E5" s="504"/>
      <c r="F5" s="11"/>
      <c r="G5" s="380"/>
    </row>
    <row r="6" spans="1:7" x14ac:dyDescent="0.25">
      <c r="A6" s="11"/>
      <c r="B6" s="502" t="s">
        <v>1166</v>
      </c>
      <c r="C6" s="524">
        <f ca="1">SMALL(D$13:D$23,1)</f>
        <v>14474.54</v>
      </c>
      <c r="D6" s="380"/>
      <c r="E6" s="504"/>
      <c r="F6" s="11"/>
      <c r="G6" s="380"/>
    </row>
    <row r="7" spans="1:7" x14ac:dyDescent="0.25">
      <c r="A7" s="11"/>
      <c r="B7" s="502" t="s">
        <v>1167</v>
      </c>
      <c r="C7" s="524">
        <f ca="1">STDEV(D$13:D$23)</f>
        <v>3949.5754001760924</v>
      </c>
      <c r="D7" s="380"/>
      <c r="E7" s="504"/>
      <c r="F7" s="11"/>
      <c r="G7" s="380"/>
    </row>
    <row r="8" spans="1:7" x14ac:dyDescent="0.25">
      <c r="A8" s="11"/>
      <c r="B8" s="505" t="s">
        <v>1168</v>
      </c>
      <c r="C8" s="506">
        <f ca="1">C7/C5</f>
        <v>0.21241859229656421</v>
      </c>
      <c r="D8" s="507"/>
      <c r="E8" s="508"/>
      <c r="F8" s="11"/>
      <c r="G8" s="380"/>
    </row>
    <row r="9" spans="1:7" x14ac:dyDescent="0.25">
      <c r="A9" s="11"/>
      <c r="B9" s="510" t="s">
        <v>1169</v>
      </c>
      <c r="C9" s="511">
        <f ca="1">IF(ISERR(LARGE(F:F,1)),"",LARGE(F:F,1))</f>
        <v>1.8753002658588487</v>
      </c>
      <c r="D9" s="512"/>
      <c r="E9" s="513"/>
      <c r="F9" s="11"/>
      <c r="G9" s="380"/>
    </row>
    <row r="10" spans="1:7" x14ac:dyDescent="0.25">
      <c r="A10" s="11"/>
      <c r="B10" s="505" t="s">
        <v>1170</v>
      </c>
      <c r="C10" s="515" t="str">
        <f ca="1">RIGHT(_xlfn.CONCAT(G:G),5)</f>
        <v>ID002</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23" ca="1">_xlfn._xlws.FILTER(
    Consolidação!A2:A67,
    OFFSET(_xlfn.XLOOKUP(B1, Consolidação!B1:AE1, Consolidação!B1:AE1), 1, 0, 66, 1) &lt;&gt; ""
)</f>
        <v>Guias Salariais 2026</v>
      </c>
      <c r="D13" s="520" cm="1">
        <f t="array" aca="1" ref="D13:D23" ca="1">_xlfn._xlws.FILTER(OFFSET(_xlfn.XLOOKUP(B1, Consolidação!B1:AE1, Consolidação!B1:AE1), 1, 0, 66, 1), OFFSET(_xlfn.XLOOKUP(B1, Consolidação!B1:AE1, Consolidação!B1:AE1), 1, 0, 66, 1) &lt;&gt; "")</f>
        <v>20700</v>
      </c>
      <c r="E13" s="521">
        <f t="shared" ref="E13:E23" ca="1" si="0">IF(C$7=0,"-",IF(D13="-","-",IF(D13="","-",(D13-AVERAGE(D$13:D$23))/STDEV(D$13:D$23))))</f>
        <v>0.53338386650014835</v>
      </c>
      <c r="F13" s="521">
        <f t="shared" ref="F13:F23" ca="1" si="1">IF(E13="-","-",IF(D13="-","-",ABS(E13)))</f>
        <v>0.53338386650014835</v>
      </c>
      <c r="G13" s="518" t="str">
        <f t="shared" ref="G13:G23" ca="1" si="2">IF(F13=C$9,B13,"")</f>
        <v/>
      </c>
    </row>
    <row r="14" spans="1:7" x14ac:dyDescent="0.25">
      <c r="A14" s="11"/>
      <c r="B14" s="518" t="s">
        <v>1177</v>
      </c>
      <c r="C14" s="519" t="str">
        <f ca="1"/>
        <v>Guias Salariais 2026</v>
      </c>
      <c r="D14" s="520">
        <f ca="1"/>
        <v>26000</v>
      </c>
      <c r="E14" s="521">
        <f t="shared" ca="1" si="0"/>
        <v>1.8753002658588487</v>
      </c>
      <c r="F14" s="521">
        <f t="shared" ca="1" si="1"/>
        <v>1.8753002658588487</v>
      </c>
      <c r="G14" s="518" t="str">
        <f t="shared" ca="1" si="2"/>
        <v>ID002</v>
      </c>
    </row>
    <row r="15" spans="1:7" x14ac:dyDescent="0.25">
      <c r="A15" s="11"/>
      <c r="B15" s="518" t="s">
        <v>1178</v>
      </c>
      <c r="C15" s="519" t="str">
        <f ca="1"/>
        <v>Guias Salariais 2026</v>
      </c>
      <c r="D15" s="520">
        <f ca="1"/>
        <v>14955.555555555555</v>
      </c>
      <c r="E15" s="521">
        <f t="shared" ca="1" si="0"/>
        <v>-0.92106220995362142</v>
      </c>
      <c r="F15" s="521">
        <f t="shared" ca="1" si="1"/>
        <v>0.92106220995362142</v>
      </c>
      <c r="G15" s="518" t="str">
        <f t="shared" ca="1" si="2"/>
        <v/>
      </c>
    </row>
    <row r="16" spans="1:7" x14ac:dyDescent="0.25">
      <c r="A16" s="11"/>
      <c r="B16" s="518" t="s">
        <v>1179</v>
      </c>
      <c r="C16" s="519" t="str">
        <f ca="1"/>
        <v>Guias Salariais 2026</v>
      </c>
      <c r="D16" s="520">
        <f ca="1"/>
        <v>17955.555555555555</v>
      </c>
      <c r="E16" s="521">
        <f t="shared" ca="1" si="0"/>
        <v>-0.16148688956190424</v>
      </c>
      <c r="F16" s="521">
        <f t="shared" ca="1" si="1"/>
        <v>0.16148688956190424</v>
      </c>
      <c r="G16" s="518" t="str">
        <f t="shared" ca="1" si="2"/>
        <v/>
      </c>
    </row>
    <row r="17" spans="1:7" x14ac:dyDescent="0.25">
      <c r="A17" s="11"/>
      <c r="B17" s="518" t="s">
        <v>1180</v>
      </c>
      <c r="C17" s="519" t="str">
        <f ca="1"/>
        <v>Guias Salariais 2026</v>
      </c>
      <c r="D17" s="520">
        <f ca="1"/>
        <v>19711.111111111109</v>
      </c>
      <c r="E17" s="521">
        <f t="shared" ca="1" si="0"/>
        <v>0.2830053349636189</v>
      </c>
      <c r="F17" s="521">
        <f t="shared" ca="1" si="1"/>
        <v>0.2830053349636189</v>
      </c>
      <c r="G17" s="518" t="str">
        <f t="shared" ca="1" si="2"/>
        <v/>
      </c>
    </row>
    <row r="18" spans="1:7" x14ac:dyDescent="0.25">
      <c r="A18" s="11"/>
      <c r="B18" s="518" t="s">
        <v>1181</v>
      </c>
      <c r="C18" s="519" t="str">
        <f ca="1"/>
        <v>Guias Salariais 2026</v>
      </c>
      <c r="D18" s="520">
        <f ca="1"/>
        <v>25000</v>
      </c>
      <c r="E18" s="521">
        <f t="shared" ca="1" si="0"/>
        <v>1.6221084923949429</v>
      </c>
      <c r="F18" s="521">
        <f t="shared" ca="1" si="1"/>
        <v>1.6221084923949429</v>
      </c>
      <c r="G18" s="518" t="str">
        <f t="shared" ca="1" si="2"/>
        <v/>
      </c>
    </row>
    <row r="19" spans="1:7" x14ac:dyDescent="0.25">
      <c r="A19" s="11"/>
      <c r="B19" s="518" t="s">
        <v>1182</v>
      </c>
      <c r="C19" s="519" t="str">
        <f ca="1"/>
        <v>Contratações do governo</v>
      </c>
      <c r="D19" s="520">
        <f ca="1"/>
        <v>17100</v>
      </c>
      <c r="E19" s="521">
        <f t="shared" ca="1" si="0"/>
        <v>-0.37810651796991229</v>
      </c>
      <c r="F19" s="521">
        <f t="shared" ca="1" si="1"/>
        <v>0.37810651796991229</v>
      </c>
      <c r="G19" s="518" t="str">
        <f t="shared" ca="1" si="2"/>
        <v/>
      </c>
    </row>
    <row r="20" spans="1:7" x14ac:dyDescent="0.25">
      <c r="A20" s="11"/>
      <c r="B20" s="518" t="s">
        <v>1183</v>
      </c>
      <c r="C20" s="519" t="str">
        <f ca="1"/>
        <v>Contratações do governo</v>
      </c>
      <c r="D20" s="520">
        <f ca="1"/>
        <v>17017.63</v>
      </c>
      <c r="E20" s="521">
        <f t="shared" ca="1" si="0"/>
        <v>-0.39896192435013395</v>
      </c>
      <c r="F20" s="521">
        <f t="shared" ca="1" si="1"/>
        <v>0.39896192435013395</v>
      </c>
      <c r="G20" s="518" t="str">
        <f t="shared" ca="1" si="2"/>
        <v/>
      </c>
    </row>
    <row r="21" spans="1:7" x14ac:dyDescent="0.25">
      <c r="A21" s="11"/>
      <c r="B21" s="518" t="s">
        <v>1184</v>
      </c>
      <c r="C21" s="519" t="str">
        <f ca="1"/>
        <v>Contratações do governo</v>
      </c>
      <c r="D21" s="520">
        <f ca="1"/>
        <v>14474.54</v>
      </c>
      <c r="E21" s="521">
        <f t="shared" ca="1" si="0"/>
        <v>-1.0428513915284581</v>
      </c>
      <c r="F21" s="521">
        <f t="shared" ca="1" si="1"/>
        <v>1.0428513915284581</v>
      </c>
      <c r="G21" s="518" t="str">
        <f t="shared" ca="1" si="2"/>
        <v/>
      </c>
    </row>
    <row r="22" spans="1:7" x14ac:dyDescent="0.25">
      <c r="A22" s="11"/>
      <c r="B22" s="518" t="s">
        <v>1185</v>
      </c>
      <c r="C22" s="519" t="str">
        <f ca="1"/>
        <v>Contratações do governo</v>
      </c>
      <c r="D22" s="520">
        <f ca="1"/>
        <v>14474.54</v>
      </c>
      <c r="E22" s="521">
        <f t="shared" ca="1" si="0"/>
        <v>-1.0428513915284581</v>
      </c>
      <c r="F22" s="521">
        <f t="shared" ca="1" si="1"/>
        <v>1.0428513915284581</v>
      </c>
      <c r="G22" s="518" t="str">
        <f t="shared" ca="1" si="2"/>
        <v/>
      </c>
    </row>
    <row r="23" spans="1:7" x14ac:dyDescent="0.25">
      <c r="A23" s="11"/>
      <c r="B23" s="518" t="s">
        <v>1186</v>
      </c>
      <c r="C23" s="519" t="str">
        <f ca="1"/>
        <v>CAGED</v>
      </c>
      <c r="D23" s="520">
        <f ca="1"/>
        <v>17138.03</v>
      </c>
      <c r="E23" s="521">
        <f t="shared" ca="1" si="0"/>
        <v>-0.36847763482508022</v>
      </c>
      <c r="F23" s="521">
        <f t="shared" ca="1" si="1"/>
        <v>0.36847763482508022</v>
      </c>
      <c r="G23" s="518" t="str">
        <f t="shared" ca="1" si="2"/>
        <v/>
      </c>
    </row>
  </sheetData>
  <mergeCells count="1">
    <mergeCell ref="B3:D3"/>
  </mergeCells>
  <conditionalFormatting sqref="C8">
    <cfRule type="cellIs" dxfId="37" priority="17" operator="lessThan">
      <formula>0.25000001</formula>
    </cfRule>
    <cfRule type="cellIs" dxfId="36"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E8ED6DC9-983B-46BA-BE01-C55DC1D346D7}">
          <x14:formula1>
            <xm:f>ListaPerfisDesenv!$C$2:$C$35</xm:f>
          </x14:formula1>
          <xm:sqref>B1</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EA9BF-9250-482C-873B-98C563608353}">
  <dimension ref="A1:G18"/>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53</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MEDIAN(D13:D18)</f>
        <v>7112.998333333333</v>
      </c>
      <c r="D4" s="380" t="s">
        <v>1164</v>
      </c>
      <c r="E4" s="500">
        <f ca="1">COUNTA(D$13:D$18)</f>
        <v>6</v>
      </c>
      <c r="F4" s="11"/>
      <c r="G4" s="380"/>
    </row>
    <row r="5" spans="1:7" x14ac:dyDescent="0.25">
      <c r="A5" s="11"/>
      <c r="B5" s="502" t="s">
        <v>1165</v>
      </c>
      <c r="C5" s="524">
        <f ca="1">AVERAGE(D$13:D$18)</f>
        <v>6801.9624074074081</v>
      </c>
      <c r="D5" s="380"/>
      <c r="E5" s="504"/>
      <c r="F5" s="11"/>
      <c r="G5" s="380"/>
    </row>
    <row r="6" spans="1:7" x14ac:dyDescent="0.25">
      <c r="A6" s="11"/>
      <c r="B6" s="502" t="s">
        <v>1166</v>
      </c>
      <c r="C6" s="524">
        <f ca="1">SMALL(D$13:D$18,1)</f>
        <v>5608</v>
      </c>
      <c r="D6" s="380"/>
      <c r="E6" s="504"/>
      <c r="F6" s="11"/>
      <c r="G6" s="380"/>
    </row>
    <row r="7" spans="1:7" x14ac:dyDescent="0.25">
      <c r="A7" s="11"/>
      <c r="B7" s="502" t="s">
        <v>1167</v>
      </c>
      <c r="C7" s="524">
        <f ca="1">STDEV(D$13:D$18)</f>
        <v>945.95577162039376</v>
      </c>
      <c r="D7" s="380"/>
      <c r="E7" s="504"/>
      <c r="F7" s="11"/>
      <c r="G7" s="380"/>
    </row>
    <row r="8" spans="1:7" x14ac:dyDescent="0.25">
      <c r="A8" s="11"/>
      <c r="B8" s="505" t="s">
        <v>1168</v>
      </c>
      <c r="C8" s="506">
        <f ca="1">C7/C5</f>
        <v>0.13907100847694159</v>
      </c>
      <c r="D8" s="507"/>
      <c r="E8" s="508"/>
      <c r="F8" s="11"/>
      <c r="G8" s="380"/>
    </row>
    <row r="9" spans="1:7" x14ac:dyDescent="0.25">
      <c r="A9" s="11"/>
      <c r="B9" s="510" t="s">
        <v>1169</v>
      </c>
      <c r="C9" s="511">
        <f ca="1">IF(ISERR(LARGE(F:F,1)),"",LARGE(F:F,1))</f>
        <v>1.2621757202899524</v>
      </c>
      <c r="D9" s="512"/>
      <c r="E9" s="513"/>
      <c r="F9" s="11"/>
      <c r="G9" s="380"/>
    </row>
    <row r="10" spans="1:7" x14ac:dyDescent="0.25">
      <c r="A10" s="11"/>
      <c r="B10" s="505" t="s">
        <v>1170</v>
      </c>
      <c r="C10" s="515" t="str">
        <f ca="1">RIGHT(_xlfn.CONCAT(G:G),5)</f>
        <v>ID006</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18" ca="1">_xlfn._xlws.FILTER(
    Consolidação!A2:A67,
    OFFSET(_xlfn.XLOOKUP(B1, Consolidação!B1:AE1, Consolidação!B1:AE1), 1, 0, 66, 1) &lt;&gt; ""
)</f>
        <v>Guias Salariais 2026</v>
      </c>
      <c r="D13" s="520" cm="1">
        <f t="array" aca="1" ref="D13:D18" ca="1">_xlfn._xlws.FILTER(OFFSET(_xlfn.XLOOKUP(B1, Consolidação!B1:AE1, Consolidação!B1:AE1), 1, 0, 66, 1), OFFSET(_xlfn.XLOOKUP(B1, Consolidação!B1:AE1, Consolidação!B1:AE1), 1, 0, 66, 1) &lt;&gt; "")</f>
        <v>7561.1111111111113</v>
      </c>
      <c r="E13" s="521">
        <f t="shared" ref="E13:E18" ca="1" si="0">IF(C$7=0,"-",IF(D13="-","-",IF(D13="","-",(D13-AVERAGE(D$13:D$18))/STDEV(D$13:D$18))))</f>
        <v>0.80252029373773393</v>
      </c>
      <c r="F13" s="521">
        <f t="shared" ref="F13:F18" ca="1" si="1">IF(E13="-","-",IF(D13="-","-",ABS(E13)))</f>
        <v>0.80252029373773393</v>
      </c>
      <c r="G13" s="518" t="str">
        <f t="shared" ref="G13:G18" ca="1" si="2">IF(F13=C$9,B13,"")</f>
        <v/>
      </c>
    </row>
    <row r="14" spans="1:7" x14ac:dyDescent="0.25">
      <c r="A14" s="11"/>
      <c r="B14" s="518" t="s">
        <v>1177</v>
      </c>
      <c r="C14" s="519" t="str">
        <f ca="1"/>
        <v>Guias Salariais 2026</v>
      </c>
      <c r="D14" s="520">
        <f ca="1"/>
        <v>7711.1111111111113</v>
      </c>
      <c r="E14" s="521">
        <f t="shared" ca="1" si="0"/>
        <v>0.9610900752223952</v>
      </c>
      <c r="F14" s="521">
        <f t="shared" ca="1" si="1"/>
        <v>0.9610900752223952</v>
      </c>
      <c r="G14" s="518" t="str">
        <f t="shared" ca="1" si="2"/>
        <v/>
      </c>
    </row>
    <row r="15" spans="1:7" x14ac:dyDescent="0.25">
      <c r="A15" s="11"/>
      <c r="B15" s="518" t="s">
        <v>1178</v>
      </c>
      <c r="C15" s="519" t="str">
        <f ca="1"/>
        <v>Guias Salariais 2026</v>
      </c>
      <c r="D15" s="520">
        <f ca="1"/>
        <v>7466.666666666667</v>
      </c>
      <c r="E15" s="521">
        <f t="shared" ca="1" si="0"/>
        <v>0.70268006095109548</v>
      </c>
      <c r="F15" s="521">
        <f t="shared" ca="1" si="1"/>
        <v>0.70268006095109548</v>
      </c>
      <c r="G15" s="518" t="str">
        <f t="shared" ca="1" si="2"/>
        <v/>
      </c>
    </row>
    <row r="16" spans="1:7" x14ac:dyDescent="0.25">
      <c r="A16" s="11"/>
      <c r="B16" s="518" t="s">
        <v>1179</v>
      </c>
      <c r="C16" s="519" t="str">
        <f ca="1"/>
        <v>Guias Salariais 2026</v>
      </c>
      <c r="D16" s="520">
        <f ca="1"/>
        <v>5705.5555555555557</v>
      </c>
      <c r="E16" s="521">
        <f t="shared" ca="1" si="0"/>
        <v>-1.1590466327762243</v>
      </c>
      <c r="F16" s="521">
        <f t="shared" ca="1" si="1"/>
        <v>1.1590466327762243</v>
      </c>
      <c r="G16" s="518" t="str">
        <f t="shared" ca="1" si="2"/>
        <v/>
      </c>
    </row>
    <row r="17" spans="1:7" x14ac:dyDescent="0.25">
      <c r="A17" s="11"/>
      <c r="B17" s="518" t="s">
        <v>1180</v>
      </c>
      <c r="C17" s="519" t="str">
        <f ca="1"/>
        <v>Contratações do governo</v>
      </c>
      <c r="D17" s="520">
        <f ca="1"/>
        <v>6759.33</v>
      </c>
      <c r="E17" s="521">
        <f t="shared" ca="1" si="0"/>
        <v>-4.5068076845051833E-2</v>
      </c>
      <c r="F17" s="521">
        <f t="shared" ca="1" si="1"/>
        <v>4.5068076845051833E-2</v>
      </c>
      <c r="G17" s="518" t="str">
        <f t="shared" ca="1" si="2"/>
        <v/>
      </c>
    </row>
    <row r="18" spans="1:7" x14ac:dyDescent="0.25">
      <c r="A18" s="11"/>
      <c r="B18" s="518" t="s">
        <v>1181</v>
      </c>
      <c r="C18" s="519" t="str">
        <f ca="1"/>
        <v>Contratações do governo</v>
      </c>
      <c r="D18" s="520">
        <f ca="1"/>
        <v>5608</v>
      </c>
      <c r="E18" s="521">
        <f t="shared" ca="1" si="0"/>
        <v>-1.2621757202899524</v>
      </c>
      <c r="F18" s="521">
        <f t="shared" ca="1" si="1"/>
        <v>1.2621757202899524</v>
      </c>
      <c r="G18" s="518" t="str">
        <f t="shared" ca="1" si="2"/>
        <v>ID006</v>
      </c>
    </row>
  </sheetData>
  <mergeCells count="1">
    <mergeCell ref="B3:D3"/>
  </mergeCells>
  <conditionalFormatting sqref="C8">
    <cfRule type="cellIs" dxfId="35" priority="17" operator="lessThan">
      <formula>0.25000001</formula>
    </cfRule>
    <cfRule type="cellIs" dxfId="34"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5610C9F1-BEFC-41D6-8E61-2EE75D4B4FA5}">
          <x14:formula1>
            <xm:f>ListaPerfisDesenv!$C$2:$C$35</xm:f>
          </x14:formula1>
          <xm:sqref>B1</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F8E40-D3B1-44A9-95D9-06EB874DBDD1}">
  <dimension ref="A1:G22"/>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55</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MEDIAN(D13:D22)</f>
        <v>11487.057777777776</v>
      </c>
      <c r="D4" s="380" t="s">
        <v>1164</v>
      </c>
      <c r="E4" s="500">
        <f ca="1">COUNTA(D$13:D$22)</f>
        <v>10</v>
      </c>
      <c r="F4" s="11"/>
      <c r="G4" s="380"/>
    </row>
    <row r="5" spans="1:7" x14ac:dyDescent="0.25">
      <c r="A5" s="11"/>
      <c r="B5" s="502" t="s">
        <v>1165</v>
      </c>
      <c r="C5" s="524">
        <f ca="1">AVERAGE(D$13:D$22)</f>
        <v>11444.633777777777</v>
      </c>
      <c r="D5" s="380"/>
      <c r="E5" s="504"/>
      <c r="F5" s="11"/>
      <c r="G5" s="380"/>
    </row>
    <row r="6" spans="1:7" x14ac:dyDescent="0.25">
      <c r="A6" s="11"/>
      <c r="B6" s="502" t="s">
        <v>1166</v>
      </c>
      <c r="C6" s="524">
        <f ca="1">SMALL(D$13:D$22,1)</f>
        <v>8855.5555555555547</v>
      </c>
      <c r="D6" s="380"/>
      <c r="E6" s="504"/>
      <c r="F6" s="11"/>
      <c r="G6" s="380"/>
    </row>
    <row r="7" spans="1:7" x14ac:dyDescent="0.25">
      <c r="A7" s="11"/>
      <c r="B7" s="502" t="s">
        <v>1167</v>
      </c>
      <c r="C7" s="524">
        <f ca="1">STDEV(D$13:D$22)</f>
        <v>1553.4356619208984</v>
      </c>
      <c r="D7" s="380"/>
      <c r="E7" s="504"/>
      <c r="F7" s="11"/>
      <c r="G7" s="380"/>
    </row>
    <row r="8" spans="1:7" x14ac:dyDescent="0.25">
      <c r="A8" s="11"/>
      <c r="B8" s="505" t="s">
        <v>1168</v>
      </c>
      <c r="C8" s="506">
        <f ca="1">C7/C5</f>
        <v>0.13573485111749303</v>
      </c>
      <c r="D8" s="507"/>
      <c r="E8" s="508"/>
      <c r="F8" s="11"/>
      <c r="G8" s="380"/>
    </row>
    <row r="9" spans="1:7" x14ac:dyDescent="0.25">
      <c r="A9" s="11"/>
      <c r="B9" s="510" t="s">
        <v>1169</v>
      </c>
      <c r="C9" s="511">
        <f ca="1">IF(ISERR(LARGE(F:F,1)),"",LARGE(F:F,1))</f>
        <v>1.6666787596601857</v>
      </c>
      <c r="D9" s="512"/>
      <c r="E9" s="513"/>
      <c r="F9" s="11"/>
      <c r="G9" s="380"/>
    </row>
    <row r="10" spans="1:7" x14ac:dyDescent="0.25">
      <c r="A10" s="11"/>
      <c r="B10" s="505" t="s">
        <v>1170</v>
      </c>
      <c r="C10" s="515" t="str">
        <f ca="1">RIGHT(_xlfn.CONCAT(G:G),5)</f>
        <v>ID007</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22" ca="1">_xlfn._xlws.FILTER(
    Consolidação!A2:A67,
    OFFSET(_xlfn.XLOOKUP(B1, Consolidação!B1:AE1, Consolidação!B1:AE1), 1, 0, 66, 1) &lt;&gt; ""
)</f>
        <v>Guias Salariais 2026</v>
      </c>
      <c r="D13" s="520" cm="1">
        <f t="array" aca="1" ref="D13:D22" ca="1">_xlfn._xlws.FILTER(OFFSET(_xlfn.XLOOKUP(B1, Consolidação!B1:AE1, Consolidação!B1:AE1), 1, 0, 66, 1), OFFSET(_xlfn.XLOOKUP(B1, Consolidação!B1:AE1, Consolidação!B1:AE1), 1, 0, 66, 1) &lt;&gt; "")</f>
        <v>10261.111111111111</v>
      </c>
      <c r="E13" s="521">
        <f t="shared" ref="E13:E22" ca="1" si="0">IF(C$7=0,"-",IF(D13="-","-",IF(D13="","-",(D13-AVERAGE(D$13:D$22))/STDEV(D$13:D$22))))</f>
        <v>-0.76187427370064542</v>
      </c>
      <c r="F13" s="521">
        <f t="shared" ref="F13:F22" ca="1" si="1">IF(E13="-","-",IF(D13="-","-",ABS(E13)))</f>
        <v>0.76187427370064542</v>
      </c>
      <c r="G13" s="518" t="str">
        <f t="shared" ref="G13:G22" ca="1" si="2">IF(F13=C$9,B13,"")</f>
        <v/>
      </c>
    </row>
    <row r="14" spans="1:7" x14ac:dyDescent="0.25">
      <c r="A14" s="11"/>
      <c r="B14" s="518" t="s">
        <v>1177</v>
      </c>
      <c r="C14" s="519" t="str">
        <f ca="1"/>
        <v>Guias Salariais 2026</v>
      </c>
      <c r="D14" s="520">
        <f ca="1"/>
        <v>12861.111111111111</v>
      </c>
      <c r="E14" s="521">
        <f t="shared" ca="1" si="0"/>
        <v>0.91183521020870051</v>
      </c>
      <c r="F14" s="521">
        <f t="shared" ca="1" si="1"/>
        <v>0.91183521020870051</v>
      </c>
      <c r="G14" s="518" t="str">
        <f t="shared" ca="1" si="2"/>
        <v/>
      </c>
    </row>
    <row r="15" spans="1:7" x14ac:dyDescent="0.25">
      <c r="A15" s="11"/>
      <c r="B15" s="518" t="s">
        <v>1178</v>
      </c>
      <c r="C15" s="519" t="str">
        <f ca="1"/>
        <v>Guias Salariais 2026</v>
      </c>
      <c r="D15" s="520">
        <f ca="1"/>
        <v>10361.111111111111</v>
      </c>
      <c r="E15" s="521">
        <f t="shared" ca="1" si="0"/>
        <v>-0.69750083201182445</v>
      </c>
      <c r="F15" s="521">
        <f t="shared" ca="1" si="1"/>
        <v>0.69750083201182445</v>
      </c>
      <c r="G15" s="518" t="str">
        <f t="shared" ca="1" si="2"/>
        <v/>
      </c>
    </row>
    <row r="16" spans="1:7" x14ac:dyDescent="0.25">
      <c r="A16" s="11"/>
      <c r="B16" s="518" t="s">
        <v>1179</v>
      </c>
      <c r="C16" s="519" t="str">
        <f ca="1"/>
        <v>Guias Salariais 2026</v>
      </c>
      <c r="D16" s="520">
        <f ca="1"/>
        <v>12861.111111111111</v>
      </c>
      <c r="E16" s="521">
        <f t="shared" ca="1" si="0"/>
        <v>0.91183521020870051</v>
      </c>
      <c r="F16" s="521">
        <f t="shared" ca="1" si="1"/>
        <v>0.91183521020870051</v>
      </c>
      <c r="G16" s="518" t="str">
        <f t="shared" ca="1" si="2"/>
        <v/>
      </c>
    </row>
    <row r="17" spans="1:7" x14ac:dyDescent="0.25">
      <c r="A17" s="11"/>
      <c r="B17" s="518" t="s">
        <v>1180</v>
      </c>
      <c r="C17" s="519" t="str">
        <f ca="1"/>
        <v>Guias Salariais 2026</v>
      </c>
      <c r="D17" s="520">
        <f ca="1"/>
        <v>10261.111111111111</v>
      </c>
      <c r="E17" s="521">
        <f t="shared" ca="1" si="0"/>
        <v>-0.76187427370064542</v>
      </c>
      <c r="F17" s="521">
        <f t="shared" ca="1" si="1"/>
        <v>0.76187427370064542</v>
      </c>
      <c r="G17" s="518" t="str">
        <f t="shared" ca="1" si="2"/>
        <v/>
      </c>
    </row>
    <row r="18" spans="1:7" x14ac:dyDescent="0.25">
      <c r="A18" s="11"/>
      <c r="B18" s="518" t="s">
        <v>1181</v>
      </c>
      <c r="C18" s="519" t="str">
        <f ca="1"/>
        <v>Guias Salariais 2026</v>
      </c>
      <c r="D18" s="520">
        <f ca="1"/>
        <v>12811.111111111111</v>
      </c>
      <c r="E18" s="521">
        <f t="shared" ca="1" si="0"/>
        <v>0.87964848936428996</v>
      </c>
      <c r="F18" s="521">
        <f t="shared" ca="1" si="1"/>
        <v>0.87964848936428996</v>
      </c>
      <c r="G18" s="518" t="str">
        <f t="shared" ca="1" si="2"/>
        <v/>
      </c>
    </row>
    <row r="19" spans="1:7" x14ac:dyDescent="0.25">
      <c r="A19" s="11"/>
      <c r="B19" s="518" t="s">
        <v>1182</v>
      </c>
      <c r="C19" s="519" t="str">
        <f ca="1"/>
        <v>Guias Salariais 2026</v>
      </c>
      <c r="D19" s="520">
        <f ca="1"/>
        <v>8855.5555555555547</v>
      </c>
      <c r="E19" s="521">
        <f t="shared" ca="1" si="0"/>
        <v>-1.6666787596601857</v>
      </c>
      <c r="F19" s="521">
        <f t="shared" ca="1" si="1"/>
        <v>1.6666787596601857</v>
      </c>
      <c r="G19" s="518" t="str">
        <f t="shared" ca="1" si="2"/>
        <v>ID007</v>
      </c>
    </row>
    <row r="20" spans="1:7" x14ac:dyDescent="0.25">
      <c r="A20" s="11"/>
      <c r="B20" s="518" t="s">
        <v>1183</v>
      </c>
      <c r="C20" s="519" t="str">
        <f ca="1"/>
        <v>Guias Salariais 2026</v>
      </c>
      <c r="D20" s="520">
        <f ca="1"/>
        <v>12505.555555555555</v>
      </c>
      <c r="E20" s="521">
        <f t="shared" ca="1" si="0"/>
        <v>0.68295186198178071</v>
      </c>
      <c r="F20" s="521">
        <f t="shared" ca="1" si="1"/>
        <v>0.68295186198178071</v>
      </c>
      <c r="G20" s="518" t="str">
        <f t="shared" ca="1" si="2"/>
        <v/>
      </c>
    </row>
    <row r="21" spans="1:7" x14ac:dyDescent="0.25">
      <c r="A21" s="11"/>
      <c r="B21" s="518" t="s">
        <v>1184</v>
      </c>
      <c r="C21" s="519" t="str">
        <f ca="1"/>
        <v>Guias Salariais 2026</v>
      </c>
      <c r="D21" s="520">
        <f ca="1"/>
        <v>13200</v>
      </c>
      <c r="E21" s="521">
        <f t="shared" ca="1" si="0"/>
        <v>1.1299896514874825</v>
      </c>
      <c r="F21" s="521">
        <f t="shared" ca="1" si="1"/>
        <v>1.1299896514874825</v>
      </c>
      <c r="G21" s="518" t="str">
        <f t="shared" ca="1" si="2"/>
        <v/>
      </c>
    </row>
    <row r="22" spans="1:7" x14ac:dyDescent="0.25">
      <c r="A22" s="11"/>
      <c r="B22" s="518" t="s">
        <v>1185</v>
      </c>
      <c r="C22" s="519" t="str">
        <f ca="1"/>
        <v>Contratações do governo</v>
      </c>
      <c r="D22" s="520">
        <f ca="1"/>
        <v>10468.56</v>
      </c>
      <c r="E22" s="521">
        <f t="shared" ca="1" si="0"/>
        <v>-0.62833228417764997</v>
      </c>
      <c r="F22" s="521">
        <f t="shared" ca="1" si="1"/>
        <v>0.62833228417764997</v>
      </c>
      <c r="G22" s="518" t="str">
        <f t="shared" ca="1" si="2"/>
        <v/>
      </c>
    </row>
  </sheetData>
  <mergeCells count="1">
    <mergeCell ref="B3:D3"/>
  </mergeCells>
  <conditionalFormatting sqref="C8">
    <cfRule type="cellIs" dxfId="33" priority="17" operator="lessThan">
      <formula>0.25000001</formula>
    </cfRule>
    <cfRule type="cellIs" dxfId="32"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22EFC9E0-7701-43E8-8FB2-DCA0D61646A7}">
          <x14:formula1>
            <xm:f>ListaPerfisDesenv!$C$2:$C$35</xm:f>
          </x14:formula1>
          <xm:sqref>B1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FE708-ED4C-4628-82BF-D7ED981AC14F}">
  <dimension ref="A1:M15"/>
  <sheetViews>
    <sheetView zoomScaleNormal="100" workbookViewId="0"/>
  </sheetViews>
  <sheetFormatPr defaultRowHeight="15" x14ac:dyDescent="0.25"/>
  <cols>
    <col min="2" max="2" width="22.42578125" customWidth="1"/>
    <col min="3" max="3" width="20.7109375" bestFit="1" customWidth="1"/>
    <col min="4" max="4" width="16.85546875" style="639" bestFit="1" customWidth="1"/>
    <col min="5" max="5" width="9.140625" bestFit="1" customWidth="1"/>
    <col min="6" max="6" width="13.5703125" hidden="1" customWidth="1"/>
    <col min="7" max="7" width="9.140625" style="639" hidden="1" customWidth="1"/>
    <col min="8" max="8" width="22.7109375" style="639" bestFit="1" customWidth="1"/>
    <col min="9" max="9" width="43.28515625" bestFit="1" customWidth="1"/>
    <col min="10" max="10" width="11.7109375" style="639" bestFit="1" customWidth="1"/>
    <col min="11" max="11" width="9.140625" bestFit="1" customWidth="1"/>
    <col min="12" max="12" width="13.5703125" hidden="1" customWidth="1"/>
    <col min="13" max="13" width="8.42578125" style="639" hidden="1" customWidth="1"/>
  </cols>
  <sheetData>
    <row r="1" spans="1:13" x14ac:dyDescent="0.25">
      <c r="A1" s="495" t="s">
        <v>1161</v>
      </c>
      <c r="B1" s="496" t="s">
        <v>57</v>
      </c>
      <c r="C1" s="496"/>
      <c r="D1" s="496"/>
      <c r="E1" s="496"/>
      <c r="F1" s="11"/>
      <c r="G1" s="380"/>
      <c r="H1" s="380"/>
      <c r="I1" s="11"/>
      <c r="J1" s="380"/>
      <c r="K1" s="11"/>
      <c r="L1" s="11"/>
      <c r="M1" s="380"/>
    </row>
    <row r="2" spans="1:13" x14ac:dyDescent="0.25">
      <c r="A2" s="11"/>
      <c r="B2" s="11"/>
      <c r="C2" s="11"/>
      <c r="D2" s="380"/>
      <c r="E2" s="11"/>
      <c r="F2" s="11"/>
      <c r="G2" s="380"/>
      <c r="H2" s="380"/>
      <c r="I2" s="11"/>
      <c r="J2" s="380"/>
      <c r="K2" s="11"/>
      <c r="L2" s="11"/>
      <c r="M2" s="380"/>
    </row>
    <row r="3" spans="1:13" x14ac:dyDescent="0.25">
      <c r="A3" s="11"/>
      <c r="B3" s="694" t="s">
        <v>1162</v>
      </c>
      <c r="C3" s="695"/>
      <c r="D3" s="695"/>
      <c r="E3" s="497">
        <v>1</v>
      </c>
      <c r="F3" s="11"/>
      <c r="G3" s="380"/>
      <c r="H3" s="694" t="s">
        <v>1162</v>
      </c>
      <c r="I3" s="695"/>
      <c r="J3" s="695"/>
      <c r="K3" s="497">
        <f>E3+1</f>
        <v>2</v>
      </c>
      <c r="L3" s="11"/>
      <c r="M3" s="380"/>
    </row>
    <row r="4" spans="1:13" x14ac:dyDescent="0.25">
      <c r="A4" s="11"/>
      <c r="B4" s="498" t="s">
        <v>1163</v>
      </c>
      <c r="C4" s="523">
        <f ca="1">MEDIAN(D13:D15)</f>
        <v>5441.666666666667</v>
      </c>
      <c r="D4" s="380" t="s">
        <v>1164</v>
      </c>
      <c r="E4" s="500">
        <f ca="1">COUNTA(D$13:D$15)</f>
        <v>3</v>
      </c>
      <c r="F4" s="11"/>
      <c r="G4" s="380"/>
      <c r="H4" s="498" t="s">
        <v>1163</v>
      </c>
      <c r="I4" s="523">
        <f ca="1">MEDIAN(J13:J15)</f>
        <v>5263.8333333333339</v>
      </c>
      <c r="J4" s="380"/>
      <c r="K4" s="500"/>
      <c r="L4" s="11"/>
      <c r="M4" s="380"/>
    </row>
    <row r="5" spans="1:13" x14ac:dyDescent="0.25">
      <c r="A5" s="11"/>
      <c r="B5" s="502" t="s">
        <v>1165</v>
      </c>
      <c r="C5" s="524">
        <f ca="1">AVERAGE(D$13:D$15)</f>
        <v>7453.666666666667</v>
      </c>
      <c r="D5" s="380"/>
      <c r="E5" s="504"/>
      <c r="F5" s="11"/>
      <c r="G5" s="380"/>
      <c r="H5" s="498" t="s">
        <v>1165</v>
      </c>
      <c r="I5" s="524">
        <f ca="1">AVERAGE(J$13:J$15)</f>
        <v>5263.8333333333339</v>
      </c>
      <c r="J5" s="380"/>
      <c r="K5" s="504"/>
      <c r="L5" s="11"/>
      <c r="M5" s="380"/>
    </row>
    <row r="6" spans="1:13" x14ac:dyDescent="0.25">
      <c r="A6" s="11"/>
      <c r="B6" s="502" t="s">
        <v>1166</v>
      </c>
      <c r="C6" s="524">
        <f ca="1">SMALL(D$13:D$15,1)</f>
        <v>5086</v>
      </c>
      <c r="D6" s="380"/>
      <c r="E6" s="504"/>
      <c r="F6" s="11"/>
      <c r="G6" s="380"/>
      <c r="H6" s="502" t="s">
        <v>1166</v>
      </c>
      <c r="I6" s="524">
        <f ca="1">SMALL(J$13:J$15,1)</f>
        <v>5086</v>
      </c>
      <c r="J6" s="380"/>
      <c r="K6" s="504"/>
      <c r="L6" s="11"/>
      <c r="M6" s="380"/>
    </row>
    <row r="7" spans="1:13" x14ac:dyDescent="0.25">
      <c r="A7" s="11"/>
      <c r="B7" s="502" t="s">
        <v>1167</v>
      </c>
      <c r="C7" s="524">
        <f ca="1">STDEV(D$13:D$15)</f>
        <v>3797.0692353152813</v>
      </c>
      <c r="D7" s="380"/>
      <c r="E7" s="504"/>
      <c r="F7" s="11"/>
      <c r="G7" s="380"/>
      <c r="H7" s="498" t="s">
        <v>1167</v>
      </c>
      <c r="I7" s="524">
        <f ca="1">STDEV(J$13:J$15)</f>
        <v>251.49431184201561</v>
      </c>
      <c r="J7" s="380"/>
      <c r="K7" s="504"/>
      <c r="L7" s="11"/>
      <c r="M7" s="380"/>
    </row>
    <row r="8" spans="1:13" x14ac:dyDescent="0.25">
      <c r="A8" s="11"/>
      <c r="B8" s="505" t="s">
        <v>1168</v>
      </c>
      <c r="C8" s="506">
        <f ca="1">C7/C5</f>
        <v>0.50942300013174024</v>
      </c>
      <c r="D8" s="507"/>
      <c r="E8" s="508"/>
      <c r="F8" s="11"/>
      <c r="G8" s="380"/>
      <c r="H8" s="509" t="s">
        <v>1168</v>
      </c>
      <c r="I8" s="506">
        <f ca="1">I7/I5</f>
        <v>4.7777787767219498E-2</v>
      </c>
      <c r="J8" s="507"/>
      <c r="K8" s="508"/>
      <c r="L8" s="11"/>
      <c r="M8" s="380"/>
    </row>
    <row r="9" spans="1:13" x14ac:dyDescent="0.25">
      <c r="A9" s="11"/>
      <c r="B9" s="510" t="s">
        <v>1169</v>
      </c>
      <c r="C9" s="511">
        <f ca="1">IF(ISERR(LARGE(F:F,1)),"",LARGE(F:F,1))</f>
        <v>1.1534334496544967</v>
      </c>
      <c r="D9" s="512"/>
      <c r="E9" s="513"/>
      <c r="F9" s="11"/>
      <c r="G9" s="380"/>
      <c r="H9" s="514" t="s">
        <v>1169</v>
      </c>
      <c r="I9" s="511">
        <f ca="1">IF(ISERR(LARGE(L:L,1)),"",LARGE(L:L,1))</f>
        <v>0.70710678118654935</v>
      </c>
      <c r="J9" s="512"/>
      <c r="K9" s="513"/>
      <c r="L9" s="11"/>
      <c r="M9" s="380"/>
    </row>
    <row r="10" spans="1:13" x14ac:dyDescent="0.25">
      <c r="A10" s="11"/>
      <c r="B10" s="505" t="s">
        <v>1170</v>
      </c>
      <c r="C10" s="515" t="str">
        <f ca="1">RIGHT(_xlfn.CONCAT(G:G),5)</f>
        <v>ID001</v>
      </c>
      <c r="D10" s="507"/>
      <c r="E10" s="508"/>
      <c r="F10" s="11"/>
      <c r="G10" s="380"/>
      <c r="H10" s="509" t="s">
        <v>1170</v>
      </c>
      <c r="I10" s="515" t="str">
        <f ca="1">RIGHT(_xlfn.CONCAT(M:M),5)</f>
        <v>ID003</v>
      </c>
      <c r="J10" s="507"/>
      <c r="K10" s="508"/>
      <c r="L10" s="11"/>
      <c r="M10" s="380"/>
    </row>
    <row r="11" spans="1:13" x14ac:dyDescent="0.25">
      <c r="A11" s="11"/>
      <c r="B11" s="11"/>
      <c r="C11" s="11"/>
      <c r="D11" s="380"/>
      <c r="E11" s="11"/>
      <c r="F11" s="11"/>
      <c r="G11" s="380"/>
      <c r="H11" s="380"/>
      <c r="I11" s="11"/>
      <c r="J11" s="380"/>
      <c r="K11" s="11"/>
      <c r="L11" s="11"/>
      <c r="M11" s="380"/>
    </row>
    <row r="12" spans="1:13" x14ac:dyDescent="0.25">
      <c r="A12" s="11"/>
      <c r="B12" s="516" t="s">
        <v>1171</v>
      </c>
      <c r="C12" s="516" t="s">
        <v>1172</v>
      </c>
      <c r="D12" s="516" t="s">
        <v>1173</v>
      </c>
      <c r="E12" s="517" t="s">
        <v>1174</v>
      </c>
      <c r="F12" s="517" t="s">
        <v>1175</v>
      </c>
      <c r="G12" s="516"/>
      <c r="H12" s="516" t="s">
        <v>1171</v>
      </c>
      <c r="I12" s="516" t="s">
        <v>1172</v>
      </c>
      <c r="J12" s="516" t="s">
        <v>1173</v>
      </c>
      <c r="K12" s="517" t="s">
        <v>1174</v>
      </c>
      <c r="L12" s="517" t="s">
        <v>1175</v>
      </c>
      <c r="M12" s="516"/>
    </row>
    <row r="13" spans="1:13" x14ac:dyDescent="0.25">
      <c r="A13" s="11"/>
      <c r="B13" s="518" t="s">
        <v>1176</v>
      </c>
      <c r="C13" s="519" t="str" cm="1">
        <f t="array" aca="1" ref="C13:C15" ca="1">_xlfn._xlws.FILTER(
    Consolidação!A2:A67,
    OFFSET(_xlfn.XLOOKUP(B1, Consolidação!B1:AE1, Consolidação!B1:AE1), 1, 0, 66, 1) &lt;&gt; ""
)</f>
        <v>Guias Salariais 2026</v>
      </c>
      <c r="D13" s="520" cm="1">
        <f t="array" aca="1" ref="D13:D15" ca="1">_xlfn._xlws.FILTER(OFFSET(_xlfn.XLOOKUP(B1, Consolidação!B1:AE1, Consolidação!B1:AE1), 1, 0, 66, 1), OFFSET(_xlfn.XLOOKUP(B1, Consolidação!B1:AE1, Consolidação!B1:AE1), 1, 0, 66, 1) &lt;&gt; "")</f>
        <v>11833.333333333334</v>
      </c>
      <c r="E13" s="521">
        <f ca="1">IF(C$7=0,"-",IF(D13="-","-",IF(D13="","-",(D13-AVERAGE(D$13:D$15))/STDEV(D$13:D$15))))</f>
        <v>1.1534334496544967</v>
      </c>
      <c r="F13" s="521">
        <f t="shared" ref="F13:F15" ca="1" si="0">IF(E13="-","-",IF(D13="-","-",ABS(E13)))</f>
        <v>1.1534334496544967</v>
      </c>
      <c r="G13" s="518" t="str">
        <f t="shared" ref="G13:G15" ca="1" si="1">IF(F13=C$9,B13,"")</f>
        <v>ID001</v>
      </c>
      <c r="H13" s="518" t="str">
        <f t="shared" ref="H13:H15" si="2">B13</f>
        <v>ID001</v>
      </c>
      <c r="I13" s="519" t="str">
        <f t="shared" ref="I13:I15" ca="1" si="3">IF(C13="","",C13)</f>
        <v>Guias Salariais 2026</v>
      </c>
      <c r="J13" s="520" t="str">
        <f t="shared" ref="J13:J15" ca="1" si="4">IF(H13=C$10,"-",IF(D13="","-",D13))</f>
        <v>-</v>
      </c>
      <c r="K13" s="521" t="str">
        <f ca="1">IF(I$7=0,"-",IF(J13="-","-",IF(J13="","-",(J13-AVERAGE(J$13:J$15))/STDEV(J$13:J$15))))</f>
        <v>-</v>
      </c>
      <c r="L13" s="521" t="str">
        <f t="shared" ref="L13:L15" ca="1" si="5">IF(K13="-","-",IF(J13="-","-",ABS(K13)))</f>
        <v>-</v>
      </c>
      <c r="M13" s="518" t="str">
        <f t="shared" ref="M13:M15" ca="1" si="6">IF(L13=I$9,H13,"")</f>
        <v/>
      </c>
    </row>
    <row r="14" spans="1:13" x14ac:dyDescent="0.25">
      <c r="A14" s="11"/>
      <c r="B14" s="518" t="s">
        <v>1177</v>
      </c>
      <c r="C14" s="519" t="str">
        <f ca="1"/>
        <v>Guias Salariais 2026</v>
      </c>
      <c r="D14" s="520">
        <f ca="1"/>
        <v>5441.666666666667</v>
      </c>
      <c r="E14" s="521">
        <f ca="1">IF(C$7=0,"-",IF(D14="-","-",IF(D14="","-",(D14-AVERAGE(D$13:D$15))/STDEV(D$13:D$15))))</f>
        <v>-0.5298823580268317</v>
      </c>
      <c r="F14" s="521">
        <f t="shared" ca="1" si="0"/>
        <v>0.5298823580268317</v>
      </c>
      <c r="G14" s="518" t="str">
        <f t="shared" ca="1" si="1"/>
        <v/>
      </c>
      <c r="H14" s="518" t="str">
        <f t="shared" si="2"/>
        <v>ID002</v>
      </c>
      <c r="I14" s="519" t="str">
        <f t="shared" ca="1" si="3"/>
        <v>Guias Salariais 2026</v>
      </c>
      <c r="J14" s="520">
        <f t="shared" ca="1" si="4"/>
        <v>5441.666666666667</v>
      </c>
      <c r="K14" s="521">
        <f ca="1">IF(I$7=0,"-",IF(J14="-","-",IF(J14="","-",(J14-AVERAGE(J$13:J$15))/STDEV(J$13:J$15))))</f>
        <v>0.7071067811865458</v>
      </c>
      <c r="L14" s="521">
        <f t="shared" ca="1" si="5"/>
        <v>0.7071067811865458</v>
      </c>
      <c r="M14" s="518" t="str">
        <f t="shared" ca="1" si="6"/>
        <v/>
      </c>
    </row>
    <row r="15" spans="1:13" x14ac:dyDescent="0.25">
      <c r="A15" s="11"/>
      <c r="B15" s="518" t="s">
        <v>1178</v>
      </c>
      <c r="C15" s="519" t="str">
        <f ca="1"/>
        <v>CAGED</v>
      </c>
      <c r="D15" s="520">
        <f ca="1"/>
        <v>5086</v>
      </c>
      <c r="E15" s="521">
        <f ca="1">IF(C$7=0,"-",IF(D15="-","-",IF(D15="","-",(D15-AVERAGE(D$13:D$15))/STDEV(D$13:D$15))))</f>
        <v>-0.62355109162766509</v>
      </c>
      <c r="F15" s="521">
        <f t="shared" ca="1" si="0"/>
        <v>0.62355109162766509</v>
      </c>
      <c r="G15" s="518" t="str">
        <f t="shared" ca="1" si="1"/>
        <v/>
      </c>
      <c r="H15" s="518" t="str">
        <f t="shared" si="2"/>
        <v>ID003</v>
      </c>
      <c r="I15" s="519" t="str">
        <f t="shared" ca="1" si="3"/>
        <v>CAGED</v>
      </c>
      <c r="J15" s="520">
        <f t="shared" ca="1" si="4"/>
        <v>5086</v>
      </c>
      <c r="K15" s="521">
        <f ca="1">IF(I$7=0,"-",IF(J15="-","-",IF(J15="","-",(J15-AVERAGE(J$13:J$15))/STDEV(J$13:J$15))))</f>
        <v>-0.70710678118654935</v>
      </c>
      <c r="L15" s="521">
        <f t="shared" ca="1" si="5"/>
        <v>0.70710678118654935</v>
      </c>
      <c r="M15" s="518" t="str">
        <f t="shared" ca="1" si="6"/>
        <v>ID003</v>
      </c>
    </row>
  </sheetData>
  <mergeCells count="2">
    <mergeCell ref="B3:D3"/>
    <mergeCell ref="H3:J3"/>
  </mergeCells>
  <conditionalFormatting sqref="C8">
    <cfRule type="cellIs" dxfId="31" priority="17" operator="lessThan">
      <formula>0.25000001</formula>
    </cfRule>
    <cfRule type="cellIs" dxfId="30" priority="18" operator="greaterThan">
      <formula>0.25</formula>
    </cfRule>
  </conditionalFormatting>
  <conditionalFormatting sqref="I8">
    <cfRule type="cellIs" dxfId="29" priority="15" operator="lessThan">
      <formula>0.25000001</formula>
    </cfRule>
    <cfRule type="cellIs" dxfId="28" priority="16"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7E24D3B5-ACA9-4BB4-8A13-D25F1276A7A0}">
          <x14:formula1>
            <xm:f>ListaPerfisDesenv!$C$2:$C$35</xm:f>
          </x14:formula1>
          <xm:sqref>B1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09C5D-AE94-4BCF-A3DE-00FE0779147A}">
  <sheetPr>
    <tabColor theme="4" tint="0.59999389629810485"/>
  </sheetPr>
  <dimension ref="A1:W36"/>
  <sheetViews>
    <sheetView workbookViewId="0">
      <selection sqref="A1:F1"/>
    </sheetView>
  </sheetViews>
  <sheetFormatPr defaultColWidth="0" defaultRowHeight="17.25" customHeight="1" zeroHeight="1" x14ac:dyDescent="0.25"/>
  <cols>
    <col min="1" max="1" width="7.140625" style="395" customWidth="1"/>
    <col min="2" max="2" width="51" style="395" customWidth="1"/>
    <col min="3" max="4" width="13.85546875" style="395" customWidth="1"/>
    <col min="5" max="5" width="14.42578125" style="395" customWidth="1"/>
    <col min="6" max="6" width="9.42578125" style="395" customWidth="1"/>
    <col min="7" max="7" width="49.140625" style="396" bestFit="1" customWidth="1"/>
    <col min="8" max="8" width="18.85546875" style="395" bestFit="1" customWidth="1"/>
    <col min="9" max="11" width="13.7109375" style="395" hidden="1" customWidth="1"/>
    <col min="12" max="12" width="12.85546875" style="395" hidden="1" customWidth="1"/>
    <col min="13" max="13" width="6.140625" style="395" hidden="1" customWidth="1"/>
    <col min="14" max="15" width="11.28515625" style="395" hidden="1" customWidth="1"/>
    <col min="16" max="16" width="11.140625" style="395" hidden="1" customWidth="1"/>
    <col min="17" max="23" width="7.85546875" style="395" hidden="1" customWidth="1"/>
    <col min="24" max="16384" width="13" style="395" hidden="1"/>
  </cols>
  <sheetData>
    <row r="1" spans="1:7" s="41" customFormat="1" ht="17.25" customHeight="1" x14ac:dyDescent="0.25">
      <c r="A1" s="671" t="s">
        <v>88</v>
      </c>
      <c r="B1" s="671"/>
      <c r="C1" s="671"/>
      <c r="D1" s="671"/>
      <c r="E1" s="671"/>
      <c r="F1" s="671"/>
      <c r="G1" s="56"/>
    </row>
    <row r="2" spans="1:7" s="41" customFormat="1" ht="17.25" customHeight="1" x14ac:dyDescent="0.25">
      <c r="A2" s="672" t="s">
        <v>89</v>
      </c>
      <c r="B2" s="673"/>
      <c r="C2" s="676" t="s">
        <v>90</v>
      </c>
      <c r="D2" s="677"/>
      <c r="E2" s="677"/>
      <c r="F2" s="678" t="s">
        <v>91</v>
      </c>
      <c r="G2" s="83"/>
    </row>
    <row r="3" spans="1:7" s="41" customFormat="1" ht="17.25" customHeight="1" x14ac:dyDescent="0.25">
      <c r="A3" s="674"/>
      <c r="B3" s="675"/>
      <c r="C3" s="397" t="s">
        <v>92</v>
      </c>
      <c r="D3" s="398" t="s">
        <v>86</v>
      </c>
      <c r="E3" s="398" t="s">
        <v>93</v>
      </c>
      <c r="F3" s="679"/>
      <c r="G3" s="83"/>
    </row>
    <row r="4" spans="1:7" s="41" customFormat="1" ht="17.25" customHeight="1" x14ac:dyDescent="0.25">
      <c r="A4" s="399" t="s">
        <v>94</v>
      </c>
      <c r="B4" s="400" t="s">
        <v>95</v>
      </c>
      <c r="C4" s="401">
        <v>4392</v>
      </c>
      <c r="D4" s="401">
        <v>10575.5</v>
      </c>
      <c r="E4" s="401">
        <v>18188</v>
      </c>
      <c r="F4" s="402">
        <v>2804</v>
      </c>
      <c r="G4" s="148"/>
    </row>
    <row r="5" spans="1:7" s="41" customFormat="1" ht="17.25" customHeight="1" x14ac:dyDescent="0.25">
      <c r="A5" s="69" t="s">
        <v>96</v>
      </c>
      <c r="B5" s="141" t="s">
        <v>97</v>
      </c>
      <c r="C5" s="128">
        <v>12967.5</v>
      </c>
      <c r="D5" s="128">
        <v>18022.919999999998</v>
      </c>
      <c r="E5" s="127">
        <v>24318.76</v>
      </c>
      <c r="F5" s="133">
        <v>5510</v>
      </c>
      <c r="G5" s="148" t="s">
        <v>47</v>
      </c>
    </row>
    <row r="6" spans="1:7" s="41" customFormat="1" ht="17.25" customHeight="1" x14ac:dyDescent="0.25">
      <c r="A6" s="54" t="s">
        <v>98</v>
      </c>
      <c r="B6" s="132" t="s">
        <v>99</v>
      </c>
      <c r="C6" s="128">
        <v>6571.97</v>
      </c>
      <c r="D6" s="128">
        <v>14000</v>
      </c>
      <c r="E6" s="128">
        <v>21764.36</v>
      </c>
      <c r="F6" s="133">
        <v>2559</v>
      </c>
      <c r="G6" s="148"/>
    </row>
    <row r="7" spans="1:7" s="41" customFormat="1" ht="17.25" customHeight="1" x14ac:dyDescent="0.25">
      <c r="A7" s="69" t="s">
        <v>100</v>
      </c>
      <c r="B7" s="141" t="s">
        <v>101</v>
      </c>
      <c r="C7" s="128">
        <v>8367.06</v>
      </c>
      <c r="D7" s="128">
        <v>12148.78</v>
      </c>
      <c r="E7" s="127">
        <v>17138.03</v>
      </c>
      <c r="F7" s="133">
        <v>12082</v>
      </c>
      <c r="G7" s="148" t="s">
        <v>51</v>
      </c>
    </row>
    <row r="8" spans="1:7" s="41" customFormat="1" ht="17.25" customHeight="1" x14ac:dyDescent="0.25">
      <c r="A8" s="54" t="s">
        <v>102</v>
      </c>
      <c r="B8" s="132" t="s">
        <v>103</v>
      </c>
      <c r="C8" s="128">
        <v>14000</v>
      </c>
      <c r="D8" s="128">
        <v>18383</v>
      </c>
      <c r="E8" s="128">
        <v>24638.1</v>
      </c>
      <c r="F8" s="133">
        <v>807</v>
      </c>
      <c r="G8" s="84"/>
    </row>
    <row r="9" spans="1:7" s="41" customFormat="1" ht="17.25" customHeight="1" x14ac:dyDescent="0.25">
      <c r="A9" s="54" t="s">
        <v>104</v>
      </c>
      <c r="B9" s="132" t="s">
        <v>105</v>
      </c>
      <c r="C9" s="128">
        <v>4000</v>
      </c>
      <c r="D9" s="128">
        <v>7101.45</v>
      </c>
      <c r="E9" s="128">
        <v>14000</v>
      </c>
      <c r="F9" s="133">
        <v>3357</v>
      </c>
      <c r="G9" s="84"/>
    </row>
    <row r="10" spans="1:7" s="41" customFormat="1" ht="17.25" customHeight="1" x14ac:dyDescent="0.25">
      <c r="A10" s="54" t="s">
        <v>106</v>
      </c>
      <c r="B10" s="132" t="s">
        <v>107</v>
      </c>
      <c r="C10" s="128">
        <v>3113.22</v>
      </c>
      <c r="D10" s="128">
        <v>5682.07</v>
      </c>
      <c r="E10" s="128">
        <v>11000</v>
      </c>
      <c r="F10" s="133">
        <v>2148</v>
      </c>
      <c r="G10" s="84"/>
    </row>
    <row r="11" spans="1:7" s="41" customFormat="1" ht="17.25" customHeight="1" x14ac:dyDescent="0.25">
      <c r="A11" s="54" t="s">
        <v>108</v>
      </c>
      <c r="B11" s="132" t="s">
        <v>109</v>
      </c>
      <c r="C11" s="128">
        <v>8000</v>
      </c>
      <c r="D11" s="128">
        <v>14319.56</v>
      </c>
      <c r="E11" s="128">
        <v>21883.9</v>
      </c>
      <c r="F11" s="133">
        <v>7030</v>
      </c>
      <c r="G11" s="84"/>
    </row>
    <row r="12" spans="1:7" s="41" customFormat="1" ht="17.25" customHeight="1" x14ac:dyDescent="0.25">
      <c r="A12" s="54" t="s">
        <v>110</v>
      </c>
      <c r="B12" s="132" t="s">
        <v>111</v>
      </c>
      <c r="C12" s="128">
        <v>4443.6400000000003</v>
      </c>
      <c r="D12" s="128">
        <v>7600</v>
      </c>
      <c r="E12" s="128">
        <v>13697.06</v>
      </c>
      <c r="F12" s="133">
        <v>13843</v>
      </c>
      <c r="G12" s="84"/>
    </row>
    <row r="13" spans="1:7" s="41" customFormat="1" ht="17.25" customHeight="1" x14ac:dyDescent="0.25">
      <c r="A13" s="69" t="s">
        <v>112</v>
      </c>
      <c r="B13" s="141" t="s">
        <v>113</v>
      </c>
      <c r="C13" s="127">
        <v>7588.12</v>
      </c>
      <c r="D13" s="127">
        <v>11721.3</v>
      </c>
      <c r="E13" s="127">
        <v>17000</v>
      </c>
      <c r="F13" s="133">
        <v>5679</v>
      </c>
      <c r="G13" s="147" t="s">
        <v>114</v>
      </c>
    </row>
    <row r="14" spans="1:7" s="41" customFormat="1" ht="17.25" customHeight="1" x14ac:dyDescent="0.25">
      <c r="A14" s="54" t="s">
        <v>115</v>
      </c>
      <c r="B14" s="132" t="s">
        <v>116</v>
      </c>
      <c r="C14" s="128">
        <v>7012.25</v>
      </c>
      <c r="D14" s="128">
        <v>10500</v>
      </c>
      <c r="E14" s="128">
        <v>14434.75</v>
      </c>
      <c r="F14" s="133">
        <v>399</v>
      </c>
      <c r="G14" s="84"/>
    </row>
    <row r="15" spans="1:7" s="41" customFormat="1" ht="17.25" customHeight="1" x14ac:dyDescent="0.25">
      <c r="A15" s="54" t="s">
        <v>117</v>
      </c>
      <c r="B15" s="132" t="s">
        <v>118</v>
      </c>
      <c r="C15" s="128">
        <v>8000</v>
      </c>
      <c r="D15" s="128">
        <v>12000</v>
      </c>
      <c r="E15" s="128">
        <v>17000</v>
      </c>
      <c r="F15" s="133">
        <v>6435</v>
      </c>
      <c r="G15" s="84"/>
    </row>
    <row r="16" spans="1:7" s="41" customFormat="1" ht="17.25" customHeight="1" x14ac:dyDescent="0.25">
      <c r="A16" s="69" t="s">
        <v>119</v>
      </c>
      <c r="B16" s="141" t="s">
        <v>120</v>
      </c>
      <c r="C16" s="127">
        <v>5500</v>
      </c>
      <c r="D16" s="127">
        <v>8851.85</v>
      </c>
      <c r="E16" s="127">
        <v>12533.04</v>
      </c>
      <c r="F16" s="133">
        <v>5166</v>
      </c>
      <c r="G16" s="492" t="s">
        <v>121</v>
      </c>
    </row>
    <row r="17" spans="1:7" s="41" customFormat="1" ht="17.25" customHeight="1" x14ac:dyDescent="0.25">
      <c r="A17" s="54" t="s">
        <v>122</v>
      </c>
      <c r="B17" s="132" t="s">
        <v>123</v>
      </c>
      <c r="C17" s="128">
        <v>2755.11</v>
      </c>
      <c r="D17" s="128">
        <v>4570</v>
      </c>
      <c r="E17" s="128">
        <v>8374.02</v>
      </c>
      <c r="F17" s="133">
        <v>2511</v>
      </c>
      <c r="G17" s="84"/>
    </row>
    <row r="18" spans="1:7" s="41" customFormat="1" ht="17.25" customHeight="1" x14ac:dyDescent="0.25">
      <c r="A18" s="54" t="s">
        <v>124</v>
      </c>
      <c r="B18" s="132" t="s">
        <v>125</v>
      </c>
      <c r="C18" s="128">
        <v>3484</v>
      </c>
      <c r="D18" s="128">
        <v>6400</v>
      </c>
      <c r="E18" s="128">
        <v>11500</v>
      </c>
      <c r="F18" s="133">
        <v>3682</v>
      </c>
      <c r="G18" s="84"/>
    </row>
    <row r="19" spans="1:7" s="41" customFormat="1" ht="17.25" customHeight="1" x14ac:dyDescent="0.25">
      <c r="A19" s="54" t="s">
        <v>126</v>
      </c>
      <c r="B19" s="132" t="s">
        <v>127</v>
      </c>
      <c r="C19" s="128">
        <v>4119.4399999999996</v>
      </c>
      <c r="D19" s="128">
        <v>7039</v>
      </c>
      <c r="E19" s="128">
        <v>11533.5</v>
      </c>
      <c r="F19" s="133">
        <v>7745</v>
      </c>
      <c r="G19" s="84"/>
    </row>
    <row r="20" spans="1:7" s="41" customFormat="1" ht="17.25" customHeight="1" x14ac:dyDescent="0.25">
      <c r="A20" s="69" t="s">
        <v>128</v>
      </c>
      <c r="B20" s="141" t="s">
        <v>129</v>
      </c>
      <c r="C20" s="127">
        <v>4500</v>
      </c>
      <c r="D20" s="127">
        <v>7500</v>
      </c>
      <c r="E20" s="127">
        <v>11158.72</v>
      </c>
      <c r="F20" s="133">
        <v>127308</v>
      </c>
      <c r="G20" s="148" t="s">
        <v>114</v>
      </c>
    </row>
    <row r="21" spans="1:7" s="41" customFormat="1" ht="17.25" customHeight="1" x14ac:dyDescent="0.25">
      <c r="A21" s="54" t="s">
        <v>130</v>
      </c>
      <c r="B21" s="132" t="s">
        <v>131</v>
      </c>
      <c r="C21" s="128">
        <v>3000</v>
      </c>
      <c r="D21" s="128">
        <v>4400.34</v>
      </c>
      <c r="E21" s="128">
        <v>7000</v>
      </c>
      <c r="F21" s="133">
        <v>24827</v>
      </c>
      <c r="G21" s="84"/>
    </row>
    <row r="22" spans="1:7" s="41" customFormat="1" ht="17.25" customHeight="1" x14ac:dyDescent="0.25">
      <c r="A22" s="54" t="s">
        <v>132</v>
      </c>
      <c r="B22" s="132" t="s">
        <v>133</v>
      </c>
      <c r="C22" s="128">
        <v>3200</v>
      </c>
      <c r="D22" s="128">
        <v>5000</v>
      </c>
      <c r="E22" s="128">
        <v>7618.38</v>
      </c>
      <c r="F22" s="133">
        <v>5445</v>
      </c>
      <c r="G22" s="84"/>
    </row>
    <row r="23" spans="1:7" s="41" customFormat="1" ht="17.25" customHeight="1" x14ac:dyDescent="0.25">
      <c r="A23" s="54" t="s">
        <v>134</v>
      </c>
      <c r="B23" s="132" t="s">
        <v>135</v>
      </c>
      <c r="C23" s="128">
        <v>2352.09</v>
      </c>
      <c r="D23" s="128">
        <v>3000</v>
      </c>
      <c r="E23" s="128">
        <v>4404.71</v>
      </c>
      <c r="F23" s="133">
        <v>57043</v>
      </c>
      <c r="G23" s="84"/>
    </row>
    <row r="24" spans="1:7" s="41" customFormat="1" ht="17.25" customHeight="1" x14ac:dyDescent="0.25">
      <c r="A24" s="54" t="s">
        <v>136</v>
      </c>
      <c r="B24" s="132" t="s">
        <v>137</v>
      </c>
      <c r="C24" s="128">
        <v>1953.47</v>
      </c>
      <c r="D24" s="128">
        <v>2257.8000000000002</v>
      </c>
      <c r="E24" s="128">
        <v>2562.75</v>
      </c>
      <c r="F24" s="133">
        <v>22619</v>
      </c>
      <c r="G24" s="84"/>
    </row>
    <row r="25" spans="1:7" s="41" customFormat="1" ht="17.25" customHeight="1" x14ac:dyDescent="0.25">
      <c r="A25" s="54" t="s">
        <v>138</v>
      </c>
      <c r="B25" s="132" t="s">
        <v>139</v>
      </c>
      <c r="C25" s="128">
        <v>1739.05</v>
      </c>
      <c r="D25" s="128">
        <v>2107.96</v>
      </c>
      <c r="E25" s="128">
        <v>2627</v>
      </c>
      <c r="F25" s="133">
        <v>3751</v>
      </c>
      <c r="G25" s="84"/>
    </row>
    <row r="26" spans="1:7" s="41" customFormat="1" ht="17.25" customHeight="1" x14ac:dyDescent="0.25">
      <c r="A26" s="54" t="s">
        <v>140</v>
      </c>
      <c r="B26" s="132" t="s">
        <v>141</v>
      </c>
      <c r="C26" s="128">
        <v>1784.44</v>
      </c>
      <c r="D26" s="128">
        <v>2012.89</v>
      </c>
      <c r="E26" s="128">
        <v>2500</v>
      </c>
      <c r="F26" s="133">
        <v>15290</v>
      </c>
      <c r="G26" s="84"/>
    </row>
    <row r="27" spans="1:7" s="41" customFormat="1" ht="17.25" customHeight="1" x14ac:dyDescent="0.25">
      <c r="A27" s="54" t="s">
        <v>142</v>
      </c>
      <c r="B27" s="132" t="s">
        <v>143</v>
      </c>
      <c r="C27" s="128">
        <v>2391.85</v>
      </c>
      <c r="D27" s="128">
        <v>3500</v>
      </c>
      <c r="E27" s="128">
        <v>6403</v>
      </c>
      <c r="F27" s="133">
        <v>3071</v>
      </c>
      <c r="G27" s="84"/>
    </row>
    <row r="28" spans="1:7" s="41" customFormat="1" ht="17.25" customHeight="1" x14ac:dyDescent="0.25">
      <c r="A28" s="54" t="s">
        <v>144</v>
      </c>
      <c r="B28" s="132" t="s">
        <v>145</v>
      </c>
      <c r="C28" s="128">
        <v>2865.41</v>
      </c>
      <c r="D28" s="128">
        <v>4727.13</v>
      </c>
      <c r="E28" s="128">
        <v>8225.7199999999993</v>
      </c>
      <c r="F28" s="133">
        <v>50171</v>
      </c>
      <c r="G28" s="134"/>
    </row>
    <row r="29" spans="1:7" s="41" customFormat="1" ht="17.25" customHeight="1" x14ac:dyDescent="0.25">
      <c r="A29" s="54" t="s">
        <v>146</v>
      </c>
      <c r="B29" s="132" t="s">
        <v>147</v>
      </c>
      <c r="C29" s="128">
        <v>2720.25</v>
      </c>
      <c r="D29" s="128">
        <v>3766.4</v>
      </c>
      <c r="E29" s="128">
        <v>4943.72</v>
      </c>
      <c r="F29" s="133">
        <v>1820</v>
      </c>
      <c r="G29" s="84"/>
    </row>
    <row r="30" spans="1:7" s="41" customFormat="1" ht="17.25" customHeight="1" x14ac:dyDescent="0.25">
      <c r="A30" s="54" t="s">
        <v>148</v>
      </c>
      <c r="B30" s="132" t="s">
        <v>149</v>
      </c>
      <c r="C30" s="128">
        <v>2500</v>
      </c>
      <c r="D30" s="128">
        <v>3976.94</v>
      </c>
      <c r="E30" s="128">
        <v>7200</v>
      </c>
      <c r="F30" s="133">
        <v>1220</v>
      </c>
      <c r="G30" s="84"/>
    </row>
    <row r="31" spans="1:7" s="41" customFormat="1" ht="17.25" customHeight="1" x14ac:dyDescent="0.25">
      <c r="A31" s="54" t="s">
        <v>150</v>
      </c>
      <c r="B31" s="132" t="s">
        <v>151</v>
      </c>
      <c r="C31" s="128">
        <v>1873</v>
      </c>
      <c r="D31" s="128">
        <v>2100</v>
      </c>
      <c r="E31" s="128">
        <v>2500</v>
      </c>
      <c r="F31" s="133">
        <v>13940</v>
      </c>
      <c r="G31" s="84"/>
    </row>
    <row r="32" spans="1:7" s="41" customFormat="1" ht="17.25" customHeight="1" x14ac:dyDescent="0.25">
      <c r="A32" s="54" t="s">
        <v>152</v>
      </c>
      <c r="B32" s="132" t="s">
        <v>153</v>
      </c>
      <c r="C32" s="128">
        <v>1937.91</v>
      </c>
      <c r="D32" s="128">
        <v>2276.56</v>
      </c>
      <c r="E32" s="128">
        <v>2711.99</v>
      </c>
      <c r="F32" s="133">
        <v>52960</v>
      </c>
      <c r="G32" s="84"/>
    </row>
    <row r="33" spans="1:8" s="41" customFormat="1" ht="17.25" customHeight="1" x14ac:dyDescent="0.25">
      <c r="A33" s="69" t="s">
        <v>154</v>
      </c>
      <c r="B33" s="141" t="s">
        <v>155</v>
      </c>
      <c r="C33" s="127">
        <v>5086</v>
      </c>
      <c r="D33" s="127">
        <v>8846</v>
      </c>
      <c r="E33" s="127">
        <v>13150</v>
      </c>
      <c r="F33" s="133">
        <v>1077</v>
      </c>
      <c r="G33" s="492" t="s">
        <v>156</v>
      </c>
    </row>
    <row r="34" spans="1:8" s="41" customFormat="1" ht="17.25" customHeight="1" x14ac:dyDescent="0.25">
      <c r="A34" s="69" t="s">
        <v>157</v>
      </c>
      <c r="B34" s="141" t="s">
        <v>158</v>
      </c>
      <c r="C34" s="127">
        <v>10068.39</v>
      </c>
      <c r="D34" s="127">
        <v>13889.64</v>
      </c>
      <c r="E34" s="127">
        <v>17809.64</v>
      </c>
      <c r="F34" s="133">
        <v>1830</v>
      </c>
      <c r="G34" s="493" t="s">
        <v>159</v>
      </c>
      <c r="H34" s="494" t="s">
        <v>160</v>
      </c>
    </row>
    <row r="35" spans="1:8" s="41" customFormat="1" ht="17.25" customHeight="1" x14ac:dyDescent="0.25">
      <c r="A35" s="403" t="s">
        <v>161</v>
      </c>
      <c r="B35" s="404" t="s">
        <v>162</v>
      </c>
      <c r="C35" s="405">
        <v>3834.73</v>
      </c>
      <c r="D35" s="405">
        <v>5788.98</v>
      </c>
      <c r="E35" s="405">
        <v>8000</v>
      </c>
      <c r="F35" s="406">
        <v>3995</v>
      </c>
      <c r="G35" s="493" t="s">
        <v>163</v>
      </c>
    </row>
    <row r="36" spans="1:8" s="41" customFormat="1" ht="17.25" customHeight="1" x14ac:dyDescent="0.25">
      <c r="G36" s="82"/>
    </row>
  </sheetData>
  <mergeCells count="4">
    <mergeCell ref="A1:F1"/>
    <mergeCell ref="A2:B3"/>
    <mergeCell ref="C2:E2"/>
    <mergeCell ref="F2:F3"/>
  </mergeCells>
  <pageMargins left="0.70000000000000007" right="0.70000000000000007" top="0.75000000000000011" bottom="0.75000000000000011" header="0" footer="0"/>
  <pageSetup paperSize="9" fitToWidth="0" fitToHeight="0" orientation="portrait" horizontalDpi="360" verticalDpi="36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2729C-E1B0-40C2-8A74-EB44DC133A16}">
  <dimension ref="A1:M15"/>
  <sheetViews>
    <sheetView zoomScaleNormal="100" workbookViewId="0"/>
  </sheetViews>
  <sheetFormatPr defaultRowHeight="15" x14ac:dyDescent="0.25"/>
  <cols>
    <col min="2" max="2" width="22.42578125" customWidth="1"/>
    <col min="3" max="3" width="20.7109375" bestFit="1" customWidth="1"/>
    <col min="4" max="4" width="16.85546875" style="639" bestFit="1" customWidth="1"/>
    <col min="5" max="5" width="9.140625" bestFit="1" customWidth="1"/>
    <col min="6" max="6" width="13.5703125" hidden="1" customWidth="1"/>
    <col min="7" max="7" width="9.140625" style="639" hidden="1" customWidth="1"/>
    <col min="8" max="8" width="22.7109375" style="639" bestFit="1" customWidth="1"/>
    <col min="9" max="9" width="43.28515625" bestFit="1" customWidth="1"/>
    <col min="10" max="10" width="11.7109375" style="639" bestFit="1" customWidth="1"/>
    <col min="11" max="11" width="9.140625" bestFit="1" customWidth="1"/>
    <col min="12" max="12" width="13.5703125" hidden="1" customWidth="1"/>
    <col min="13" max="13" width="8.42578125" style="639" hidden="1" customWidth="1"/>
  </cols>
  <sheetData>
    <row r="1" spans="1:13" x14ac:dyDescent="0.25">
      <c r="A1" s="495" t="s">
        <v>1161</v>
      </c>
      <c r="B1" s="496" t="s">
        <v>59</v>
      </c>
      <c r="C1" s="496"/>
      <c r="D1" s="496"/>
      <c r="E1" s="496"/>
      <c r="F1" s="11"/>
      <c r="G1" s="380"/>
      <c r="H1" s="380"/>
      <c r="I1" s="11"/>
      <c r="J1" s="380"/>
      <c r="K1" s="11"/>
      <c r="L1" s="11"/>
      <c r="M1" s="380"/>
    </row>
    <row r="2" spans="1:13" x14ac:dyDescent="0.25">
      <c r="A2" s="11"/>
      <c r="B2" s="11"/>
      <c r="C2" s="11"/>
      <c r="D2" s="380"/>
      <c r="E2" s="11"/>
      <c r="F2" s="11"/>
      <c r="G2" s="380"/>
      <c r="H2" s="380"/>
      <c r="I2" s="11"/>
      <c r="J2" s="380"/>
      <c r="K2" s="11"/>
      <c r="L2" s="11"/>
      <c r="M2" s="380"/>
    </row>
    <row r="3" spans="1:13" x14ac:dyDescent="0.25">
      <c r="A3" s="11"/>
      <c r="B3" s="694" t="s">
        <v>1162</v>
      </c>
      <c r="C3" s="695"/>
      <c r="D3" s="695"/>
      <c r="E3" s="497">
        <v>1</v>
      </c>
      <c r="F3" s="11"/>
      <c r="G3" s="380"/>
      <c r="H3" s="694" t="s">
        <v>1162</v>
      </c>
      <c r="I3" s="695"/>
      <c r="J3" s="695"/>
      <c r="K3" s="497">
        <f>E3+1</f>
        <v>2</v>
      </c>
      <c r="L3" s="11"/>
      <c r="M3" s="380"/>
    </row>
    <row r="4" spans="1:13" x14ac:dyDescent="0.25">
      <c r="A4" s="11"/>
      <c r="B4" s="498" t="s">
        <v>1163</v>
      </c>
      <c r="C4" s="523">
        <f ca="1">MEDIAN(D13:D15)</f>
        <v>8846</v>
      </c>
      <c r="D4" s="380" t="s">
        <v>1164</v>
      </c>
      <c r="E4" s="500">
        <f ca="1">COUNTA(D$13:D$15)</f>
        <v>3</v>
      </c>
      <c r="F4" s="11"/>
      <c r="G4" s="380"/>
      <c r="H4" s="498" t="s">
        <v>1163</v>
      </c>
      <c r="I4" s="523">
        <f ca="1">MEDIAN(J13:J15)</f>
        <v>7956.3333333333339</v>
      </c>
      <c r="J4" s="380"/>
      <c r="K4" s="500"/>
      <c r="L4" s="11"/>
      <c r="M4" s="380"/>
    </row>
    <row r="5" spans="1:13" x14ac:dyDescent="0.25">
      <c r="A5" s="11"/>
      <c r="B5" s="502" t="s">
        <v>1165</v>
      </c>
      <c r="C5" s="524">
        <f ca="1">AVERAGE(D$13:D$15)</f>
        <v>9915.3333333333339</v>
      </c>
      <c r="D5" s="380"/>
      <c r="E5" s="504"/>
      <c r="F5" s="11"/>
      <c r="G5" s="380"/>
      <c r="H5" s="498" t="s">
        <v>1165</v>
      </c>
      <c r="I5" s="524">
        <f ca="1">AVERAGE(J$13:J$15)</f>
        <v>7956.3333333333339</v>
      </c>
      <c r="J5" s="380"/>
      <c r="K5" s="504"/>
      <c r="L5" s="11"/>
      <c r="M5" s="380"/>
    </row>
    <row r="6" spans="1:13" x14ac:dyDescent="0.25">
      <c r="A6" s="11"/>
      <c r="B6" s="502" t="s">
        <v>1166</v>
      </c>
      <c r="C6" s="524">
        <f ca="1">SMALL(D$13:D$15,1)</f>
        <v>7066.666666666667</v>
      </c>
      <c r="D6" s="380"/>
      <c r="E6" s="504"/>
      <c r="F6" s="11"/>
      <c r="G6" s="380"/>
      <c r="H6" s="502" t="s">
        <v>1166</v>
      </c>
      <c r="I6" s="524">
        <f ca="1">SMALL(J$13:J$15,1)</f>
        <v>7066.666666666667</v>
      </c>
      <c r="J6" s="380"/>
      <c r="K6" s="504"/>
      <c r="L6" s="11"/>
      <c r="M6" s="380"/>
    </row>
    <row r="7" spans="1:13" x14ac:dyDescent="0.25">
      <c r="A7" s="11"/>
      <c r="B7" s="502" t="s">
        <v>1167</v>
      </c>
      <c r="C7" s="524">
        <f ca="1">STDEV(D$13:D$15)</f>
        <v>3507.7841692124989</v>
      </c>
      <c r="D7" s="380"/>
      <c r="E7" s="504"/>
      <c r="F7" s="11"/>
      <c r="G7" s="380"/>
      <c r="H7" s="498" t="s">
        <v>1167</v>
      </c>
      <c r="I7" s="524">
        <f ca="1">STDEV(J$13:J$15)</f>
        <v>1258.1786659912623</v>
      </c>
      <c r="J7" s="380"/>
      <c r="K7" s="504"/>
      <c r="L7" s="11"/>
      <c r="M7" s="380"/>
    </row>
    <row r="8" spans="1:13" x14ac:dyDescent="0.25">
      <c r="A8" s="11"/>
      <c r="B8" s="505" t="s">
        <v>1168</v>
      </c>
      <c r="C8" s="506">
        <f ca="1">C7/C5</f>
        <v>0.3537737009223928</v>
      </c>
      <c r="D8" s="507"/>
      <c r="E8" s="508"/>
      <c r="F8" s="11"/>
      <c r="G8" s="380"/>
      <c r="H8" s="509" t="s">
        <v>1168</v>
      </c>
      <c r="I8" s="506">
        <f ca="1">I7/I5</f>
        <v>0.15813548946222242</v>
      </c>
      <c r="J8" s="507"/>
      <c r="K8" s="508"/>
      <c r="L8" s="11"/>
      <c r="M8" s="380"/>
    </row>
    <row r="9" spans="1:13" x14ac:dyDescent="0.25">
      <c r="A9" s="11"/>
      <c r="B9" s="510" t="s">
        <v>1169</v>
      </c>
      <c r="C9" s="511">
        <f ca="1">IF(ISERR(LARGE(F:F,1)),"",LARGE(F:F,1))</f>
        <v>1.1169444330092848</v>
      </c>
      <c r="D9" s="512"/>
      <c r="E9" s="513"/>
      <c r="F9" s="11"/>
      <c r="G9" s="380"/>
      <c r="H9" s="514" t="s">
        <v>1169</v>
      </c>
      <c r="I9" s="511">
        <f ca="1">IF(ISERR(LARGE(L:L,1)),"",LARGE(L:L,1))</f>
        <v>0.70710678118654846</v>
      </c>
      <c r="J9" s="512"/>
      <c r="K9" s="513"/>
      <c r="L9" s="11"/>
      <c r="M9" s="380"/>
    </row>
    <row r="10" spans="1:13" x14ac:dyDescent="0.25">
      <c r="A10" s="11"/>
      <c r="B10" s="505" t="s">
        <v>1170</v>
      </c>
      <c r="C10" s="515" t="str">
        <f ca="1">RIGHT(_xlfn.CONCAT(G:G),5)</f>
        <v>ID001</v>
      </c>
      <c r="D10" s="507"/>
      <c r="E10" s="508"/>
      <c r="F10" s="11"/>
      <c r="G10" s="380"/>
      <c r="H10" s="509" t="s">
        <v>1170</v>
      </c>
      <c r="I10" s="515" t="str">
        <f ca="1">RIGHT(_xlfn.CONCAT(M:M),5)</f>
        <v>ID003</v>
      </c>
      <c r="J10" s="507"/>
      <c r="K10" s="508"/>
      <c r="L10" s="11"/>
      <c r="M10" s="380"/>
    </row>
    <row r="11" spans="1:13" x14ac:dyDescent="0.25">
      <c r="A11" s="11"/>
      <c r="B11" s="11"/>
      <c r="C11" s="11"/>
      <c r="D11" s="380"/>
      <c r="E11" s="11"/>
      <c r="F11" s="11"/>
      <c r="G11" s="380"/>
      <c r="H11" s="380"/>
      <c r="I11" s="11"/>
      <c r="J11" s="380"/>
      <c r="K11" s="11"/>
      <c r="L11" s="11"/>
      <c r="M11" s="380"/>
    </row>
    <row r="12" spans="1:13" x14ac:dyDescent="0.25">
      <c r="A12" s="11"/>
      <c r="B12" s="516" t="s">
        <v>1171</v>
      </c>
      <c r="C12" s="516" t="s">
        <v>1172</v>
      </c>
      <c r="D12" s="516" t="s">
        <v>1173</v>
      </c>
      <c r="E12" s="517" t="s">
        <v>1174</v>
      </c>
      <c r="F12" s="517" t="s">
        <v>1175</v>
      </c>
      <c r="G12" s="516"/>
      <c r="H12" s="516" t="s">
        <v>1171</v>
      </c>
      <c r="I12" s="516" t="s">
        <v>1172</v>
      </c>
      <c r="J12" s="516" t="s">
        <v>1173</v>
      </c>
      <c r="K12" s="517" t="s">
        <v>1174</v>
      </c>
      <c r="L12" s="517" t="s">
        <v>1175</v>
      </c>
      <c r="M12" s="516"/>
    </row>
    <row r="13" spans="1:13" x14ac:dyDescent="0.25">
      <c r="A13" s="11"/>
      <c r="B13" s="518" t="s">
        <v>1176</v>
      </c>
      <c r="C13" s="519" t="str" cm="1">
        <f t="array" aca="1" ref="C13:C15" ca="1">_xlfn._xlws.FILTER(
    Consolidação!A2:A67,
    OFFSET(_xlfn.XLOOKUP(B1, Consolidação!B1:AE1, Consolidação!B1:AE1), 1, 0, 66, 1) &lt;&gt; ""
)</f>
        <v>Guias Salariais 2026</v>
      </c>
      <c r="D13" s="520" cm="1">
        <f t="array" aca="1" ref="D13:D15" ca="1">_xlfn._xlws.FILTER(OFFSET(_xlfn.XLOOKUP(B1, Consolidação!B1:AE1, Consolidação!B1:AE1), 1, 0, 66, 1), OFFSET(_xlfn.XLOOKUP(B1, Consolidação!B1:AE1, Consolidação!B1:AE1), 1, 0, 66, 1) &lt;&gt; "")</f>
        <v>13833.333333333334</v>
      </c>
      <c r="E13" s="521">
        <f ca="1">IF(C$7=0,"-",IF(D13="-","-",IF(D13="","-",(D13-AVERAGE(D$13:D$15))/STDEV(D$13:D$15))))</f>
        <v>1.1169444330092848</v>
      </c>
      <c r="F13" s="521">
        <f t="shared" ref="F13:F15" ca="1" si="0">IF(E13="-","-",IF(D13="-","-",ABS(E13)))</f>
        <v>1.1169444330092848</v>
      </c>
      <c r="G13" s="518" t="str">
        <f t="shared" ref="G13:G15" ca="1" si="1">IF(F13=C$9,B13,"")</f>
        <v>ID001</v>
      </c>
      <c r="H13" s="518" t="str">
        <f t="shared" ref="H13:H15" si="2">B13</f>
        <v>ID001</v>
      </c>
      <c r="I13" s="519" t="str">
        <f t="shared" ref="I13:I15" ca="1" si="3">IF(C13="","",C13)</f>
        <v>Guias Salariais 2026</v>
      </c>
      <c r="J13" s="520" t="str">
        <f t="shared" ref="J13:J15" ca="1" si="4">IF(H13=C$10,"-",IF(D13="","-",D13))</f>
        <v>-</v>
      </c>
      <c r="K13" s="521" t="str">
        <f ca="1">IF(I$7=0,"-",IF(J13="-","-",IF(J13="","-",(J13-AVERAGE(J$13:J$15))/STDEV(J$13:J$15))))</f>
        <v>-</v>
      </c>
      <c r="L13" s="521" t="str">
        <f t="shared" ref="L13:L15" ca="1" si="5">IF(K13="-","-",IF(J13="-","-",ABS(K13)))</f>
        <v>-</v>
      </c>
      <c r="M13" s="518" t="str">
        <f t="shared" ref="M13:M15" ca="1" si="6">IF(L13=I$9,H13,"")</f>
        <v/>
      </c>
    </row>
    <row r="14" spans="1:13" x14ac:dyDescent="0.25">
      <c r="A14" s="11"/>
      <c r="B14" s="518" t="s">
        <v>1177</v>
      </c>
      <c r="C14" s="519" t="str">
        <f ca="1"/>
        <v>Guias Salariais 2026</v>
      </c>
      <c r="D14" s="520">
        <f ca="1"/>
        <v>7066.666666666667</v>
      </c>
      <c r="E14" s="521">
        <f ca="1">IF(C$7=0,"-",IF(D14="-","-",IF(D14="","-",(D14-AVERAGE(D$13:D$15))/STDEV(D$13:D$15))))</f>
        <v>-0.81209861532221794</v>
      </c>
      <c r="F14" s="521">
        <f t="shared" ca="1" si="0"/>
        <v>0.81209861532221794</v>
      </c>
      <c r="G14" s="518" t="str">
        <f t="shared" ca="1" si="1"/>
        <v/>
      </c>
      <c r="H14" s="518" t="str">
        <f t="shared" si="2"/>
        <v>ID002</v>
      </c>
      <c r="I14" s="519" t="str">
        <f t="shared" ca="1" si="3"/>
        <v>Guias Salariais 2026</v>
      </c>
      <c r="J14" s="520">
        <f t="shared" ca="1" si="4"/>
        <v>7066.666666666667</v>
      </c>
      <c r="K14" s="521">
        <f ca="1">IF(I$7=0,"-",IF(J14="-","-",IF(J14="","-",(J14-AVERAGE(J$13:J$15))/STDEV(J$13:J$15))))</f>
        <v>-0.70710678118654846</v>
      </c>
      <c r="L14" s="521">
        <f t="shared" ca="1" si="5"/>
        <v>0.70710678118654846</v>
      </c>
      <c r="M14" s="518" t="str">
        <f t="shared" ca="1" si="6"/>
        <v>ID002</v>
      </c>
    </row>
    <row r="15" spans="1:13" x14ac:dyDescent="0.25">
      <c r="A15" s="11"/>
      <c r="B15" s="518" t="s">
        <v>1178</v>
      </c>
      <c r="C15" s="519" t="str">
        <f ca="1"/>
        <v>CAGED</v>
      </c>
      <c r="D15" s="520">
        <f ca="1"/>
        <v>8846</v>
      </c>
      <c r="E15" s="521">
        <f ca="1">IF(C$7=0,"-",IF(D15="-","-",IF(D15="","-",(D15-AVERAGE(D$13:D$15))/STDEV(D$13:D$15))))</f>
        <v>-0.3048458176870672</v>
      </c>
      <c r="F15" s="521">
        <f t="shared" ca="1" si="0"/>
        <v>0.3048458176870672</v>
      </c>
      <c r="G15" s="518" t="str">
        <f t="shared" ca="1" si="1"/>
        <v/>
      </c>
      <c r="H15" s="518" t="str">
        <f t="shared" si="2"/>
        <v>ID003</v>
      </c>
      <c r="I15" s="519" t="str">
        <f t="shared" ca="1" si="3"/>
        <v>CAGED</v>
      </c>
      <c r="J15" s="520">
        <f t="shared" ca="1" si="4"/>
        <v>8846</v>
      </c>
      <c r="K15" s="521">
        <f ca="1">IF(I$7=0,"-",IF(J15="-","-",IF(J15="","-",(J15-AVERAGE(J$13:J$15))/STDEV(J$13:J$15))))</f>
        <v>0.70710678118654779</v>
      </c>
      <c r="L15" s="521">
        <f t="shared" ca="1" si="5"/>
        <v>0.70710678118654779</v>
      </c>
      <c r="M15" s="518" t="str">
        <f t="shared" ca="1" si="6"/>
        <v>ID003</v>
      </c>
    </row>
  </sheetData>
  <mergeCells count="2">
    <mergeCell ref="B3:D3"/>
    <mergeCell ref="H3:J3"/>
  </mergeCells>
  <conditionalFormatting sqref="C8">
    <cfRule type="cellIs" dxfId="27" priority="17" operator="lessThan">
      <formula>0.25000001</formula>
    </cfRule>
    <cfRule type="cellIs" dxfId="26" priority="18" operator="greaterThan">
      <formula>0.25</formula>
    </cfRule>
  </conditionalFormatting>
  <conditionalFormatting sqref="I8">
    <cfRule type="cellIs" dxfId="25" priority="15" operator="lessThan">
      <formula>0.25000001</formula>
    </cfRule>
    <cfRule type="cellIs" dxfId="24" priority="16"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6C29A019-AA1B-4E72-B058-889D92E9324C}">
          <x14:formula1>
            <xm:f>ListaPerfisDesenv!$C$2:$C$35</xm:f>
          </x14:formula1>
          <xm:sqref>B1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E9022-4DD7-4F89-9E6C-87FF4E0B8559}">
  <dimension ref="A1:M18"/>
  <sheetViews>
    <sheetView zoomScaleNormal="100" workbookViewId="0"/>
  </sheetViews>
  <sheetFormatPr defaultRowHeight="15" x14ac:dyDescent="0.25"/>
  <cols>
    <col min="2" max="2" width="22.42578125" customWidth="1"/>
    <col min="3" max="3" width="20.7109375" bestFit="1" customWidth="1"/>
    <col min="4" max="4" width="16.85546875" style="639" bestFit="1" customWidth="1"/>
    <col min="5" max="5" width="9.140625" bestFit="1" customWidth="1"/>
    <col min="6" max="6" width="13.5703125" hidden="1" customWidth="1"/>
    <col min="7" max="7" width="9.140625" style="639" hidden="1" customWidth="1"/>
    <col min="8" max="8" width="22.7109375" style="639" bestFit="1" customWidth="1"/>
    <col min="9" max="9" width="43.28515625" bestFit="1" customWidth="1"/>
    <col min="10" max="10" width="12.7109375" style="639" bestFit="1" customWidth="1"/>
    <col min="11" max="11" width="9.140625" bestFit="1" customWidth="1"/>
    <col min="12" max="12" width="13.5703125" hidden="1" customWidth="1"/>
    <col min="13" max="13" width="8.42578125" style="639" hidden="1" customWidth="1"/>
  </cols>
  <sheetData>
    <row r="1" spans="1:13" x14ac:dyDescent="0.25">
      <c r="A1" s="495" t="s">
        <v>1161</v>
      </c>
      <c r="B1" s="496" t="s">
        <v>61</v>
      </c>
      <c r="C1" s="496"/>
      <c r="D1" s="496"/>
      <c r="E1" s="496"/>
      <c r="F1" s="11"/>
      <c r="G1" s="380"/>
      <c r="H1" s="380"/>
      <c r="I1" s="11"/>
      <c r="J1" s="380"/>
      <c r="K1" s="11"/>
      <c r="L1" s="11"/>
      <c r="M1" s="380"/>
    </row>
    <row r="2" spans="1:13" x14ac:dyDescent="0.25">
      <c r="A2" s="11"/>
      <c r="B2" s="11"/>
      <c r="C2" s="11"/>
      <c r="D2" s="380"/>
      <c r="E2" s="11"/>
      <c r="F2" s="11"/>
      <c r="G2" s="380"/>
      <c r="H2" s="380"/>
      <c r="I2" s="11"/>
      <c r="J2" s="380"/>
      <c r="K2" s="11"/>
      <c r="L2" s="11"/>
      <c r="M2" s="380"/>
    </row>
    <row r="3" spans="1:13" x14ac:dyDescent="0.25">
      <c r="A3" s="11"/>
      <c r="B3" s="694" t="s">
        <v>1162</v>
      </c>
      <c r="C3" s="695"/>
      <c r="D3" s="695"/>
      <c r="E3" s="497">
        <v>1</v>
      </c>
      <c r="F3" s="11"/>
      <c r="G3" s="380"/>
      <c r="H3" s="694" t="s">
        <v>1162</v>
      </c>
      <c r="I3" s="695"/>
      <c r="J3" s="695"/>
      <c r="K3" s="497">
        <f>E3+1</f>
        <v>2</v>
      </c>
      <c r="L3" s="11"/>
      <c r="M3" s="380"/>
    </row>
    <row r="4" spans="1:13" x14ac:dyDescent="0.25">
      <c r="A4" s="11"/>
      <c r="B4" s="498" t="s">
        <v>1163</v>
      </c>
      <c r="C4" s="523">
        <f ca="1">MEDIAN(D13:D18)</f>
        <v>15908.333333333334</v>
      </c>
      <c r="D4" s="380" t="s">
        <v>1164</v>
      </c>
      <c r="E4" s="500">
        <f ca="1">COUNTA(D$13:D$18)</f>
        <v>6</v>
      </c>
      <c r="F4" s="11"/>
      <c r="G4" s="380"/>
      <c r="H4" s="498" t="s">
        <v>1163</v>
      </c>
      <c r="I4" s="523">
        <f ca="1">MEDIAN(J13:J18)</f>
        <v>18666.666666666668</v>
      </c>
      <c r="J4" s="380"/>
      <c r="K4" s="500"/>
      <c r="L4" s="11"/>
      <c r="M4" s="380"/>
    </row>
    <row r="5" spans="1:13" x14ac:dyDescent="0.25">
      <c r="A5" s="11"/>
      <c r="B5" s="502" t="s">
        <v>1165</v>
      </c>
      <c r="C5" s="524">
        <f ca="1">AVERAGE(D$13:D$18)</f>
        <v>15916.666666666666</v>
      </c>
      <c r="D5" s="380"/>
      <c r="E5" s="504"/>
      <c r="F5" s="11"/>
      <c r="G5" s="380"/>
      <c r="H5" s="498" t="s">
        <v>1165</v>
      </c>
      <c r="I5" s="524">
        <f ca="1">AVERAGE(J$13:J$18)</f>
        <v>17186.666666666668</v>
      </c>
      <c r="J5" s="380"/>
      <c r="K5" s="504"/>
      <c r="L5" s="11"/>
      <c r="M5" s="380"/>
    </row>
    <row r="6" spans="1:13" x14ac:dyDescent="0.25">
      <c r="A6" s="11"/>
      <c r="B6" s="502" t="s">
        <v>1166</v>
      </c>
      <c r="C6" s="524">
        <f ca="1">SMALL(D$13:D$18,1)</f>
        <v>9566.6666666666661</v>
      </c>
      <c r="D6" s="380"/>
      <c r="E6" s="504"/>
      <c r="F6" s="11"/>
      <c r="G6" s="380"/>
      <c r="H6" s="502" t="s">
        <v>1166</v>
      </c>
      <c r="I6" s="524">
        <f ca="1">SMALL(J$13:J$18,1)</f>
        <v>12266.666666666666</v>
      </c>
      <c r="J6" s="380"/>
      <c r="K6" s="504"/>
      <c r="L6" s="11"/>
      <c r="M6" s="380"/>
    </row>
    <row r="7" spans="1:13" x14ac:dyDescent="0.25">
      <c r="A7" s="11"/>
      <c r="B7" s="502" t="s">
        <v>1167</v>
      </c>
      <c r="C7" s="524">
        <f ca="1">STDEV(D$13:D$18)</f>
        <v>4914.0614566771546</v>
      </c>
      <c r="D7" s="380"/>
      <c r="E7" s="504"/>
      <c r="F7" s="11"/>
      <c r="G7" s="380"/>
      <c r="H7" s="498" t="s">
        <v>1167</v>
      </c>
      <c r="I7" s="524">
        <f ca="1">STDEV(J$13:J$18)</f>
        <v>4253.0283328470714</v>
      </c>
      <c r="J7" s="380"/>
      <c r="K7" s="504"/>
      <c r="L7" s="11"/>
      <c r="M7" s="380"/>
    </row>
    <row r="8" spans="1:13" x14ac:dyDescent="0.25">
      <c r="A8" s="11"/>
      <c r="B8" s="505" t="s">
        <v>1168</v>
      </c>
      <c r="C8" s="506">
        <f ca="1">C7/C5</f>
        <v>0.30873684544568514</v>
      </c>
      <c r="D8" s="507"/>
      <c r="E8" s="508"/>
      <c r="F8" s="11"/>
      <c r="G8" s="380"/>
      <c r="H8" s="509" t="s">
        <v>1168</v>
      </c>
      <c r="I8" s="506">
        <f ca="1">I7/I5</f>
        <v>0.24746091928900724</v>
      </c>
      <c r="J8" s="507"/>
      <c r="K8" s="508"/>
      <c r="L8" s="11"/>
      <c r="M8" s="380"/>
    </row>
    <row r="9" spans="1:13" x14ac:dyDescent="0.25">
      <c r="A9" s="11"/>
      <c r="B9" s="510" t="s">
        <v>1169</v>
      </c>
      <c r="C9" s="511">
        <f ca="1">IF(ISERR(LARGE(F:F,1)),"",LARGE(F:F,1))</f>
        <v>1.2922101312696677</v>
      </c>
      <c r="D9" s="512"/>
      <c r="E9" s="513"/>
      <c r="F9" s="11"/>
      <c r="G9" s="380"/>
      <c r="H9" s="514" t="s">
        <v>1169</v>
      </c>
      <c r="I9" s="511">
        <f ca="1">IF(ISERR(LARGE(L:L,1)),"",LARGE(L:L,1))</f>
        <v>1.1568227660280939</v>
      </c>
      <c r="J9" s="512"/>
      <c r="K9" s="513"/>
      <c r="L9" s="11"/>
      <c r="M9" s="380"/>
    </row>
    <row r="10" spans="1:13" x14ac:dyDescent="0.25">
      <c r="A10" s="11"/>
      <c r="B10" s="505" t="s">
        <v>1170</v>
      </c>
      <c r="C10" s="515" t="str">
        <f ca="1">RIGHT(_xlfn.CONCAT(G:G),5)</f>
        <v>ID003</v>
      </c>
      <c r="D10" s="507"/>
      <c r="E10" s="508"/>
      <c r="F10" s="11"/>
      <c r="G10" s="380"/>
      <c r="H10" s="509" t="s">
        <v>1170</v>
      </c>
      <c r="I10" s="515" t="str">
        <f ca="1">RIGHT(_xlfn.CONCAT(M:M),5)</f>
        <v>ID004</v>
      </c>
      <c r="J10" s="507"/>
      <c r="K10" s="508"/>
      <c r="L10" s="11"/>
      <c r="M10" s="380"/>
    </row>
    <row r="11" spans="1:13" x14ac:dyDescent="0.25">
      <c r="A11" s="11"/>
      <c r="B11" s="11"/>
      <c r="C11" s="11"/>
      <c r="D11" s="380"/>
      <c r="E11" s="11"/>
      <c r="F11" s="11"/>
      <c r="G11" s="380"/>
      <c r="H11" s="380"/>
      <c r="I11" s="11"/>
      <c r="J11" s="380"/>
      <c r="K11" s="11"/>
      <c r="L11" s="11"/>
      <c r="M11" s="380"/>
    </row>
    <row r="12" spans="1:13" x14ac:dyDescent="0.25">
      <c r="A12" s="11"/>
      <c r="B12" s="516" t="s">
        <v>1171</v>
      </c>
      <c r="C12" s="516" t="s">
        <v>1172</v>
      </c>
      <c r="D12" s="516" t="s">
        <v>1173</v>
      </c>
      <c r="E12" s="517" t="s">
        <v>1174</v>
      </c>
      <c r="F12" s="517" t="s">
        <v>1175</v>
      </c>
      <c r="G12" s="516"/>
      <c r="H12" s="516" t="s">
        <v>1171</v>
      </c>
      <c r="I12" s="516" t="s">
        <v>1172</v>
      </c>
      <c r="J12" s="516" t="s">
        <v>1173</v>
      </c>
      <c r="K12" s="517" t="s">
        <v>1174</v>
      </c>
      <c r="L12" s="517" t="s">
        <v>1175</v>
      </c>
      <c r="M12" s="516"/>
    </row>
    <row r="13" spans="1:13" x14ac:dyDescent="0.25">
      <c r="A13" s="11"/>
      <c r="B13" s="518" t="s">
        <v>1176</v>
      </c>
      <c r="C13" s="519" t="str" cm="1">
        <f t="array" aca="1" ref="C13:C18" ca="1">_xlfn._xlws.FILTER(
    Consolidação!A2:A67,
    OFFSET(_xlfn.XLOOKUP(B1, Consolidação!B1:AE1, Consolidação!B1:AE1), 1, 0, 66, 1) &lt;&gt; ""
)</f>
        <v>Guias Salariais 2026</v>
      </c>
      <c r="D13" s="520" cm="1">
        <f t="array" aca="1" ref="D13:D18" ca="1">_xlfn._xlws.FILTER(OFFSET(_xlfn.XLOOKUP(B1, Consolidação!B1:AE1, Consolidação!B1:AE1), 1, 0, 66, 1), OFFSET(_xlfn.XLOOKUP(B1, Consolidação!B1:AE1, Consolidação!B1:AE1), 1, 0, 66, 1) &lt;&gt; "")</f>
        <v>21850</v>
      </c>
      <c r="E13" s="521">
        <f t="shared" ref="E13:E18" ca="1" si="0">IF(C$7=0,"-",IF(D13="-","-",IF(D13="","-",(D13-AVERAGE(D$13:D$18))/STDEV(D$13:D$18))))</f>
        <v>1.2074194402414744</v>
      </c>
      <c r="F13" s="521">
        <f t="shared" ref="F13:F18" ca="1" si="1">IF(E13="-","-",IF(D13="-","-",ABS(E13)))</f>
        <v>1.2074194402414744</v>
      </c>
      <c r="G13" s="518" t="str">
        <f t="shared" ref="G13:G18" ca="1" si="2">IF(F13=C$9,B13,"")</f>
        <v/>
      </c>
      <c r="H13" s="518" t="str">
        <f t="shared" ref="H13:H18" si="3">B13</f>
        <v>ID001</v>
      </c>
      <c r="I13" s="519" t="str">
        <f t="shared" ref="I13:I18" ca="1" si="4">IF(C13="","",C13)</f>
        <v>Guias Salariais 2026</v>
      </c>
      <c r="J13" s="520">
        <f t="shared" ref="J13:J18" ca="1" si="5">IF(H13=C$10,"-",IF(D13="","-",D13))</f>
        <v>21850</v>
      </c>
      <c r="K13" s="521">
        <f t="shared" ref="K13:K18" ca="1" si="6">IF(I$7=0,"-",IF(J13="-","-",IF(J13="","-",(J13-AVERAGE(J$13:J$18))/STDEV(J$13:J$18))))</f>
        <v>1.0964736108897712</v>
      </c>
      <c r="L13" s="521">
        <f t="shared" ref="L13:L18" ca="1" si="7">IF(K13="-","-",IF(J13="-","-",ABS(K13)))</f>
        <v>1.0964736108897712</v>
      </c>
      <c r="M13" s="518" t="str">
        <f t="shared" ref="M13:M18" ca="1" si="8">IF(L13=I$9,H13,"")</f>
        <v/>
      </c>
    </row>
    <row r="14" spans="1:13" x14ac:dyDescent="0.25">
      <c r="A14" s="11"/>
      <c r="B14" s="518" t="s">
        <v>1177</v>
      </c>
      <c r="C14" s="519" t="str">
        <f ca="1"/>
        <v>Guias Salariais 2026</v>
      </c>
      <c r="D14" s="520">
        <f ca="1"/>
        <v>18666.666666666668</v>
      </c>
      <c r="E14" s="521">
        <f t="shared" ca="1" si="0"/>
        <v>0.55961856078607686</v>
      </c>
      <c r="F14" s="521">
        <f t="shared" ca="1" si="1"/>
        <v>0.55961856078607686</v>
      </c>
      <c r="G14" s="518" t="str">
        <f t="shared" ca="1" si="2"/>
        <v/>
      </c>
      <c r="H14" s="518" t="str">
        <f t="shared" si="3"/>
        <v>ID002</v>
      </c>
      <c r="I14" s="519" t="str">
        <f t="shared" ca="1" si="4"/>
        <v>Guias Salariais 2026</v>
      </c>
      <c r="J14" s="520">
        <f t="shared" ca="1" si="5"/>
        <v>18666.666666666668</v>
      </c>
      <c r="K14" s="521">
        <f t="shared" ca="1" si="6"/>
        <v>0.34798733612227201</v>
      </c>
      <c r="L14" s="521">
        <f t="shared" ca="1" si="7"/>
        <v>0.34798733612227201</v>
      </c>
      <c r="M14" s="518" t="str">
        <f t="shared" ca="1" si="8"/>
        <v/>
      </c>
    </row>
    <row r="15" spans="1:13" x14ac:dyDescent="0.25">
      <c r="A15" s="11"/>
      <c r="B15" s="518" t="s">
        <v>1178</v>
      </c>
      <c r="C15" s="519" t="str">
        <f ca="1"/>
        <v>Guias Salariais 2026</v>
      </c>
      <c r="D15" s="520">
        <f ca="1"/>
        <v>9566.6666666666661</v>
      </c>
      <c r="E15" s="521">
        <f t="shared" ca="1" si="0"/>
        <v>-1.2922101312696677</v>
      </c>
      <c r="F15" s="521">
        <f t="shared" ca="1" si="1"/>
        <v>1.2922101312696677</v>
      </c>
      <c r="G15" s="518" t="str">
        <f t="shared" ca="1" si="2"/>
        <v>ID003</v>
      </c>
      <c r="H15" s="518" t="str">
        <f t="shared" si="3"/>
        <v>ID003</v>
      </c>
      <c r="I15" s="519" t="str">
        <f t="shared" ca="1" si="4"/>
        <v>Guias Salariais 2026</v>
      </c>
      <c r="J15" s="520" t="str">
        <f t="shared" ca="1" si="5"/>
        <v>-</v>
      </c>
      <c r="K15" s="521" t="str">
        <f t="shared" ca="1" si="6"/>
        <v>-</v>
      </c>
      <c r="L15" s="521" t="str">
        <f t="shared" ca="1" si="7"/>
        <v>-</v>
      </c>
      <c r="M15" s="518" t="str">
        <f t="shared" ca="1" si="8"/>
        <v/>
      </c>
    </row>
    <row r="16" spans="1:13" x14ac:dyDescent="0.25">
      <c r="A16" s="11"/>
      <c r="B16" s="518" t="s">
        <v>1179</v>
      </c>
      <c r="C16" s="519" t="str">
        <f ca="1"/>
        <v>Guias Salariais 2026</v>
      </c>
      <c r="D16" s="520">
        <f ca="1"/>
        <v>12266.666666666666</v>
      </c>
      <c r="E16" s="521">
        <f t="shared" ca="1" si="0"/>
        <v>-0.74276645340697434</v>
      </c>
      <c r="F16" s="521">
        <f t="shared" ca="1" si="1"/>
        <v>0.74276645340697434</v>
      </c>
      <c r="G16" s="518" t="str">
        <f t="shared" ca="1" si="2"/>
        <v/>
      </c>
      <c r="H16" s="518" t="str">
        <f t="shared" si="3"/>
        <v>ID004</v>
      </c>
      <c r="I16" s="519" t="str">
        <f t="shared" ca="1" si="4"/>
        <v>Guias Salariais 2026</v>
      </c>
      <c r="J16" s="520">
        <f t="shared" ca="1" si="5"/>
        <v>12266.666666666666</v>
      </c>
      <c r="K16" s="521">
        <f t="shared" ca="1" si="6"/>
        <v>-1.1568227660280939</v>
      </c>
      <c r="L16" s="521">
        <f t="shared" ca="1" si="7"/>
        <v>1.1568227660280939</v>
      </c>
      <c r="M16" s="518" t="str">
        <f t="shared" ca="1" si="8"/>
        <v>ID004</v>
      </c>
    </row>
    <row r="17" spans="1:13" x14ac:dyDescent="0.25">
      <c r="A17" s="11"/>
      <c r="B17" s="518" t="s">
        <v>1180</v>
      </c>
      <c r="C17" s="519" t="str">
        <f ca="1"/>
        <v>Guias Salariais 2026</v>
      </c>
      <c r="D17" s="520">
        <f ca="1"/>
        <v>20000</v>
      </c>
      <c r="E17" s="521">
        <f t="shared" ca="1" si="0"/>
        <v>0.83094877207629558</v>
      </c>
      <c r="F17" s="521">
        <f t="shared" ca="1" si="1"/>
        <v>0.83094877207629558</v>
      </c>
      <c r="G17" s="518" t="str">
        <f t="shared" ca="1" si="2"/>
        <v/>
      </c>
      <c r="H17" s="518" t="str">
        <f t="shared" si="3"/>
        <v>ID005</v>
      </c>
      <c r="I17" s="519" t="str">
        <f t="shared" ca="1" si="4"/>
        <v>Guias Salariais 2026</v>
      </c>
      <c r="J17" s="520">
        <f t="shared" ca="1" si="5"/>
        <v>20000</v>
      </c>
      <c r="K17" s="521">
        <f t="shared" ca="1" si="6"/>
        <v>0.66148944073693117</v>
      </c>
      <c r="L17" s="521">
        <f t="shared" ca="1" si="7"/>
        <v>0.66148944073693117</v>
      </c>
      <c r="M17" s="518" t="str">
        <f t="shared" ca="1" si="8"/>
        <v/>
      </c>
    </row>
    <row r="18" spans="1:13" x14ac:dyDescent="0.25">
      <c r="A18" s="11"/>
      <c r="B18" s="518" t="s">
        <v>1181</v>
      </c>
      <c r="C18" s="519" t="str">
        <f ca="1"/>
        <v>CAGED</v>
      </c>
      <c r="D18" s="520">
        <f ca="1"/>
        <v>13150</v>
      </c>
      <c r="E18" s="521">
        <f t="shared" ca="1" si="0"/>
        <v>-0.56301018842720418</v>
      </c>
      <c r="F18" s="521">
        <f t="shared" ca="1" si="1"/>
        <v>0.56301018842720418</v>
      </c>
      <c r="G18" s="518" t="str">
        <f t="shared" ca="1" si="2"/>
        <v/>
      </c>
      <c r="H18" s="518" t="str">
        <f t="shared" si="3"/>
        <v>ID006</v>
      </c>
      <c r="I18" s="519" t="str">
        <f t="shared" ca="1" si="4"/>
        <v>CAGED</v>
      </c>
      <c r="J18" s="520">
        <f t="shared" ca="1" si="5"/>
        <v>13150</v>
      </c>
      <c r="K18" s="521">
        <f t="shared" ca="1" si="6"/>
        <v>-0.94912762172088183</v>
      </c>
      <c r="L18" s="521">
        <f t="shared" ca="1" si="7"/>
        <v>0.94912762172088183</v>
      </c>
      <c r="M18" s="518" t="str">
        <f t="shared" ca="1" si="8"/>
        <v/>
      </c>
    </row>
  </sheetData>
  <mergeCells count="2">
    <mergeCell ref="B3:D3"/>
    <mergeCell ref="H3:J3"/>
  </mergeCells>
  <conditionalFormatting sqref="C8">
    <cfRule type="cellIs" dxfId="23" priority="17" operator="lessThan">
      <formula>0.25000001</formula>
    </cfRule>
    <cfRule type="cellIs" dxfId="22" priority="18" operator="greaterThan">
      <formula>0.25</formula>
    </cfRule>
  </conditionalFormatting>
  <conditionalFormatting sqref="I8">
    <cfRule type="cellIs" dxfId="21" priority="15" operator="lessThan">
      <formula>0.25000001</formula>
    </cfRule>
    <cfRule type="cellIs" dxfId="20" priority="16"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938A763F-60DB-4434-B987-E6A87E2347A7}">
          <x14:formula1>
            <xm:f>ListaPerfisDesenv!$C$2:$C$35</xm:f>
          </x14:formula1>
          <xm:sqref>B1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98FB7-A63A-45D5-95DC-F9053EBCE9CD}">
  <dimension ref="A1:S16"/>
  <sheetViews>
    <sheetView zoomScaleNormal="100" workbookViewId="0"/>
  </sheetViews>
  <sheetFormatPr defaultRowHeight="15" x14ac:dyDescent="0.25"/>
  <cols>
    <col min="2" max="2" width="22.42578125" customWidth="1"/>
    <col min="3" max="3" width="20.7109375" bestFit="1" customWidth="1"/>
    <col min="4" max="4" width="16.85546875" style="639" bestFit="1" customWidth="1"/>
    <col min="5" max="5" width="9.140625" bestFit="1" customWidth="1"/>
    <col min="6" max="6" width="13.5703125" hidden="1" customWidth="1"/>
    <col min="7" max="7" width="9.140625" style="639" hidden="1" customWidth="1"/>
    <col min="8" max="8" width="22.7109375" style="639" bestFit="1" customWidth="1"/>
    <col min="9" max="9" width="43.28515625" bestFit="1" customWidth="1"/>
    <col min="10" max="10" width="12.7109375" style="639" bestFit="1" customWidth="1"/>
    <col min="11" max="11" width="9.140625" bestFit="1" customWidth="1"/>
    <col min="12" max="12" width="13.5703125" hidden="1" customWidth="1"/>
    <col min="13" max="13" width="8.42578125" style="639" hidden="1" customWidth="1"/>
    <col min="14" max="14" width="22.7109375" style="639" bestFit="1" customWidth="1"/>
    <col min="15" max="15" width="20" bestFit="1" customWidth="1"/>
    <col min="16" max="16" width="18.42578125" style="639" customWidth="1"/>
    <col min="17" max="17" width="12.85546875" customWidth="1"/>
    <col min="18" max="18" width="13.5703125" hidden="1" customWidth="1"/>
    <col min="19" max="19" width="8.42578125" style="639" hidden="1" customWidth="1"/>
  </cols>
  <sheetData>
    <row r="1" spans="1:19" x14ac:dyDescent="0.25">
      <c r="A1" s="495" t="s">
        <v>1161</v>
      </c>
      <c r="B1" s="496" t="s">
        <v>63</v>
      </c>
      <c r="C1" s="496"/>
      <c r="D1" s="496"/>
      <c r="E1" s="496"/>
      <c r="F1" s="11"/>
      <c r="G1" s="380"/>
      <c r="H1" s="380"/>
      <c r="I1" s="11"/>
      <c r="J1" s="380"/>
      <c r="K1" s="11"/>
      <c r="L1" s="11"/>
      <c r="M1" s="380"/>
      <c r="N1" s="380"/>
      <c r="O1" s="11"/>
      <c r="P1" s="380"/>
      <c r="Q1" s="11"/>
      <c r="R1" s="11"/>
      <c r="S1" s="380"/>
    </row>
    <row r="2" spans="1:19" x14ac:dyDescent="0.25">
      <c r="A2" s="11"/>
      <c r="B2" s="11"/>
      <c r="C2" s="11"/>
      <c r="D2" s="380"/>
      <c r="E2" s="11"/>
      <c r="F2" s="11"/>
      <c r="G2" s="380"/>
      <c r="H2" s="380"/>
      <c r="I2" s="11"/>
      <c r="J2" s="380"/>
      <c r="K2" s="11"/>
      <c r="L2" s="11"/>
      <c r="M2" s="380"/>
      <c r="N2" s="380"/>
      <c r="O2" s="11"/>
      <c r="P2" s="380"/>
      <c r="Q2" s="11"/>
      <c r="R2" s="11"/>
      <c r="S2" s="380"/>
    </row>
    <row r="3" spans="1:19" x14ac:dyDescent="0.25">
      <c r="A3" s="11"/>
      <c r="B3" s="694" t="s">
        <v>1162</v>
      </c>
      <c r="C3" s="695"/>
      <c r="D3" s="695"/>
      <c r="E3" s="497">
        <v>1</v>
      </c>
      <c r="F3" s="11"/>
      <c r="G3" s="380"/>
      <c r="H3" s="694" t="s">
        <v>1162</v>
      </c>
      <c r="I3" s="695"/>
      <c r="J3" s="695"/>
      <c r="K3" s="497">
        <f>E3+1</f>
        <v>2</v>
      </c>
      <c r="L3" s="11"/>
      <c r="M3" s="380"/>
      <c r="N3" s="694" t="s">
        <v>1162</v>
      </c>
      <c r="O3" s="695"/>
      <c r="P3" s="695"/>
      <c r="Q3" s="497">
        <f>K3+1</f>
        <v>3</v>
      </c>
      <c r="R3" s="11"/>
      <c r="S3" s="380"/>
    </row>
    <row r="4" spans="1:19" x14ac:dyDescent="0.25">
      <c r="A4" s="11"/>
      <c r="B4" s="498" t="s">
        <v>1163</v>
      </c>
      <c r="C4" s="523">
        <f ca="1">MEDIAN(D13:D16)</f>
        <v>7667.5283333333336</v>
      </c>
      <c r="D4" s="380" t="s">
        <v>1164</v>
      </c>
      <c r="E4" s="500">
        <f ca="1">COUNTA(D$13:D$16)</f>
        <v>4</v>
      </c>
      <c r="F4" s="11"/>
      <c r="G4" s="380"/>
      <c r="H4" s="498" t="s">
        <v>1163</v>
      </c>
      <c r="I4" s="523">
        <f ca="1">MEDIAN(J13:J16)</f>
        <v>5266.666666666667</v>
      </c>
      <c r="J4" s="380"/>
      <c r="K4" s="500"/>
      <c r="L4" s="11"/>
      <c r="M4" s="380"/>
      <c r="N4" s="498" t="s">
        <v>1163</v>
      </c>
      <c r="O4" s="523">
        <f ca="1">MEDIAN(P13:P16)</f>
        <v>5225</v>
      </c>
      <c r="P4" s="380"/>
      <c r="Q4" s="501"/>
      <c r="R4" s="11"/>
      <c r="S4" s="380"/>
    </row>
    <row r="5" spans="1:19" x14ac:dyDescent="0.25">
      <c r="A5" s="11"/>
      <c r="B5" s="502" t="s">
        <v>1165</v>
      </c>
      <c r="C5" s="524">
        <f ca="1">AVERAGE(D$13:D$16)</f>
        <v>8368.4863888888885</v>
      </c>
      <c r="D5" s="380"/>
      <c r="E5" s="504"/>
      <c r="F5" s="11"/>
      <c r="G5" s="380"/>
      <c r="H5" s="498" t="s">
        <v>1165</v>
      </c>
      <c r="I5" s="524">
        <f ca="1">AVERAGE(J$13:J$16)</f>
        <v>6839.4633333333331</v>
      </c>
      <c r="J5" s="380"/>
      <c r="K5" s="504"/>
      <c r="L5" s="11"/>
      <c r="M5" s="380"/>
      <c r="N5" s="498" t="s">
        <v>1165</v>
      </c>
      <c r="O5" s="524">
        <f ca="1">AVERAGE(P$13:P$16)</f>
        <v>5225</v>
      </c>
      <c r="P5" s="380"/>
      <c r="Q5" s="504"/>
      <c r="R5" s="11"/>
      <c r="S5" s="380"/>
    </row>
    <row r="6" spans="1:19" x14ac:dyDescent="0.25">
      <c r="A6" s="11"/>
      <c r="B6" s="502" t="s">
        <v>1166</v>
      </c>
      <c r="C6" s="524">
        <f ca="1">SMALL(D$13:D$16,1)</f>
        <v>5183.333333333333</v>
      </c>
      <c r="D6" s="380"/>
      <c r="E6" s="504"/>
      <c r="F6" s="11"/>
      <c r="G6" s="380"/>
      <c r="H6" s="502" t="s">
        <v>1166</v>
      </c>
      <c r="I6" s="524">
        <f ca="1">SMALL(J$13:J$16,1)</f>
        <v>5183.333333333333</v>
      </c>
      <c r="J6" s="380"/>
      <c r="K6" s="504"/>
      <c r="L6" s="11"/>
      <c r="M6" s="380"/>
      <c r="N6" s="502" t="s">
        <v>1166</v>
      </c>
      <c r="O6" s="524">
        <f ca="1">SMALL(P$13:P$16,1)</f>
        <v>5183.333333333333</v>
      </c>
      <c r="P6" s="380"/>
      <c r="Q6" s="504"/>
      <c r="R6" s="11"/>
      <c r="S6" s="380"/>
    </row>
    <row r="7" spans="1:19" x14ac:dyDescent="0.25">
      <c r="A7" s="11"/>
      <c r="B7" s="502" t="s">
        <v>1167</v>
      </c>
      <c r="C7" s="524">
        <f ca="1">STDEV(D$13:D$16)</f>
        <v>3816.5150509915106</v>
      </c>
      <c r="D7" s="380"/>
      <c r="E7" s="504"/>
      <c r="F7" s="11"/>
      <c r="G7" s="380"/>
      <c r="H7" s="498" t="s">
        <v>1167</v>
      </c>
      <c r="I7" s="524">
        <f ca="1">STDEV(J$13:J$16)</f>
        <v>2796.6429295039497</v>
      </c>
      <c r="J7" s="380"/>
      <c r="K7" s="504"/>
      <c r="L7" s="11"/>
      <c r="M7" s="380"/>
      <c r="N7" s="498" t="s">
        <v>1167</v>
      </c>
      <c r="O7" s="524">
        <f ca="1">STDEV(P$13:P$16)</f>
        <v>58.925565098879389</v>
      </c>
      <c r="P7" s="380"/>
      <c r="Q7" s="504"/>
      <c r="R7" s="11"/>
      <c r="S7" s="380"/>
    </row>
    <row r="8" spans="1:19" x14ac:dyDescent="0.25">
      <c r="A8" s="11"/>
      <c r="B8" s="505" t="s">
        <v>1168</v>
      </c>
      <c r="C8" s="506">
        <f ca="1">C7/C5</f>
        <v>0.45605798631145794</v>
      </c>
      <c r="D8" s="507"/>
      <c r="E8" s="508"/>
      <c r="F8" s="11"/>
      <c r="G8" s="380"/>
      <c r="H8" s="509" t="s">
        <v>1168</v>
      </c>
      <c r="I8" s="506">
        <f ca="1">I7/I5</f>
        <v>0.40889800751968597</v>
      </c>
      <c r="J8" s="507"/>
      <c r="K8" s="508"/>
      <c r="L8" s="11"/>
      <c r="M8" s="380"/>
      <c r="N8" s="509" t="s">
        <v>1168</v>
      </c>
      <c r="O8" s="506">
        <f ca="1">O7/O5</f>
        <v>1.1277620114618065E-2</v>
      </c>
      <c r="P8" s="507"/>
      <c r="Q8" s="508"/>
      <c r="R8" s="11"/>
      <c r="S8" s="380"/>
    </row>
    <row r="9" spans="1:19" x14ac:dyDescent="0.25">
      <c r="A9" s="11"/>
      <c r="B9" s="510" t="s">
        <v>1169</v>
      </c>
      <c r="C9" s="511">
        <f ca="1">IF(ISERR(LARGE(F:F,1)),"",LARGE(F:F,1))</f>
        <v>1.201899928437324</v>
      </c>
      <c r="D9" s="512"/>
      <c r="E9" s="513"/>
      <c r="F9" s="11"/>
      <c r="G9" s="380"/>
      <c r="H9" s="514" t="s">
        <v>1169</v>
      </c>
      <c r="I9" s="511">
        <f ca="1">IF(ISERR(LARGE(L:L,1)),"",LARGE(L:L,1))</f>
        <v>1.1545723741140568</v>
      </c>
      <c r="J9" s="512"/>
      <c r="K9" s="513"/>
      <c r="L9" s="11"/>
      <c r="M9" s="380"/>
      <c r="N9" s="514" t="s">
        <v>1169</v>
      </c>
      <c r="O9" s="511">
        <f ca="1">IF(ISERR(LARGE(R:R,1)),"",LARGE(R:R,1))</f>
        <v>0.70710678118654757</v>
      </c>
      <c r="P9" s="512"/>
      <c r="Q9" s="513"/>
      <c r="R9" s="11"/>
      <c r="S9" s="380"/>
    </row>
    <row r="10" spans="1:19" x14ac:dyDescent="0.25">
      <c r="A10" s="11"/>
      <c r="B10" s="505" t="s">
        <v>1170</v>
      </c>
      <c r="C10" s="515" t="str">
        <f ca="1">RIGHT(_xlfn.CONCAT(G:G),5)</f>
        <v>ID001</v>
      </c>
      <c r="D10" s="507"/>
      <c r="E10" s="508"/>
      <c r="F10" s="11"/>
      <c r="G10" s="380"/>
      <c r="H10" s="509" t="s">
        <v>1170</v>
      </c>
      <c r="I10" s="515" t="str">
        <f ca="1">RIGHT(_xlfn.CONCAT(M:M),5)</f>
        <v>ID004</v>
      </c>
      <c r="J10" s="507"/>
      <c r="K10" s="508"/>
      <c r="L10" s="11"/>
      <c r="M10" s="380"/>
      <c r="N10" s="509" t="s">
        <v>1170</v>
      </c>
      <c r="O10" s="515" t="str">
        <f ca="1">RIGHT(_xlfn.CONCAT(S:S),5)</f>
        <v>ID003</v>
      </c>
      <c r="P10" s="507"/>
      <c r="Q10" s="508"/>
      <c r="R10" s="11"/>
      <c r="S10" s="380"/>
    </row>
    <row r="11" spans="1:19" x14ac:dyDescent="0.25">
      <c r="A11" s="11"/>
      <c r="B11" s="11"/>
      <c r="C11" s="11"/>
      <c r="D11" s="380"/>
      <c r="E11" s="11"/>
      <c r="F11" s="11"/>
      <c r="G11" s="380"/>
      <c r="H11" s="380"/>
      <c r="I11" s="11"/>
      <c r="J11" s="380"/>
      <c r="K11" s="11"/>
      <c r="L11" s="11"/>
      <c r="M11" s="380"/>
      <c r="N11" s="380"/>
      <c r="O11" s="11"/>
      <c r="P11" s="380"/>
      <c r="Q11" s="11"/>
      <c r="R11" s="11"/>
      <c r="S11" s="380"/>
    </row>
    <row r="12" spans="1:19" x14ac:dyDescent="0.25">
      <c r="A12" s="11"/>
      <c r="B12" s="516" t="s">
        <v>1171</v>
      </c>
      <c r="C12" s="516" t="s">
        <v>1172</v>
      </c>
      <c r="D12" s="516" t="s">
        <v>1173</v>
      </c>
      <c r="E12" s="517" t="s">
        <v>1174</v>
      </c>
      <c r="F12" s="517" t="s">
        <v>1175</v>
      </c>
      <c r="G12" s="516"/>
      <c r="H12" s="516" t="s">
        <v>1171</v>
      </c>
      <c r="I12" s="516" t="s">
        <v>1172</v>
      </c>
      <c r="J12" s="516" t="s">
        <v>1173</v>
      </c>
      <c r="K12" s="517" t="s">
        <v>1174</v>
      </c>
      <c r="L12" s="517" t="s">
        <v>1175</v>
      </c>
      <c r="M12" s="516"/>
      <c r="N12" s="516" t="s">
        <v>1171</v>
      </c>
      <c r="O12" s="516" t="s">
        <v>1172</v>
      </c>
      <c r="P12" s="516" t="s">
        <v>1173</v>
      </c>
      <c r="Q12" s="517" t="s">
        <v>1174</v>
      </c>
      <c r="R12" s="517" t="s">
        <v>1175</v>
      </c>
      <c r="S12" s="516"/>
    </row>
    <row r="13" spans="1:19" x14ac:dyDescent="0.25">
      <c r="A13" s="11"/>
      <c r="B13" s="518" t="s">
        <v>1176</v>
      </c>
      <c r="C13" s="519" t="str" cm="1">
        <f t="array" aca="1" ref="C13:C16" ca="1">_xlfn._xlws.FILTER(
    Consolidação!A2:A67,
    OFFSET(_xlfn.XLOOKUP(B1, Consolidação!B1:AE1, Consolidação!B1:AE1), 1, 0, 66, 1) &lt;&gt; ""
)</f>
        <v>Guias Salariais 2026</v>
      </c>
      <c r="D13" s="520" cm="1">
        <f t="array" aca="1" ref="D13:D16" ca="1">_xlfn._xlws.FILTER(OFFSET(_xlfn.XLOOKUP(B1, Consolidação!B1:AE1, Consolidação!B1:AE1), 1, 0, 66, 1), OFFSET(_xlfn.XLOOKUP(B1, Consolidação!B1:AE1, Consolidação!B1:AE1), 1, 0, 66, 1) &lt;&gt; "")</f>
        <v>12955.555555555555</v>
      </c>
      <c r="E13" s="521">
        <f ca="1">IF(C$7=0,"-",IF(D13="-","-",IF(D13="","-",(D13-AVERAGE(D$13:D$16))/STDEV(D$13:D$16))))</f>
        <v>1.201899928437324</v>
      </c>
      <c r="F13" s="521">
        <f t="shared" ref="F13:F16" ca="1" si="0">IF(E13="-","-",IF(D13="-","-",ABS(E13)))</f>
        <v>1.201899928437324</v>
      </c>
      <c r="G13" s="518" t="str">
        <f t="shared" ref="G13:G16" ca="1" si="1">IF(F13=C$9,B13,"")</f>
        <v>ID001</v>
      </c>
      <c r="H13" s="518" t="str">
        <f t="shared" ref="H13:H16" si="2">B13</f>
        <v>ID001</v>
      </c>
      <c r="I13" s="519" t="str">
        <f t="shared" ref="I13:I16" ca="1" si="3">IF(C13="","",C13)</f>
        <v>Guias Salariais 2026</v>
      </c>
      <c r="J13" s="520" t="str">
        <f t="shared" ref="J13:J16" ca="1" si="4">IF(H13=C$10,"-",IF(D13="","-",D13))</f>
        <v>-</v>
      </c>
      <c r="K13" s="521" t="str">
        <f ca="1">IF(I$7=0,"-",IF(J13="-","-",IF(J13="","-",(J13-AVERAGE(J$13:J$16))/STDEV(J$13:J$16))))</f>
        <v>-</v>
      </c>
      <c r="L13" s="521" t="str">
        <f t="shared" ref="L13:L16" ca="1" si="5">IF(K13="-","-",IF(J13="-","-",ABS(K13)))</f>
        <v>-</v>
      </c>
      <c r="M13" s="518" t="str">
        <f t="shared" ref="M13:M16" ca="1" si="6">IF(L13=I$9,H13,"")</f>
        <v/>
      </c>
      <c r="N13" s="518" t="str">
        <f t="shared" ref="N13:N16" si="7">H13</f>
        <v>ID001</v>
      </c>
      <c r="O13" s="519" t="str">
        <f t="shared" ref="O13:O16" ca="1" si="8">IF(I13="","",I13)</f>
        <v>Guias Salariais 2026</v>
      </c>
      <c r="P13" s="520" t="str">
        <f t="shared" ref="P13:P16" ca="1" si="9">IF(N13=I$10,"-",IF(J13="","-",J13))</f>
        <v>-</v>
      </c>
      <c r="Q13" s="521" t="str">
        <f ca="1">IF(O$7=0,"-",IF(P13="-","-",IF(P13="","-",(P13-AVERAGE(P$13:P$16))/STDEV(P$13:P$16))))</f>
        <v>-</v>
      </c>
      <c r="R13" s="521" t="str">
        <f t="shared" ref="R13:R16" ca="1" si="10">IF(Q13="-","-",IF(P13="-","-",ABS(Q13)))</f>
        <v>-</v>
      </c>
      <c r="S13" s="518" t="str">
        <f t="shared" ref="S13:S16" ca="1" si="11">IF(R13=O$9,N13,"")</f>
        <v/>
      </c>
    </row>
    <row r="14" spans="1:19" x14ac:dyDescent="0.25">
      <c r="A14" s="11"/>
      <c r="B14" s="518" t="s">
        <v>1177</v>
      </c>
      <c r="C14" s="519" t="str">
        <f ca="1"/>
        <v>Guias Salariais 2026</v>
      </c>
      <c r="D14" s="520">
        <f ca="1"/>
        <v>5266.666666666667</v>
      </c>
      <c r="E14" s="521">
        <f ca="1">IF(C$7=0,"-",IF(D14="-","-",IF(D14="","-",(D14-AVERAGE(D$13:D$16))/STDEV(D$13:D$16))))</f>
        <v>-0.81273614299421804</v>
      </c>
      <c r="F14" s="521">
        <f t="shared" ca="1" si="0"/>
        <v>0.81273614299421804</v>
      </c>
      <c r="G14" s="518" t="str">
        <f t="shared" ca="1" si="1"/>
        <v/>
      </c>
      <c r="H14" s="518" t="str">
        <f t="shared" si="2"/>
        <v>ID002</v>
      </c>
      <c r="I14" s="519" t="str">
        <f t="shared" ca="1" si="3"/>
        <v>Guias Salariais 2026</v>
      </c>
      <c r="J14" s="520">
        <f t="shared" ca="1" si="4"/>
        <v>5266.666666666667</v>
      </c>
      <c r="K14" s="521">
        <f ca="1">IF(I$7=0,"-",IF(J14="-","-",IF(J14="","-",(J14-AVERAGE(J$13:J$16))/STDEV(J$13:J$16))))</f>
        <v>-0.56238737168553676</v>
      </c>
      <c r="L14" s="521">
        <f t="shared" ca="1" si="5"/>
        <v>0.56238737168553676</v>
      </c>
      <c r="M14" s="518" t="str">
        <f t="shared" ca="1" si="6"/>
        <v/>
      </c>
      <c r="N14" s="518" t="str">
        <f t="shared" si="7"/>
        <v>ID002</v>
      </c>
      <c r="O14" s="519" t="str">
        <f t="shared" ca="1" si="8"/>
        <v>Guias Salariais 2026</v>
      </c>
      <c r="P14" s="520">
        <f t="shared" ca="1" si="9"/>
        <v>5266.666666666667</v>
      </c>
      <c r="Q14" s="521">
        <f ca="1">IF(O$7=0,"-",IF(P14="-","-",IF(P14="","-",(P14-AVERAGE(P$13:P$16))/STDEV(P$13:P$16))))</f>
        <v>0.70710678118654757</v>
      </c>
      <c r="R14" s="521">
        <f t="shared" ca="1" si="10"/>
        <v>0.70710678118654757</v>
      </c>
      <c r="S14" s="518" t="str">
        <f t="shared" ca="1" si="11"/>
        <v>ID002</v>
      </c>
    </row>
    <row r="15" spans="1:19" x14ac:dyDescent="0.25">
      <c r="A15" s="11"/>
      <c r="B15" s="518" t="s">
        <v>1178</v>
      </c>
      <c r="C15" s="519" t="str">
        <f ca="1"/>
        <v>Guias Salariais 2026</v>
      </c>
      <c r="D15" s="520">
        <f ca="1"/>
        <v>5183.333333333333</v>
      </c>
      <c r="E15" s="521">
        <f ca="1">IF(C$7=0,"-",IF(D15="-","-",IF(D15="","-",(D15-AVERAGE(D$13:D$16))/STDEV(D$13:D$16))))</f>
        <v>-0.83457107151406873</v>
      </c>
      <c r="F15" s="521">
        <f t="shared" ca="1" si="0"/>
        <v>0.83457107151406873</v>
      </c>
      <c r="G15" s="518" t="str">
        <f t="shared" ca="1" si="1"/>
        <v/>
      </c>
      <c r="H15" s="518" t="str">
        <f t="shared" si="2"/>
        <v>ID003</v>
      </c>
      <c r="I15" s="519" t="str">
        <f t="shared" ca="1" si="3"/>
        <v>Guias Salariais 2026</v>
      </c>
      <c r="J15" s="520">
        <f t="shared" ca="1" si="4"/>
        <v>5183.333333333333</v>
      </c>
      <c r="K15" s="521">
        <f ca="1">IF(I$7=0,"-",IF(J15="-","-",IF(J15="","-",(J15-AVERAGE(J$13:J$16))/STDEV(J$13:J$16))))</f>
        <v>-0.59218500242852012</v>
      </c>
      <c r="L15" s="521">
        <f t="shared" ca="1" si="5"/>
        <v>0.59218500242852012</v>
      </c>
      <c r="M15" s="518" t="str">
        <f t="shared" ca="1" si="6"/>
        <v/>
      </c>
      <c r="N15" s="518" t="str">
        <f t="shared" si="7"/>
        <v>ID003</v>
      </c>
      <c r="O15" s="519" t="str">
        <f t="shared" ca="1" si="8"/>
        <v>Guias Salariais 2026</v>
      </c>
      <c r="P15" s="520">
        <f t="shared" ca="1" si="9"/>
        <v>5183.333333333333</v>
      </c>
      <c r="Q15" s="521">
        <f ca="1">IF(O$7=0,"-",IF(P15="-","-",IF(P15="","-",(P15-AVERAGE(P$13:P$16))/STDEV(P$13:P$16))))</f>
        <v>-0.70710678118654757</v>
      </c>
      <c r="R15" s="521">
        <f t="shared" ca="1" si="10"/>
        <v>0.70710678118654757</v>
      </c>
      <c r="S15" s="518" t="str">
        <f t="shared" ca="1" si="11"/>
        <v>ID003</v>
      </c>
    </row>
    <row r="16" spans="1:19" x14ac:dyDescent="0.25">
      <c r="A16" s="11"/>
      <c r="B16" s="518" t="s">
        <v>1179</v>
      </c>
      <c r="C16" s="519" t="str">
        <f ca="1"/>
        <v>CAGED</v>
      </c>
      <c r="D16" s="520">
        <f ca="1"/>
        <v>10068.39</v>
      </c>
      <c r="E16" s="521">
        <f ca="1">IF(C$7=0,"-",IF(D16="-","-",IF(D16="","-",(D16-AVERAGE(D$13:D$16))/STDEV(D$13:D$16))))</f>
        <v>0.4454072860709628</v>
      </c>
      <c r="F16" s="521">
        <f t="shared" ca="1" si="0"/>
        <v>0.4454072860709628</v>
      </c>
      <c r="G16" s="518" t="str">
        <f t="shared" ca="1" si="1"/>
        <v/>
      </c>
      <c r="H16" s="518" t="str">
        <f t="shared" si="2"/>
        <v>ID004</v>
      </c>
      <c r="I16" s="519" t="str">
        <f t="shared" ca="1" si="3"/>
        <v>CAGED</v>
      </c>
      <c r="J16" s="520">
        <f t="shared" ca="1" si="4"/>
        <v>10068.39</v>
      </c>
      <c r="K16" s="521">
        <f ca="1">IF(I$7=0,"-",IF(J16="-","-",IF(J16="","-",(J16-AVERAGE(J$13:J$16))/STDEV(J$13:J$16))))</f>
        <v>1.1545723741140568</v>
      </c>
      <c r="L16" s="521">
        <f t="shared" ca="1" si="5"/>
        <v>1.1545723741140568</v>
      </c>
      <c r="M16" s="518" t="str">
        <f t="shared" ca="1" si="6"/>
        <v>ID004</v>
      </c>
      <c r="N16" s="518" t="str">
        <f t="shared" si="7"/>
        <v>ID004</v>
      </c>
      <c r="O16" s="519" t="str">
        <f t="shared" ca="1" si="8"/>
        <v>CAGED</v>
      </c>
      <c r="P16" s="520" t="str">
        <f t="shared" ca="1" si="9"/>
        <v>-</v>
      </c>
      <c r="Q16" s="521" t="str">
        <f ca="1">IF(O$7=0,"-",IF(P16="-","-",IF(P16="","-",(P16-AVERAGE(P$13:P$16))/STDEV(P$13:P$16))))</f>
        <v>-</v>
      </c>
      <c r="R16" s="521" t="str">
        <f t="shared" ca="1" si="10"/>
        <v>-</v>
      </c>
      <c r="S16" s="518" t="str">
        <f t="shared" ca="1" si="11"/>
        <v/>
      </c>
    </row>
  </sheetData>
  <mergeCells count="3">
    <mergeCell ref="B3:D3"/>
    <mergeCell ref="H3:J3"/>
    <mergeCell ref="N3:P3"/>
  </mergeCells>
  <conditionalFormatting sqref="C8">
    <cfRule type="cellIs" dxfId="19" priority="17" operator="lessThan">
      <formula>0.25000001</formula>
    </cfRule>
    <cfRule type="cellIs" dxfId="18" priority="18" operator="greaterThan">
      <formula>0.25</formula>
    </cfRule>
  </conditionalFormatting>
  <conditionalFormatting sqref="I8">
    <cfRule type="cellIs" dxfId="17" priority="15" operator="lessThan">
      <formula>0.25000001</formula>
    </cfRule>
    <cfRule type="cellIs" dxfId="16" priority="16" operator="greaterThan">
      <formula>0.25</formula>
    </cfRule>
  </conditionalFormatting>
  <conditionalFormatting sqref="O8">
    <cfRule type="cellIs" dxfId="15" priority="13" operator="lessThan">
      <formula>0.25000001</formula>
    </cfRule>
    <cfRule type="cellIs" dxfId="14" priority="14"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B7B6C8E5-9F7C-4F41-AB40-DFD06D331124}">
          <x14:formula1>
            <xm:f>ListaPerfisDesenv!$C$2:$C$35</xm:f>
          </x14:formula1>
          <xm:sqref>B1</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F8F30-EB7E-4AFB-A5BB-06075B05B842}">
  <dimension ref="A1:G18"/>
  <sheetViews>
    <sheetView zoomScaleNormal="100" workbookViewId="0"/>
  </sheetViews>
  <sheetFormatPr defaultRowHeight="15" x14ac:dyDescent="0.25"/>
  <cols>
    <col min="2" max="2" width="22.42578125" customWidth="1"/>
    <col min="3" max="3" width="23.425781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65</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MEDIAN(D13:D18)</f>
        <v>13922.597777777777</v>
      </c>
      <c r="D4" s="380" t="s">
        <v>1164</v>
      </c>
      <c r="E4" s="500">
        <f ca="1">COUNTA(D$13:D$18)</f>
        <v>6</v>
      </c>
      <c r="F4" s="11"/>
      <c r="G4" s="380"/>
    </row>
    <row r="5" spans="1:7" x14ac:dyDescent="0.25">
      <c r="A5" s="11"/>
      <c r="B5" s="502" t="s">
        <v>1165</v>
      </c>
      <c r="C5" s="524">
        <f ca="1">AVERAGE(D$13:D$18)</f>
        <v>12323.68037037037</v>
      </c>
      <c r="D5" s="380"/>
      <c r="E5" s="504"/>
      <c r="F5" s="11"/>
      <c r="G5" s="380"/>
    </row>
    <row r="6" spans="1:7" x14ac:dyDescent="0.25">
      <c r="A6" s="11"/>
      <c r="B6" s="502" t="s">
        <v>1166</v>
      </c>
      <c r="C6" s="524">
        <f ca="1">SMALL(D$13:D$18,1)</f>
        <v>8661.1111111111113</v>
      </c>
      <c r="D6" s="380"/>
      <c r="E6" s="504"/>
      <c r="F6" s="11"/>
      <c r="G6" s="380"/>
    </row>
    <row r="7" spans="1:7" x14ac:dyDescent="0.25">
      <c r="A7" s="11"/>
      <c r="B7" s="502" t="s">
        <v>1167</v>
      </c>
      <c r="C7" s="524">
        <f ca="1">STDEV(D$13:D$18)</f>
        <v>2751.7951103955538</v>
      </c>
      <c r="D7" s="380"/>
      <c r="E7" s="504"/>
      <c r="F7" s="11"/>
      <c r="G7" s="380"/>
    </row>
    <row r="8" spans="1:7" x14ac:dyDescent="0.25">
      <c r="A8" s="11"/>
      <c r="B8" s="505" t="s">
        <v>1168</v>
      </c>
      <c r="C8" s="506">
        <f ca="1">C7/C5</f>
        <v>0.22329328801902809</v>
      </c>
      <c r="D8" s="507"/>
      <c r="E8" s="508"/>
      <c r="F8" s="11"/>
      <c r="G8" s="380"/>
    </row>
    <row r="9" spans="1:7" x14ac:dyDescent="0.25">
      <c r="A9" s="11"/>
      <c r="B9" s="510" t="s">
        <v>1169</v>
      </c>
      <c r="C9" s="511">
        <f ca="1">IF(ISERR(LARGE(F:F,1)),"",LARGE(F:F,1))</f>
        <v>1.330974550184729</v>
      </c>
      <c r="D9" s="512"/>
      <c r="E9" s="513"/>
      <c r="F9" s="11"/>
      <c r="G9" s="380"/>
    </row>
    <row r="10" spans="1:7" x14ac:dyDescent="0.25">
      <c r="A10" s="11"/>
      <c r="B10" s="505" t="s">
        <v>1170</v>
      </c>
      <c r="C10" s="515" t="str">
        <f ca="1">RIGHT(_xlfn.CONCAT(G:G),5)</f>
        <v>ID004</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18" ca="1">_xlfn._xlws.FILTER(
    Consolidação!A2:A67,
    OFFSET(_xlfn.XLOOKUP(B1, Consolidação!B1:AE1, Consolidação!B1:AE1), 1, 0, 66, 1) &lt;&gt; ""
)</f>
        <v>Guias Salariais 2026</v>
      </c>
      <c r="D13" s="520" cm="1">
        <f t="array" aca="1" ref="D13:D18" ca="1">_xlfn._xlws.FILTER(OFFSET(_xlfn.XLOOKUP(B1, Consolidação!B1:AE1, Consolidação!B1:AE1), 1, 0, 66, 1), OFFSET(_xlfn.XLOOKUP(B1, Consolidação!B1:AE1, Consolidação!B1:AE1), 1, 0, 66, 1) &lt;&gt; "")</f>
        <v>14500</v>
      </c>
      <c r="E13" s="521">
        <f t="shared" ref="E13:E18" ca="1" si="0">IF(C$7=0,"-",IF(D13="-","-",IF(D13="","-",(D13-AVERAGE(D$13:D$18))/STDEV(D$13:D$18))))</f>
        <v>0.79087270029955004</v>
      </c>
      <c r="F13" s="521">
        <f t="shared" ref="F13:F18" ca="1" si="1">IF(E13="-","-",IF(D13="-","-",ABS(E13)))</f>
        <v>0.79087270029955004</v>
      </c>
      <c r="G13" s="518" t="str">
        <f t="shared" ref="G13:G18" ca="1" si="2">IF(F13=C$9,B13,"")</f>
        <v/>
      </c>
    </row>
    <row r="14" spans="1:7" x14ac:dyDescent="0.25">
      <c r="A14" s="11"/>
      <c r="B14" s="518" t="s">
        <v>1177</v>
      </c>
      <c r="C14" s="519" t="str">
        <f ca="1"/>
        <v>Guias Salariais 2026</v>
      </c>
      <c r="D14" s="520">
        <f ca="1"/>
        <v>13955.555555555555</v>
      </c>
      <c r="E14" s="521">
        <f t="shared" ca="1" si="0"/>
        <v>0.59302205277580156</v>
      </c>
      <c r="F14" s="521">
        <f t="shared" ca="1" si="1"/>
        <v>0.59302205277580156</v>
      </c>
      <c r="G14" s="518" t="str">
        <f t="shared" ca="1" si="2"/>
        <v/>
      </c>
    </row>
    <row r="15" spans="1:7" x14ac:dyDescent="0.25">
      <c r="A15" s="11"/>
      <c r="B15" s="518" t="s">
        <v>1178</v>
      </c>
      <c r="C15" s="519" t="str">
        <f ca="1"/>
        <v>Guias Salariais 2026</v>
      </c>
      <c r="D15" s="520">
        <f ca="1"/>
        <v>8905.5555555555547</v>
      </c>
      <c r="E15" s="521">
        <f t="shared" ca="1" si="0"/>
        <v>-1.2421436472148832</v>
      </c>
      <c r="F15" s="521">
        <f t="shared" ca="1" si="1"/>
        <v>1.2421436472148832</v>
      </c>
      <c r="G15" s="518" t="str">
        <f t="shared" ca="1" si="2"/>
        <v/>
      </c>
    </row>
    <row r="16" spans="1:7" x14ac:dyDescent="0.25">
      <c r="A16" s="11"/>
      <c r="B16" s="518" t="s">
        <v>1179</v>
      </c>
      <c r="C16" s="519" t="str">
        <f ca="1"/>
        <v>Guias Salariais 2026</v>
      </c>
      <c r="D16" s="520">
        <f ca="1"/>
        <v>8661.1111111111113</v>
      </c>
      <c r="E16" s="521">
        <f t="shared" ca="1" si="0"/>
        <v>-1.330974550184729</v>
      </c>
      <c r="F16" s="521">
        <f t="shared" ca="1" si="1"/>
        <v>1.330974550184729</v>
      </c>
      <c r="G16" s="518" t="str">
        <f t="shared" ca="1" si="2"/>
        <v>ID004</v>
      </c>
    </row>
    <row r="17" spans="1:7" x14ac:dyDescent="0.25">
      <c r="A17" s="11"/>
      <c r="B17" s="518" t="s">
        <v>1180</v>
      </c>
      <c r="C17" s="519" t="str">
        <f ca="1"/>
        <v>Contratações do governo</v>
      </c>
      <c r="D17" s="520">
        <f ca="1"/>
        <v>14030.22</v>
      </c>
      <c r="E17" s="521">
        <f t="shared" ca="1" si="0"/>
        <v>0.62015504831110946</v>
      </c>
      <c r="F17" s="521">
        <f t="shared" ca="1" si="1"/>
        <v>0.62015504831110946</v>
      </c>
      <c r="G17" s="518" t="str">
        <f t="shared" ca="1" si="2"/>
        <v/>
      </c>
    </row>
    <row r="18" spans="1:7" x14ac:dyDescent="0.25">
      <c r="A18" s="11"/>
      <c r="B18" s="518" t="s">
        <v>1181</v>
      </c>
      <c r="C18" s="519" t="str">
        <f ca="1"/>
        <v>CAGED</v>
      </c>
      <c r="D18" s="520">
        <f ca="1"/>
        <v>13889.64</v>
      </c>
      <c r="E18" s="521">
        <f t="shared" ca="1" si="0"/>
        <v>0.56906839601315096</v>
      </c>
      <c r="F18" s="521">
        <f t="shared" ca="1" si="1"/>
        <v>0.56906839601315096</v>
      </c>
      <c r="G18" s="518" t="str">
        <f t="shared" ca="1" si="2"/>
        <v/>
      </c>
    </row>
  </sheetData>
  <mergeCells count="1">
    <mergeCell ref="B3:D3"/>
  </mergeCells>
  <conditionalFormatting sqref="C8">
    <cfRule type="cellIs" dxfId="13" priority="17" operator="lessThan">
      <formula>0.25000001</formula>
    </cfRule>
    <cfRule type="cellIs" dxfId="12"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AF4DDAD3-0F34-433F-BCDF-708D81E5964C}">
          <x14:formula1>
            <xm:f>ListaPerfisDesenv!$C$2:$C$35</xm:f>
          </x14:formula1>
          <xm:sqref>B1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9EADA-E6C6-4FA1-905A-86E1C011775F}">
  <dimension ref="A1:G21"/>
  <sheetViews>
    <sheetView zoomScaleNormal="100" workbookViewId="0">
      <selection activeCell="L25" sqref="L25"/>
    </sheetView>
  </sheetViews>
  <sheetFormatPr defaultRowHeight="15" x14ac:dyDescent="0.25"/>
  <cols>
    <col min="2" max="2" width="22.42578125" customWidth="1"/>
    <col min="3" max="3" width="20.710937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67</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MEDIAN(D13:D21)</f>
        <v>14755.555555555555</v>
      </c>
      <c r="D4" s="380" t="s">
        <v>1164</v>
      </c>
      <c r="E4" s="500">
        <f ca="1">COUNTA(D$13:D$21)</f>
        <v>9</v>
      </c>
      <c r="F4" s="11"/>
      <c r="G4" s="380"/>
    </row>
    <row r="5" spans="1:7" x14ac:dyDescent="0.25">
      <c r="A5" s="11"/>
      <c r="B5" s="502" t="s">
        <v>1165</v>
      </c>
      <c r="C5" s="524">
        <f ca="1">AVERAGE(D$13:D$21)</f>
        <v>15843.663703703704</v>
      </c>
      <c r="D5" s="380"/>
      <c r="E5" s="504"/>
      <c r="F5" s="11"/>
      <c r="G5" s="380"/>
    </row>
    <row r="6" spans="1:7" x14ac:dyDescent="0.25">
      <c r="A6" s="11"/>
      <c r="B6" s="502" t="s">
        <v>1166</v>
      </c>
      <c r="C6" s="524">
        <f ca="1">SMALL(D$13:D$21,1)</f>
        <v>12355.555555555555</v>
      </c>
      <c r="D6" s="380"/>
      <c r="E6" s="504"/>
      <c r="F6" s="11"/>
      <c r="G6" s="380"/>
    </row>
    <row r="7" spans="1:7" x14ac:dyDescent="0.25">
      <c r="A7" s="11"/>
      <c r="B7" s="502" t="s">
        <v>1167</v>
      </c>
      <c r="C7" s="524">
        <f ca="1">STDEV(D$13:D$21)</f>
        <v>3917.1756042332331</v>
      </c>
      <c r="D7" s="380"/>
      <c r="E7" s="504"/>
      <c r="F7" s="11"/>
      <c r="G7" s="380"/>
    </row>
    <row r="8" spans="1:7" x14ac:dyDescent="0.25">
      <c r="A8" s="11"/>
      <c r="B8" s="505" t="s">
        <v>1168</v>
      </c>
      <c r="C8" s="506">
        <f ca="1">C7/C5</f>
        <v>0.24723925459977619</v>
      </c>
      <c r="D8" s="507"/>
      <c r="E8" s="508"/>
      <c r="F8" s="11"/>
      <c r="G8" s="380"/>
    </row>
    <row r="9" spans="1:7" x14ac:dyDescent="0.25">
      <c r="A9" s="11"/>
      <c r="B9" s="510" t="s">
        <v>1169</v>
      </c>
      <c r="C9" s="511">
        <f ca="1">IF(ISERR(LARGE(F:F,1)),"",LARGE(F:F,1))</f>
        <v>2.3374842543186425</v>
      </c>
      <c r="D9" s="512"/>
      <c r="E9" s="513"/>
      <c r="F9" s="11"/>
      <c r="G9" s="380"/>
    </row>
    <row r="10" spans="1:7" x14ac:dyDescent="0.25">
      <c r="A10" s="11"/>
      <c r="B10" s="505" t="s">
        <v>1170</v>
      </c>
      <c r="C10" s="515" t="str">
        <f ca="1">RIGHT(_xlfn.CONCAT(G:G),5)</f>
        <v>ID008</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21" ca="1">_xlfn._xlws.FILTER(
    Consolidação!A2:A67,
    OFFSET(_xlfn.XLOOKUP(B1, Consolidação!B1:AE1, Consolidação!B1:AE1), 1, 0, 66, 1) &lt;&gt; ""
)</f>
        <v>Guias Salariais 2026</v>
      </c>
      <c r="D13" s="520" cm="1">
        <f t="array" aca="1" ref="D13:D21" ca="1">_xlfn._xlws.FILTER(OFFSET(_xlfn.XLOOKUP(B1, Consolidação!B1:AE1, Consolidação!B1:AE1), 1, 0, 66, 1), OFFSET(_xlfn.XLOOKUP(B1, Consolidação!B1:AE1, Consolidação!B1:AE1), 1, 0, 66, 1) &lt;&gt; "")</f>
        <v>14755.555555555555</v>
      </c>
      <c r="E13" s="521">
        <f t="shared" ref="E13:E21" ca="1" si="0">IF(C$7=0,"-",IF(D13="-","-",IF(D13="","-",(D13-AVERAGE(D$13:D$21))/STDEV(D$13:D$21))))</f>
        <v>-0.27777875134631352</v>
      </c>
      <c r="F13" s="521">
        <f t="shared" ref="F13:F21" ca="1" si="1">IF(E13="-","-",IF(D13="-","-",ABS(E13)))</f>
        <v>0.27777875134631352</v>
      </c>
      <c r="G13" s="518" t="str">
        <f t="shared" ref="G13:G21" ca="1" si="2">IF(F13=C$9,B13,"")</f>
        <v/>
      </c>
    </row>
    <row r="14" spans="1:7" x14ac:dyDescent="0.25">
      <c r="A14" s="11"/>
      <c r="B14" s="518" t="s">
        <v>1177</v>
      </c>
      <c r="C14" s="519" t="str">
        <f ca="1"/>
        <v>Guias Salariais 2026</v>
      </c>
      <c r="D14" s="520">
        <f ca="1"/>
        <v>15355.555555555555</v>
      </c>
      <c r="E14" s="521">
        <f t="shared" ca="1" si="0"/>
        <v>-0.12460716533122937</v>
      </c>
      <c r="F14" s="521">
        <f t="shared" ca="1" si="1"/>
        <v>0.12460716533122937</v>
      </c>
      <c r="G14" s="518" t="str">
        <f t="shared" ca="1" si="2"/>
        <v/>
      </c>
    </row>
    <row r="15" spans="1:7" x14ac:dyDescent="0.25">
      <c r="A15" s="11"/>
      <c r="B15" s="518" t="s">
        <v>1178</v>
      </c>
      <c r="C15" s="519" t="str">
        <f ca="1"/>
        <v>Guias Salariais 2026</v>
      </c>
      <c r="D15" s="520">
        <f ca="1"/>
        <v>12472.222222222223</v>
      </c>
      <c r="E15" s="521">
        <f t="shared" ca="1" si="0"/>
        <v>-0.86068173145927251</v>
      </c>
      <c r="F15" s="521">
        <f t="shared" ca="1" si="1"/>
        <v>0.86068173145927251</v>
      </c>
      <c r="G15" s="518" t="str">
        <f t="shared" ca="1" si="2"/>
        <v/>
      </c>
    </row>
    <row r="16" spans="1:7" x14ac:dyDescent="0.25">
      <c r="A16" s="11"/>
      <c r="B16" s="518" t="s">
        <v>1179</v>
      </c>
      <c r="C16" s="519" t="str">
        <f ca="1"/>
        <v>Guias Salariais 2026</v>
      </c>
      <c r="D16" s="520">
        <f ca="1"/>
        <v>13877.777777777777</v>
      </c>
      <c r="E16" s="521">
        <f t="shared" ca="1" si="0"/>
        <v>-0.50186310866467732</v>
      </c>
      <c r="F16" s="521">
        <f t="shared" ca="1" si="1"/>
        <v>0.50186310866467732</v>
      </c>
      <c r="G16" s="518" t="str">
        <f t="shared" ca="1" si="2"/>
        <v/>
      </c>
    </row>
    <row r="17" spans="1:7" x14ac:dyDescent="0.25">
      <c r="A17" s="11"/>
      <c r="B17" s="518" t="s">
        <v>1180</v>
      </c>
      <c r="C17" s="519" t="str">
        <f ca="1"/>
        <v>Guias Salariais 2026</v>
      </c>
      <c r="D17" s="520">
        <f ca="1"/>
        <v>12355.555555555555</v>
      </c>
      <c r="E17" s="521">
        <f t="shared" ca="1" si="0"/>
        <v>-0.8904650954066502</v>
      </c>
      <c r="F17" s="521">
        <f t="shared" ca="1" si="1"/>
        <v>0.8904650954066502</v>
      </c>
      <c r="G17" s="518" t="str">
        <f t="shared" ca="1" si="2"/>
        <v/>
      </c>
    </row>
    <row r="18" spans="1:7" x14ac:dyDescent="0.25">
      <c r="A18" s="11"/>
      <c r="B18" s="518" t="s">
        <v>1181</v>
      </c>
      <c r="C18" s="519" t="str">
        <f ca="1"/>
        <v>Guias Salariais 2026</v>
      </c>
      <c r="D18" s="520">
        <f ca="1"/>
        <v>13755.555555555555</v>
      </c>
      <c r="E18" s="521">
        <f t="shared" ca="1" si="0"/>
        <v>-0.53306472803812055</v>
      </c>
      <c r="F18" s="521">
        <f t="shared" ca="1" si="1"/>
        <v>0.53306472803812055</v>
      </c>
      <c r="G18" s="518" t="str">
        <f t="shared" ca="1" si="2"/>
        <v/>
      </c>
    </row>
    <row r="19" spans="1:7" x14ac:dyDescent="0.25">
      <c r="A19" s="11"/>
      <c r="B19" s="518" t="s">
        <v>1182</v>
      </c>
      <c r="C19" s="519" t="str">
        <f ca="1"/>
        <v>Guias Salariais 2026</v>
      </c>
      <c r="D19" s="520">
        <f ca="1"/>
        <v>17211.111111111109</v>
      </c>
      <c r="E19" s="521">
        <f t="shared" ca="1" si="0"/>
        <v>0.34909014697467888</v>
      </c>
      <c r="F19" s="521">
        <f t="shared" ca="1" si="1"/>
        <v>0.34909014697467888</v>
      </c>
      <c r="G19" s="518" t="str">
        <f t="shared" ca="1" si="2"/>
        <v/>
      </c>
    </row>
    <row r="20" spans="1:7" x14ac:dyDescent="0.25">
      <c r="A20" s="11"/>
      <c r="B20" s="518" t="s">
        <v>1183</v>
      </c>
      <c r="C20" s="519" t="str">
        <f ca="1"/>
        <v>Guias Salariais 2026</v>
      </c>
      <c r="D20" s="520">
        <f ca="1"/>
        <v>25000</v>
      </c>
      <c r="E20" s="521">
        <f t="shared" ca="1" si="0"/>
        <v>2.3374842543186425</v>
      </c>
      <c r="F20" s="521">
        <f t="shared" ca="1" si="1"/>
        <v>2.3374842543186425</v>
      </c>
      <c r="G20" s="518" t="str">
        <f t="shared" ca="1" si="2"/>
        <v>ID008</v>
      </c>
    </row>
    <row r="21" spans="1:7" x14ac:dyDescent="0.25">
      <c r="A21" s="11"/>
      <c r="B21" s="518" t="s">
        <v>1184</v>
      </c>
      <c r="C21" s="519" t="str">
        <f ca="1"/>
        <v>CAGED</v>
      </c>
      <c r="D21" s="520">
        <f ca="1"/>
        <v>17809.64</v>
      </c>
      <c r="E21" s="521">
        <f t="shared" ca="1" si="0"/>
        <v>0.50188617895294119</v>
      </c>
      <c r="F21" s="521">
        <f t="shared" ca="1" si="1"/>
        <v>0.50188617895294119</v>
      </c>
      <c r="G21" s="518" t="str">
        <f t="shared" ca="1" si="2"/>
        <v/>
      </c>
    </row>
  </sheetData>
  <mergeCells count="1">
    <mergeCell ref="B3:D3"/>
  </mergeCells>
  <conditionalFormatting sqref="C8">
    <cfRule type="cellIs" dxfId="11" priority="17" operator="lessThan">
      <formula>0.25000001</formula>
    </cfRule>
    <cfRule type="cellIs" dxfId="10"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96CD05D5-F84F-448A-9E04-E31161EE086B}">
          <x14:formula1>
            <xm:f>ListaPerfisDesenv!$C$2:$C$35</xm:f>
          </x14:formula1>
          <xm:sqref>B1</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FFA0F-A51E-4C50-9220-9D1D51A1AE5B}">
  <dimension ref="A1:M16"/>
  <sheetViews>
    <sheetView zoomScaleNormal="100" workbookViewId="0">
      <selection activeCell="E23" sqref="E23"/>
    </sheetView>
  </sheetViews>
  <sheetFormatPr defaultRowHeight="15" x14ac:dyDescent="0.25"/>
  <cols>
    <col min="2" max="2" width="22.42578125" customWidth="1"/>
    <col min="3" max="3" width="20.7109375" bestFit="1" customWidth="1"/>
    <col min="4" max="4" width="16.85546875" style="639" bestFit="1" customWidth="1"/>
    <col min="5" max="5" width="9.140625" bestFit="1" customWidth="1"/>
    <col min="6" max="6" width="13.5703125" hidden="1" customWidth="1"/>
    <col min="7" max="7" width="9.140625" style="639" hidden="1" customWidth="1"/>
    <col min="8" max="8" width="22.7109375" style="639" bestFit="1" customWidth="1"/>
    <col min="9" max="9" width="43.28515625" bestFit="1" customWidth="1"/>
    <col min="10" max="10" width="11.7109375" style="639" bestFit="1" customWidth="1"/>
    <col min="11" max="11" width="9.140625" bestFit="1" customWidth="1"/>
    <col min="12" max="12" width="13.5703125" hidden="1" customWidth="1"/>
    <col min="13" max="13" width="8.42578125" style="639" hidden="1" customWidth="1"/>
  </cols>
  <sheetData>
    <row r="1" spans="1:13" x14ac:dyDescent="0.25">
      <c r="A1" s="495" t="s">
        <v>1161</v>
      </c>
      <c r="B1" s="496" t="s">
        <v>69</v>
      </c>
      <c r="C1" s="496"/>
      <c r="D1" s="496"/>
      <c r="E1" s="496"/>
      <c r="F1" s="11"/>
      <c r="G1" s="380"/>
      <c r="H1" s="380"/>
      <c r="I1" s="11"/>
      <c r="J1" s="380"/>
      <c r="K1" s="11"/>
      <c r="L1" s="11"/>
      <c r="M1" s="380"/>
    </row>
    <row r="2" spans="1:13" x14ac:dyDescent="0.25">
      <c r="A2" s="11"/>
      <c r="B2" s="11"/>
      <c r="C2" s="11"/>
      <c r="D2" s="380"/>
      <c r="E2" s="11"/>
      <c r="F2" s="11"/>
      <c r="G2" s="380"/>
      <c r="H2" s="380"/>
      <c r="I2" s="11"/>
      <c r="J2" s="380"/>
      <c r="K2" s="11"/>
      <c r="L2" s="11"/>
      <c r="M2" s="380"/>
    </row>
    <row r="3" spans="1:13" x14ac:dyDescent="0.25">
      <c r="A3" s="11"/>
      <c r="B3" s="694" t="s">
        <v>1162</v>
      </c>
      <c r="C3" s="695"/>
      <c r="D3" s="695"/>
      <c r="E3" s="497">
        <v>1</v>
      </c>
      <c r="F3" s="11"/>
      <c r="G3" s="380"/>
      <c r="H3" s="694" t="s">
        <v>1162</v>
      </c>
      <c r="I3" s="695"/>
      <c r="J3" s="695"/>
      <c r="K3" s="497">
        <f>E3+1</f>
        <v>2</v>
      </c>
      <c r="L3" s="11"/>
      <c r="M3" s="380"/>
    </row>
    <row r="4" spans="1:13" x14ac:dyDescent="0.25">
      <c r="A4" s="11"/>
      <c r="B4" s="498" t="s">
        <v>1163</v>
      </c>
      <c r="C4" s="523">
        <f ca="1">MEDIAN(D13:D16)</f>
        <v>5716.666666666667</v>
      </c>
      <c r="D4" s="380" t="s">
        <v>1164</v>
      </c>
      <c r="E4" s="500">
        <f ca="1">COUNTA(D$13:D$16)</f>
        <v>4</v>
      </c>
      <c r="F4" s="11"/>
      <c r="G4" s="380"/>
      <c r="H4" s="498" t="s">
        <v>1163</v>
      </c>
      <c r="I4" s="523">
        <f ca="1">MEDIAN(J13:J16)</f>
        <v>5666.666666666667</v>
      </c>
      <c r="J4" s="380"/>
      <c r="K4" s="500"/>
      <c r="L4" s="11"/>
      <c r="M4" s="380"/>
    </row>
    <row r="5" spans="1:13" x14ac:dyDescent="0.25">
      <c r="A5" s="11"/>
      <c r="B5" s="502" t="s">
        <v>1165</v>
      </c>
      <c r="C5" s="524">
        <f ca="1">AVERAGE(D$13:D$16)</f>
        <v>7476.3888888888896</v>
      </c>
      <c r="D5" s="380"/>
      <c r="E5" s="504"/>
      <c r="F5" s="11"/>
      <c r="G5" s="380"/>
      <c r="H5" s="498" t="s">
        <v>1165</v>
      </c>
      <c r="I5" s="524">
        <f ca="1">AVERAGE(J$13:J$16)</f>
        <v>5650</v>
      </c>
      <c r="J5" s="380"/>
      <c r="K5" s="504"/>
      <c r="L5" s="11"/>
      <c r="M5" s="380"/>
    </row>
    <row r="6" spans="1:13" x14ac:dyDescent="0.25">
      <c r="A6" s="11"/>
      <c r="B6" s="502" t="s">
        <v>1166</v>
      </c>
      <c r="C6" s="524">
        <f ca="1">SMALL(D$13:D$16,1)</f>
        <v>5516.666666666667</v>
      </c>
      <c r="D6" s="380"/>
      <c r="E6" s="504"/>
      <c r="F6" s="11"/>
      <c r="G6" s="380"/>
      <c r="H6" s="502" t="s">
        <v>1166</v>
      </c>
      <c r="I6" s="524">
        <f ca="1">SMALL(J$13:J$16,1)</f>
        <v>5516.666666666667</v>
      </c>
      <c r="J6" s="380"/>
      <c r="K6" s="504"/>
      <c r="L6" s="11"/>
      <c r="M6" s="380"/>
    </row>
    <row r="7" spans="1:13" x14ac:dyDescent="0.25">
      <c r="A7" s="11"/>
      <c r="B7" s="502" t="s">
        <v>1167</v>
      </c>
      <c r="C7" s="524">
        <f ca="1">STDEV(D$13:D$16)</f>
        <v>3654.2223590502381</v>
      </c>
      <c r="D7" s="380"/>
      <c r="E7" s="504"/>
      <c r="F7" s="11"/>
      <c r="G7" s="380"/>
      <c r="H7" s="498" t="s">
        <v>1167</v>
      </c>
      <c r="I7" s="524">
        <f ca="1">STDEV(J$13:J$16)</f>
        <v>125.83057392117917</v>
      </c>
      <c r="J7" s="380"/>
      <c r="K7" s="504"/>
      <c r="L7" s="11"/>
      <c r="M7" s="380"/>
    </row>
    <row r="8" spans="1:13" x14ac:dyDescent="0.25">
      <c r="A8" s="11"/>
      <c r="B8" s="505" t="s">
        <v>1168</v>
      </c>
      <c r="C8" s="506">
        <f ca="1">C7/C5</f>
        <v>0.48876836309050181</v>
      </c>
      <c r="D8" s="507"/>
      <c r="E8" s="508"/>
      <c r="F8" s="11"/>
      <c r="G8" s="380"/>
      <c r="H8" s="509" t="s">
        <v>1168</v>
      </c>
      <c r="I8" s="506">
        <f ca="1">I7/I5</f>
        <v>2.2270898039146756E-2</v>
      </c>
      <c r="J8" s="507"/>
      <c r="K8" s="508"/>
      <c r="L8" s="11"/>
      <c r="M8" s="380"/>
    </row>
    <row r="9" spans="1:13" x14ac:dyDescent="0.25">
      <c r="A9" s="11"/>
      <c r="B9" s="510" t="s">
        <v>1169</v>
      </c>
      <c r="C9" s="511">
        <f ca="1">IF(ISERR(LARGE(F:F,1)),"",LARGE(F:F,1))</f>
        <v>1.4994070224261735</v>
      </c>
      <c r="D9" s="512"/>
      <c r="E9" s="513"/>
      <c r="F9" s="11"/>
      <c r="G9" s="380"/>
      <c r="H9" s="514" t="s">
        <v>1169</v>
      </c>
      <c r="I9" s="511">
        <f ca="1">IF(ISERR(LARGE(L:L,1)),"",LARGE(L:L,1))</f>
        <v>1.0596258856520326</v>
      </c>
      <c r="J9" s="512"/>
      <c r="K9" s="513"/>
      <c r="L9" s="11"/>
      <c r="M9" s="380"/>
    </row>
    <row r="10" spans="1:13" x14ac:dyDescent="0.25">
      <c r="A10" s="11"/>
      <c r="B10" s="505" t="s">
        <v>1170</v>
      </c>
      <c r="C10" s="515" t="str">
        <f ca="1">RIGHT(_xlfn.CONCAT(G:G),5)</f>
        <v>ID001</v>
      </c>
      <c r="D10" s="507"/>
      <c r="E10" s="508"/>
      <c r="F10" s="11"/>
      <c r="G10" s="380"/>
      <c r="H10" s="509" t="s">
        <v>1170</v>
      </c>
      <c r="I10" s="515" t="str">
        <f ca="1">RIGHT(_xlfn.CONCAT(M:M),5)</f>
        <v>ID004</v>
      </c>
      <c r="J10" s="507"/>
      <c r="K10" s="508"/>
      <c r="L10" s="11"/>
      <c r="M10" s="380"/>
    </row>
    <row r="11" spans="1:13" x14ac:dyDescent="0.25">
      <c r="A11" s="11"/>
      <c r="B11" s="11"/>
      <c r="C11" s="11"/>
      <c r="D11" s="380"/>
      <c r="E11" s="11"/>
      <c r="F11" s="11"/>
      <c r="G11" s="380"/>
      <c r="H11" s="380"/>
      <c r="I11" s="11"/>
      <c r="J11" s="380"/>
      <c r="K11" s="11"/>
      <c r="L11" s="11"/>
      <c r="M11" s="380"/>
    </row>
    <row r="12" spans="1:13" x14ac:dyDescent="0.25">
      <c r="A12" s="11"/>
      <c r="B12" s="516" t="s">
        <v>1171</v>
      </c>
      <c r="C12" s="516" t="s">
        <v>1172</v>
      </c>
      <c r="D12" s="516" t="s">
        <v>1173</v>
      </c>
      <c r="E12" s="517" t="s">
        <v>1174</v>
      </c>
      <c r="F12" s="517" t="s">
        <v>1175</v>
      </c>
      <c r="G12" s="516"/>
      <c r="H12" s="516" t="s">
        <v>1171</v>
      </c>
      <c r="I12" s="516" t="s">
        <v>1172</v>
      </c>
      <c r="J12" s="516" t="s">
        <v>1173</v>
      </c>
      <c r="K12" s="517" t="s">
        <v>1174</v>
      </c>
      <c r="L12" s="517" t="s">
        <v>1175</v>
      </c>
      <c r="M12" s="516"/>
    </row>
    <row r="13" spans="1:13" x14ac:dyDescent="0.25">
      <c r="A13" s="11"/>
      <c r="B13" s="518" t="s">
        <v>1176</v>
      </c>
      <c r="C13" s="519" t="str" cm="1">
        <f t="array" aca="1" ref="C13:C16" ca="1">_xlfn._xlws.FILTER(
    Consolidação!A2:A67,
    OFFSET(_xlfn.XLOOKUP(B1, Consolidação!B1:AE1, Consolidação!B1:AE1), 1, 0, 66, 1) &lt;&gt; ""
)</f>
        <v>Guias Salariais 2026</v>
      </c>
      <c r="D13" s="520" cm="1">
        <f t="array" aca="1" ref="D13:D16" ca="1">_xlfn._xlws.FILTER(OFFSET(_xlfn.XLOOKUP(B1, Consolidação!B1:AE1, Consolidação!B1:AE1), 1, 0, 66, 1), OFFSET(_xlfn.XLOOKUP(B1, Consolidação!B1:AE1, Consolidação!B1:AE1), 1, 0, 66, 1) &lt;&gt; "")</f>
        <v>12955.555555555555</v>
      </c>
      <c r="E13" s="521">
        <f ca="1">IF(C$7=0,"-",IF(D13="-","-",IF(D13="","-",(D13-AVERAGE(D$13:D$16))/STDEV(D$13:D$16))))</f>
        <v>1.4994070224261735</v>
      </c>
      <c r="F13" s="521">
        <f t="shared" ref="F13:F16" ca="1" si="0">IF(E13="-","-",IF(D13="-","-",ABS(E13)))</f>
        <v>1.4994070224261735</v>
      </c>
      <c r="G13" s="518" t="str">
        <f t="shared" ref="G13:G16" ca="1" si="1">IF(F13=C$9,B13,"")</f>
        <v>ID001</v>
      </c>
      <c r="H13" s="518" t="str">
        <f t="shared" ref="H13:H16" si="2">B13</f>
        <v>ID001</v>
      </c>
      <c r="I13" s="519" t="str">
        <f t="shared" ref="I13:I16" ca="1" si="3">IF(C13="","",C13)</f>
        <v>Guias Salariais 2026</v>
      </c>
      <c r="J13" s="520" t="str">
        <f t="shared" ref="J13:J16" ca="1" si="4">IF(H13=C$10,"-",IF(D13="","-",D13))</f>
        <v>-</v>
      </c>
      <c r="K13" s="521" t="str">
        <f ca="1">IF(I$7=0,"-",IF(J13="-","-",IF(J13="","-",(J13-AVERAGE(J$13:J$16))/STDEV(J$13:J$16))))</f>
        <v>-</v>
      </c>
      <c r="L13" s="521" t="str">
        <f t="shared" ref="L13:L16" ca="1" si="5">IF(K13="-","-",IF(J13="-","-",ABS(K13)))</f>
        <v>-</v>
      </c>
      <c r="M13" s="518" t="str">
        <f t="shared" ref="M13:M16" ca="1" si="6">IF(L13=I$9,H13,"")</f>
        <v/>
      </c>
    </row>
    <row r="14" spans="1:13" x14ac:dyDescent="0.25">
      <c r="A14" s="11"/>
      <c r="B14" s="518" t="s">
        <v>1177</v>
      </c>
      <c r="C14" s="519" t="str">
        <f ca="1"/>
        <v>Guias Salariais 2026</v>
      </c>
      <c r="D14" s="520">
        <f ca="1"/>
        <v>5666.666666666667</v>
      </c>
      <c r="E14" s="521">
        <f ca="1">IF(C$7=0,"-",IF(D14="-","-",IF(D14="","-",(D14-AVERAGE(D$13:D$16))/STDEV(D$13:D$16))))</f>
        <v>-0.49524140690020407</v>
      </c>
      <c r="F14" s="521">
        <f t="shared" ca="1" si="0"/>
        <v>0.49524140690020407</v>
      </c>
      <c r="G14" s="518" t="str">
        <f t="shared" ca="1" si="1"/>
        <v/>
      </c>
      <c r="H14" s="518" t="str">
        <f t="shared" si="2"/>
        <v>ID002</v>
      </c>
      <c r="I14" s="519" t="str">
        <f t="shared" ca="1" si="3"/>
        <v>Guias Salariais 2026</v>
      </c>
      <c r="J14" s="520">
        <f t="shared" ca="1" si="4"/>
        <v>5666.666666666667</v>
      </c>
      <c r="K14" s="521">
        <f ca="1">IF(I$7=0,"-",IF(J14="-","-",IF(J14="","-",(J14-AVERAGE(J$13:J$16))/STDEV(J$13:J$16))))</f>
        <v>0.13245323570650677</v>
      </c>
      <c r="L14" s="521">
        <f t="shared" ca="1" si="5"/>
        <v>0.13245323570650677</v>
      </c>
      <c r="M14" s="518" t="str">
        <f t="shared" ca="1" si="6"/>
        <v/>
      </c>
    </row>
    <row r="15" spans="1:13" x14ac:dyDescent="0.25">
      <c r="A15" s="11"/>
      <c r="B15" s="518" t="s">
        <v>1178</v>
      </c>
      <c r="C15" s="519" t="str">
        <f ca="1"/>
        <v>Guias Salariais 2026</v>
      </c>
      <c r="D15" s="520">
        <f ca="1"/>
        <v>5766.666666666667</v>
      </c>
      <c r="E15" s="521">
        <f ca="1">IF(C$7=0,"-",IF(D15="-","-",IF(D15="","-",(D15-AVERAGE(D$13:D$16))/STDEV(D$13:D$16))))</f>
        <v>-0.46787580344907997</v>
      </c>
      <c r="F15" s="521">
        <f t="shared" ca="1" si="0"/>
        <v>0.46787580344907997</v>
      </c>
      <c r="G15" s="518" t="str">
        <f t="shared" ca="1" si="1"/>
        <v/>
      </c>
      <c r="H15" s="518" t="str">
        <f t="shared" si="2"/>
        <v>ID003</v>
      </c>
      <c r="I15" s="519" t="str">
        <f t="shared" ca="1" si="3"/>
        <v>Guias Salariais 2026</v>
      </c>
      <c r="J15" s="520">
        <f t="shared" ca="1" si="4"/>
        <v>5766.666666666667</v>
      </c>
      <c r="K15" s="521">
        <f ca="1">IF(I$7=0,"-",IF(J15="-","-",IF(J15="","-",(J15-AVERAGE(J$13:J$16))/STDEV(J$13:J$16))))</f>
        <v>0.92717264994553306</v>
      </c>
      <c r="L15" s="521">
        <f t="shared" ca="1" si="5"/>
        <v>0.92717264994553306</v>
      </c>
      <c r="M15" s="518" t="str">
        <f t="shared" ca="1" si="6"/>
        <v/>
      </c>
    </row>
    <row r="16" spans="1:13" x14ac:dyDescent="0.25">
      <c r="A16" s="11"/>
      <c r="B16" s="518" t="s">
        <v>1179</v>
      </c>
      <c r="C16" s="519" t="str">
        <f ca="1"/>
        <v>Guias Salariais 2026</v>
      </c>
      <c r="D16" s="520">
        <f ca="1"/>
        <v>5516.666666666667</v>
      </c>
      <c r="E16" s="521">
        <f ca="1">IF(C$7=0,"-",IF(D16="-","-",IF(D16="","-",(D16-AVERAGE(D$13:D$16))/STDEV(D$13:D$16))))</f>
        <v>-0.53628981207689019</v>
      </c>
      <c r="F16" s="521">
        <f t="shared" ca="1" si="0"/>
        <v>0.53628981207689019</v>
      </c>
      <c r="G16" s="518" t="str">
        <f t="shared" ca="1" si="1"/>
        <v/>
      </c>
      <c r="H16" s="518" t="str">
        <f t="shared" si="2"/>
        <v>ID004</v>
      </c>
      <c r="I16" s="519" t="str">
        <f t="shared" ca="1" si="3"/>
        <v>Guias Salariais 2026</v>
      </c>
      <c r="J16" s="520">
        <f t="shared" ca="1" si="4"/>
        <v>5516.666666666667</v>
      </c>
      <c r="K16" s="521">
        <f ca="1">IF(I$7=0,"-",IF(J16="-","-",IF(J16="","-",(J16-AVERAGE(J$13:J$16))/STDEV(J$13:J$16))))</f>
        <v>-1.0596258856520326</v>
      </c>
      <c r="L16" s="521">
        <f t="shared" ca="1" si="5"/>
        <v>1.0596258856520326</v>
      </c>
      <c r="M16" s="518" t="str">
        <f t="shared" ca="1" si="6"/>
        <v>ID004</v>
      </c>
    </row>
  </sheetData>
  <mergeCells count="2">
    <mergeCell ref="B3:D3"/>
    <mergeCell ref="H3:J3"/>
  </mergeCells>
  <conditionalFormatting sqref="C8">
    <cfRule type="cellIs" dxfId="9" priority="17" operator="lessThan">
      <formula>0.25000001</formula>
    </cfRule>
    <cfRule type="cellIs" dxfId="8" priority="18" operator="greaterThan">
      <formula>0.25</formula>
    </cfRule>
  </conditionalFormatting>
  <conditionalFormatting sqref="I8">
    <cfRule type="cellIs" dxfId="7" priority="15" operator="lessThan">
      <formula>0.25000001</formula>
    </cfRule>
    <cfRule type="cellIs" dxfId="6" priority="16"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4742367F-BFE6-42F9-A748-F808AE843184}">
          <x14:formula1>
            <xm:f>ListaPerfisDesenv!$C$2:$C$35</xm:f>
          </x14:formula1>
          <xm:sqref>B1</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87B26-5F8B-40E3-AF00-863E75D4E692}">
  <dimension ref="A1:G17"/>
  <sheetViews>
    <sheetView zoomScaleNormal="100" workbookViewId="0"/>
  </sheetViews>
  <sheetFormatPr defaultRowHeight="15" x14ac:dyDescent="0.25"/>
  <cols>
    <col min="2" max="2" width="22.42578125" customWidth="1"/>
    <col min="3" max="3" width="20.7109375" bestFit="1" customWidth="1"/>
    <col min="4" max="4" width="16.85546875" style="639" bestFit="1" customWidth="1"/>
    <col min="5" max="5" width="9.140625" bestFit="1" customWidth="1"/>
    <col min="6" max="6" width="13.7109375" hidden="1" customWidth="1"/>
    <col min="7" max="7" width="7.85546875" style="639" hidden="1" customWidth="1"/>
  </cols>
  <sheetData>
    <row r="1" spans="1:7" x14ac:dyDescent="0.25">
      <c r="A1" s="495" t="s">
        <v>1161</v>
      </c>
      <c r="B1" s="496" t="s">
        <v>71</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MEDIAN(D13:D16)</f>
        <v>12416.666666666666</v>
      </c>
      <c r="D4" s="380" t="s">
        <v>1164</v>
      </c>
      <c r="E4" s="500">
        <f ca="1">COUNTA(D$13:D$16)</f>
        <v>4</v>
      </c>
      <c r="F4" s="11"/>
      <c r="G4" s="380"/>
    </row>
    <row r="5" spans="1:7" x14ac:dyDescent="0.25">
      <c r="A5" s="11"/>
      <c r="B5" s="502" t="s">
        <v>1165</v>
      </c>
      <c r="C5" s="524">
        <f ca="1">AVERAGE(D$13:D$16)</f>
        <v>12512.499999999998</v>
      </c>
      <c r="D5" s="380"/>
      <c r="E5" s="504"/>
      <c r="F5" s="11"/>
      <c r="G5" s="380"/>
    </row>
    <row r="6" spans="1:7" x14ac:dyDescent="0.25">
      <c r="A6" s="11"/>
      <c r="B6" s="502" t="s">
        <v>1166</v>
      </c>
      <c r="C6" s="524">
        <f ca="1">SMALL(D$13:D$16,1)</f>
        <v>10216.666666666666</v>
      </c>
      <c r="D6" s="380"/>
      <c r="E6" s="504"/>
      <c r="F6" s="11"/>
      <c r="G6" s="380"/>
    </row>
    <row r="7" spans="1:7" x14ac:dyDescent="0.25">
      <c r="A7" s="11"/>
      <c r="B7" s="502" t="s">
        <v>1167</v>
      </c>
      <c r="C7" s="524">
        <f ca="1">STDEV(D$13:D$16)</f>
        <v>2471.2935209454067</v>
      </c>
      <c r="D7" s="380"/>
      <c r="E7" s="504"/>
      <c r="F7" s="11"/>
      <c r="G7" s="380"/>
    </row>
    <row r="8" spans="1:7" x14ac:dyDescent="0.25">
      <c r="A8" s="11"/>
      <c r="B8" s="505" t="s">
        <v>1168</v>
      </c>
      <c r="C8" s="506">
        <f ca="1">C7/C5</f>
        <v>0.19750597569993264</v>
      </c>
      <c r="D8" s="507"/>
      <c r="E8" s="508"/>
      <c r="F8" s="11"/>
      <c r="G8" s="380"/>
    </row>
    <row r="9" spans="1:7" x14ac:dyDescent="0.25">
      <c r="A9" s="11"/>
      <c r="B9" s="510" t="s">
        <v>1169</v>
      </c>
      <c r="C9" s="511">
        <f ca="1">IF(ISERR(LARGE(F:F,1)),"",LARGE(F:F,1))</f>
        <v>1.0065578932317174</v>
      </c>
      <c r="D9" s="512"/>
      <c r="E9" s="513"/>
      <c r="F9" s="11"/>
      <c r="G9" s="380"/>
    </row>
    <row r="10" spans="1:7" x14ac:dyDescent="0.25">
      <c r="A10" s="11"/>
      <c r="B10" s="505" t="s">
        <v>1170</v>
      </c>
      <c r="C10" s="515" t="str">
        <f ca="1">RIGHT(_xlfn.CONCAT(G:G),5)</f>
        <v>ID001</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17" ca="1">_xlfn._xlws.FILTER(
    Consolidação!A2:A67,
    OFFSET(_xlfn.XLOOKUP(B1, Consolidação!B1:AE1, Consolidação!B1:AE1), 1, 0, 66, 1) &lt;&gt; ""
)</f>
        <v>Guias Salariais 2026</v>
      </c>
      <c r="D13" s="520" cm="1">
        <f t="array" aca="1" ref="D13:D17" ca="1">_xlfn._xlws.FILTER(OFFSET(_xlfn.XLOOKUP(B1, Consolidação!B1:AE1, Consolidação!B1:AE1), 1, 0, 66, 1), OFFSET(_xlfn.XLOOKUP(B1, Consolidação!B1:AE1, Consolidação!B1:AE1), 1, 0, 66, 1) &lt;&gt; "")</f>
        <v>15000</v>
      </c>
      <c r="E13" s="521">
        <f ca="1">IF(C$7=0,"-",IF(D13="-","-",IF(D13="","-",(D13-AVERAGE(D$13:D$16))/STDEV(D$13:D$16))))</f>
        <v>1.0065578932317174</v>
      </c>
      <c r="F13" s="521">
        <f t="shared" ref="F13:F16" ca="1" si="0">IF(E13="-","-",IF(D13="-","-",ABS(E13)))</f>
        <v>1.0065578932317174</v>
      </c>
      <c r="G13" s="518" t="str">
        <f t="shared" ref="G13:G16" ca="1" si="1">IF(F13=C$9,B13,"")</f>
        <v>ID001</v>
      </c>
    </row>
    <row r="14" spans="1:7" x14ac:dyDescent="0.25">
      <c r="A14" s="11"/>
      <c r="B14" s="518" t="s">
        <v>1177</v>
      </c>
      <c r="C14" s="519" t="str">
        <f ca="1"/>
        <v>Guias Salariais 2026</v>
      </c>
      <c r="D14" s="520">
        <f ca="1"/>
        <v>14266.666666666666</v>
      </c>
      <c r="E14" s="521">
        <f ca="1">IF(C$7=0,"-",IF(D14="-","-",IF(D14="","-",(D14-AVERAGE(D$13:D$16))/STDEV(D$13:D$16))))</f>
        <v>0.70981720778987112</v>
      </c>
      <c r="F14" s="521">
        <f t="shared" ca="1" si="0"/>
        <v>0.70981720778987112</v>
      </c>
      <c r="G14" s="518" t="str">
        <f t="shared" ca="1" si="1"/>
        <v/>
      </c>
    </row>
    <row r="15" spans="1:7" x14ac:dyDescent="0.25">
      <c r="A15" s="11"/>
      <c r="B15" s="518" t="s">
        <v>1178</v>
      </c>
      <c r="C15" s="519" t="str">
        <f ca="1"/>
        <v>Guias Salariais 2026</v>
      </c>
      <c r="D15" s="520">
        <f ca="1"/>
        <v>10216.666666666666</v>
      </c>
      <c r="E15" s="521">
        <f ca="1">IF(C$7=0,"-",IF(D15="-","-",IF(D15="","-",(D15-AVERAGE(D$13:D$16))/STDEV(D$13:D$16))))</f>
        <v>-0.92900066862759734</v>
      </c>
      <c r="F15" s="521">
        <f t="shared" ca="1" si="0"/>
        <v>0.92900066862759734</v>
      </c>
      <c r="G15" s="518" t="str">
        <f t="shared" ca="1" si="1"/>
        <v/>
      </c>
    </row>
    <row r="16" spans="1:7" x14ac:dyDescent="0.25">
      <c r="A16" s="11"/>
      <c r="B16" s="518" t="s">
        <v>1179</v>
      </c>
      <c r="C16" s="519" t="str">
        <f ca="1"/>
        <v>Guias Salariais 2026</v>
      </c>
      <c r="D16" s="520">
        <f ca="1"/>
        <v>10566.666666666666</v>
      </c>
      <c r="E16" s="521">
        <f ca="1">IF(C$7=0,"-",IF(D16="-","-",IF(D16="","-",(D16-AVERAGE(D$13:D$16))/STDEV(D$13:D$16))))</f>
        <v>-0.78737443239398897</v>
      </c>
      <c r="F16" s="521">
        <f t="shared" ca="1" si="0"/>
        <v>0.78737443239398897</v>
      </c>
      <c r="G16" s="518" t="str">
        <f t="shared" ca="1" si="1"/>
        <v/>
      </c>
    </row>
    <row r="17" spans="2:7" x14ac:dyDescent="0.25">
      <c r="B17" s="518" t="s">
        <v>1180</v>
      </c>
      <c r="C17" s="519" t="str">
        <f ca="1"/>
        <v>Guias Salariais 2026</v>
      </c>
      <c r="D17" s="520">
        <f ca="1"/>
        <v>13955.555555555555</v>
      </c>
      <c r="E17" s="521">
        <f ca="1">IF(C$7=0,"-",IF(D17="-","-",IF(D17="","-",(D17-AVERAGE(D$13:D$16))/STDEV(D$13:D$16))))</f>
        <v>0.58392722002666353</v>
      </c>
      <c r="F17" s="521">
        <f t="shared" ref="F17" ca="1" si="2">IF(E17="-","-",IF(D17="-","-",ABS(E17)))</f>
        <v>0.58392722002666353</v>
      </c>
      <c r="G17" s="518" t="str">
        <f t="shared" ref="G17" ca="1" si="3">IF(F17=C$9,B17,"")</f>
        <v/>
      </c>
    </row>
  </sheetData>
  <mergeCells count="1">
    <mergeCell ref="B3:D3"/>
  </mergeCells>
  <conditionalFormatting sqref="C8">
    <cfRule type="cellIs" dxfId="5" priority="17" operator="lessThan">
      <formula>0.25000001</formula>
    </cfRule>
    <cfRule type="cellIs" dxfId="4"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32024ABB-D1BD-4ABB-B23D-7EC2657402B5}">
          <x14:formula1>
            <xm:f>ListaPerfisDesenv!$C$2:$C$35</xm:f>
          </x14:formula1>
          <xm:sqref>B1</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7730F-508A-4747-9CE0-289FA2B53022}">
  <dimension ref="A1:M24"/>
  <sheetViews>
    <sheetView zoomScaleNormal="100" workbookViewId="0"/>
  </sheetViews>
  <sheetFormatPr defaultRowHeight="15" x14ac:dyDescent="0.25"/>
  <cols>
    <col min="2" max="2" width="22.42578125" customWidth="1"/>
    <col min="3" max="3" width="20.7109375" bestFit="1" customWidth="1"/>
    <col min="4" max="4" width="16.85546875" style="639" bestFit="1" customWidth="1"/>
    <col min="5" max="5" width="9.140625" bestFit="1" customWidth="1"/>
    <col min="6" max="6" width="13.5703125" hidden="1" customWidth="1"/>
    <col min="7" max="7" width="9.140625" style="639" hidden="1" customWidth="1"/>
    <col min="8" max="8" width="22.7109375" style="639" bestFit="1" customWidth="1"/>
    <col min="9" max="9" width="43.28515625" bestFit="1" customWidth="1"/>
    <col min="10" max="10" width="12.7109375" style="639" bestFit="1" customWidth="1"/>
    <col min="11" max="11" width="9.140625" bestFit="1" customWidth="1"/>
    <col min="12" max="12" width="13.5703125" hidden="1" customWidth="1"/>
    <col min="13" max="13" width="8.42578125" style="639" hidden="1" customWidth="1"/>
  </cols>
  <sheetData>
    <row r="1" spans="1:13" x14ac:dyDescent="0.25">
      <c r="A1" s="495" t="s">
        <v>1161</v>
      </c>
      <c r="B1" s="496" t="s">
        <v>73</v>
      </c>
      <c r="C1" s="496"/>
      <c r="D1" s="496"/>
      <c r="E1" s="496"/>
      <c r="F1" s="11"/>
      <c r="G1" s="380"/>
      <c r="H1" s="380"/>
      <c r="I1" s="11"/>
      <c r="J1" s="380"/>
      <c r="K1" s="11"/>
      <c r="L1" s="11"/>
      <c r="M1" s="380"/>
    </row>
    <row r="2" spans="1:13" x14ac:dyDescent="0.25">
      <c r="A2" s="11"/>
      <c r="B2" s="11"/>
      <c r="C2" s="11"/>
      <c r="D2" s="380"/>
      <c r="E2" s="11"/>
      <c r="F2" s="11"/>
      <c r="G2" s="380"/>
      <c r="H2" s="380"/>
      <c r="I2" s="11"/>
      <c r="J2" s="380"/>
      <c r="K2" s="11"/>
      <c r="L2" s="11"/>
      <c r="M2" s="380"/>
    </row>
    <row r="3" spans="1:13" x14ac:dyDescent="0.25">
      <c r="A3" s="11"/>
      <c r="B3" s="694" t="s">
        <v>1162</v>
      </c>
      <c r="C3" s="695"/>
      <c r="D3" s="695"/>
      <c r="E3" s="497">
        <v>1</v>
      </c>
      <c r="F3" s="11"/>
      <c r="G3" s="380"/>
      <c r="H3" s="694" t="s">
        <v>1162</v>
      </c>
      <c r="I3" s="695"/>
      <c r="J3" s="695"/>
      <c r="K3" s="497">
        <f>E3+1</f>
        <v>2</v>
      </c>
      <c r="L3" s="11"/>
      <c r="M3" s="380"/>
    </row>
    <row r="4" spans="1:13" x14ac:dyDescent="0.25">
      <c r="A4" s="11"/>
      <c r="B4" s="498" t="s">
        <v>1163</v>
      </c>
      <c r="C4" s="523">
        <f ca="1">MEDIAN(D13:D24)</f>
        <v>16961.111111111109</v>
      </c>
      <c r="D4" s="380" t="s">
        <v>1164</v>
      </c>
      <c r="E4" s="500">
        <f ca="1">COUNTA(D$13:D$24)</f>
        <v>12</v>
      </c>
      <c r="F4" s="11"/>
      <c r="G4" s="380"/>
      <c r="H4" s="498" t="s">
        <v>1163</v>
      </c>
      <c r="I4" s="523">
        <f ca="1">MEDIAN(J13:J24)</f>
        <v>16955.555555555555</v>
      </c>
      <c r="J4" s="380"/>
      <c r="K4" s="500"/>
      <c r="L4" s="11"/>
      <c r="M4" s="380"/>
    </row>
    <row r="5" spans="1:13" x14ac:dyDescent="0.25">
      <c r="A5" s="11"/>
      <c r="B5" s="502" t="s">
        <v>1165</v>
      </c>
      <c r="C5" s="524">
        <f ca="1">AVERAGE(D$13:D$24)</f>
        <v>18515.509259259259</v>
      </c>
      <c r="D5" s="380"/>
      <c r="E5" s="504"/>
      <c r="F5" s="11"/>
      <c r="G5" s="380"/>
      <c r="H5" s="498" t="s">
        <v>1165</v>
      </c>
      <c r="I5" s="524">
        <f ca="1">AVERAGE(J$13:J$24)</f>
        <v>17789.646464646466</v>
      </c>
      <c r="J5" s="380"/>
      <c r="K5" s="504"/>
      <c r="L5" s="11"/>
      <c r="M5" s="380"/>
    </row>
    <row r="6" spans="1:13" x14ac:dyDescent="0.25">
      <c r="A6" s="11"/>
      <c r="B6" s="502" t="s">
        <v>1166</v>
      </c>
      <c r="C6" s="524">
        <f ca="1">SMALL(D$13:D$24,1)</f>
        <v>11766.666666666666</v>
      </c>
      <c r="D6" s="380"/>
      <c r="E6" s="504"/>
      <c r="F6" s="11"/>
      <c r="G6" s="380"/>
      <c r="H6" s="502" t="s">
        <v>1166</v>
      </c>
      <c r="I6" s="524">
        <f ca="1">SMALL(J$13:J$24,1)</f>
        <v>11766.666666666666</v>
      </c>
      <c r="J6" s="380"/>
      <c r="K6" s="504"/>
      <c r="L6" s="11"/>
      <c r="M6" s="380"/>
    </row>
    <row r="7" spans="1:13" x14ac:dyDescent="0.25">
      <c r="A7" s="11"/>
      <c r="B7" s="502" t="s">
        <v>1167</v>
      </c>
      <c r="C7" s="524">
        <f ca="1">STDEV(D$13:D$24)</f>
        <v>4877.7273671397907</v>
      </c>
      <c r="D7" s="380"/>
      <c r="E7" s="504"/>
      <c r="F7" s="11"/>
      <c r="G7" s="380"/>
      <c r="H7" s="498" t="s">
        <v>1167</v>
      </c>
      <c r="I7" s="524">
        <f ca="1">STDEV(J$13:J$24)</f>
        <v>4383.6825820077274</v>
      </c>
      <c r="J7" s="380"/>
      <c r="K7" s="504"/>
      <c r="L7" s="11"/>
      <c r="M7" s="380"/>
    </row>
    <row r="8" spans="1:13" x14ac:dyDescent="0.25">
      <c r="A8" s="11"/>
      <c r="B8" s="505" t="s">
        <v>1168</v>
      </c>
      <c r="C8" s="506">
        <f ca="1">C7/C5</f>
        <v>0.26344008683966014</v>
      </c>
      <c r="D8" s="507"/>
      <c r="E8" s="508"/>
      <c r="F8" s="11"/>
      <c r="G8" s="380"/>
      <c r="H8" s="509" t="s">
        <v>1168</v>
      </c>
      <c r="I8" s="506">
        <f ca="1">I7/I5</f>
        <v>0.24641763346559256</v>
      </c>
      <c r="J8" s="507"/>
      <c r="K8" s="508"/>
      <c r="L8" s="11"/>
      <c r="M8" s="380"/>
    </row>
    <row r="9" spans="1:13" x14ac:dyDescent="0.25">
      <c r="A9" s="11"/>
      <c r="B9" s="510" t="s">
        <v>1169</v>
      </c>
      <c r="C9" s="511">
        <f ca="1">IF(ISERR(LARGE(F:F,1)),"",LARGE(F:F,1))</f>
        <v>1.6369284586364037</v>
      </c>
      <c r="D9" s="512"/>
      <c r="E9" s="513"/>
      <c r="F9" s="11"/>
      <c r="G9" s="380"/>
      <c r="H9" s="514" t="s">
        <v>1169</v>
      </c>
      <c r="I9" s="511">
        <f ca="1">IF(ISERR(LARGE(L:L,1)),"",LARGE(L:L,1))</f>
        <v>1.8843411631255222</v>
      </c>
      <c r="J9" s="512"/>
      <c r="K9" s="513"/>
      <c r="L9" s="11"/>
      <c r="M9" s="380"/>
    </row>
    <row r="10" spans="1:13" x14ac:dyDescent="0.25">
      <c r="A10" s="11"/>
      <c r="B10" s="505" t="s">
        <v>1170</v>
      </c>
      <c r="C10" s="515" t="str">
        <f ca="1">RIGHT(_xlfn.CONCAT(G:G),5)</f>
        <v>ID004</v>
      </c>
      <c r="D10" s="507"/>
      <c r="E10" s="508"/>
      <c r="F10" s="11"/>
      <c r="G10" s="380"/>
      <c r="H10" s="509" t="s">
        <v>1170</v>
      </c>
      <c r="I10" s="515" t="str">
        <f ca="1">RIGHT(_xlfn.CONCAT(M:M),5)</f>
        <v>ID002</v>
      </c>
      <c r="J10" s="507"/>
      <c r="K10" s="508"/>
      <c r="L10" s="11"/>
      <c r="M10" s="380"/>
    </row>
    <row r="11" spans="1:13" x14ac:dyDescent="0.25">
      <c r="A11" s="11"/>
      <c r="B11" s="11"/>
      <c r="C11" s="11"/>
      <c r="D11" s="380"/>
      <c r="E11" s="11"/>
      <c r="F11" s="11"/>
      <c r="G11" s="380"/>
      <c r="H11" s="380"/>
      <c r="I11" s="11"/>
      <c r="J11" s="380"/>
      <c r="K11" s="11"/>
      <c r="L11" s="11"/>
      <c r="M11" s="380"/>
    </row>
    <row r="12" spans="1:13" x14ac:dyDescent="0.25">
      <c r="A12" s="11"/>
      <c r="B12" s="516" t="s">
        <v>1171</v>
      </c>
      <c r="C12" s="516" t="s">
        <v>1172</v>
      </c>
      <c r="D12" s="516" t="s">
        <v>1173</v>
      </c>
      <c r="E12" s="517" t="s">
        <v>1174</v>
      </c>
      <c r="F12" s="517" t="s">
        <v>1175</v>
      </c>
      <c r="G12" s="516"/>
      <c r="H12" s="516" t="s">
        <v>1171</v>
      </c>
      <c r="I12" s="516" t="s">
        <v>1172</v>
      </c>
      <c r="J12" s="516" t="s">
        <v>1173</v>
      </c>
      <c r="K12" s="517" t="s">
        <v>1174</v>
      </c>
      <c r="L12" s="517" t="s">
        <v>1175</v>
      </c>
      <c r="M12" s="516"/>
    </row>
    <row r="13" spans="1:13" x14ac:dyDescent="0.25">
      <c r="A13" s="11"/>
      <c r="B13" s="518" t="s">
        <v>1176</v>
      </c>
      <c r="C13" s="519" t="str" cm="1">
        <f t="array" aca="1" ref="C13:C24" ca="1">_xlfn._xlws.FILTER(
    Consolidação!A2:A67,
    OFFSET(_xlfn.XLOOKUP(B1, Consolidação!B1:AE1, Consolidação!B1:AE1), 1, 0, 66, 1) &lt;&gt; ""
)</f>
        <v>Guias Salariais 2026</v>
      </c>
      <c r="D13" s="520" cm="1">
        <f t="array" aca="1" ref="D13:D24" ca="1">_xlfn._xlws.FILTER(OFFSET(_xlfn.XLOOKUP(B1, Consolidação!B1:AE1, Consolidação!B1:AE1), 1, 0, 66, 1), OFFSET(_xlfn.XLOOKUP(B1, Consolidação!B1:AE1, Consolidação!B1:AE1), 1, 0, 66, 1) &lt;&gt; "")</f>
        <v>21875</v>
      </c>
      <c r="E13" s="521">
        <f t="shared" ref="E13:E24" ca="1" si="0">IF(C$7=0,"-",IF(D13="-","-",IF(D13="","-",(D13-AVERAGE(D$13:D$24))/STDEV(D$13:D$24))))</f>
        <v>0.68874098281361806</v>
      </c>
      <c r="F13" s="521">
        <f t="shared" ref="F13:F24" ca="1" si="1">IF(E13="-","-",IF(D13="-","-",ABS(E13)))</f>
        <v>0.68874098281361806</v>
      </c>
      <c r="G13" s="518" t="str">
        <f t="shared" ref="G13:G24" ca="1" si="2">IF(F13=C$9,B13,"")</f>
        <v/>
      </c>
      <c r="H13" s="518" t="str">
        <f t="shared" ref="H13:H24" si="3">B13</f>
        <v>ID001</v>
      </c>
      <c r="I13" s="519" t="str">
        <f t="shared" ref="I13:I24" ca="1" si="4">IF(C13="","",C13)</f>
        <v>Guias Salariais 2026</v>
      </c>
      <c r="J13" s="520">
        <f t="shared" ref="J13:J24" ca="1" si="5">IF(H13=C$10,"-",IF(D13="","-",D13))</f>
        <v>21875</v>
      </c>
      <c r="K13" s="521">
        <f t="shared" ref="K13:K24" ca="1" si="6">IF(I$7=0,"-",IF(J13="-","-",IF(J13="","-",(J13-AVERAGE(J$13:J$24))/STDEV(J$13:J$24))))</f>
        <v>0.93194556378724869</v>
      </c>
      <c r="L13" s="521">
        <f t="shared" ref="L13:L24" ca="1" si="7">IF(K13="-","-",IF(J13="-","-",ABS(K13)))</f>
        <v>0.93194556378724869</v>
      </c>
      <c r="M13" s="518" t="str">
        <f t="shared" ref="M13:M24" ca="1" si="8">IF(L13=I$9,H13,"")</f>
        <v/>
      </c>
    </row>
    <row r="14" spans="1:13" x14ac:dyDescent="0.25">
      <c r="A14" s="11"/>
      <c r="B14" s="518" t="s">
        <v>1177</v>
      </c>
      <c r="C14" s="519" t="str">
        <f ca="1"/>
        <v>Guias Salariais 2026</v>
      </c>
      <c r="D14" s="520">
        <f ca="1"/>
        <v>26050</v>
      </c>
      <c r="E14" s="521">
        <f t="shared" ca="1" si="0"/>
        <v>1.5446723799077002</v>
      </c>
      <c r="F14" s="521">
        <f t="shared" ca="1" si="1"/>
        <v>1.5446723799077002</v>
      </c>
      <c r="G14" s="518" t="str">
        <f t="shared" ca="1" si="2"/>
        <v/>
      </c>
      <c r="H14" s="518" t="str">
        <f t="shared" si="3"/>
        <v>ID002</v>
      </c>
      <c r="I14" s="519" t="str">
        <f t="shared" ca="1" si="4"/>
        <v>Guias Salariais 2026</v>
      </c>
      <c r="J14" s="520">
        <f t="shared" ca="1" si="5"/>
        <v>26050</v>
      </c>
      <c r="K14" s="521">
        <f t="shared" ca="1" si="6"/>
        <v>1.8843411631255222</v>
      </c>
      <c r="L14" s="521">
        <f t="shared" ca="1" si="7"/>
        <v>1.8843411631255222</v>
      </c>
      <c r="M14" s="518" t="str">
        <f t="shared" ca="1" si="8"/>
        <v>ID002</v>
      </c>
    </row>
    <row r="15" spans="1:13" x14ac:dyDescent="0.25">
      <c r="A15" s="11"/>
      <c r="B15" s="518" t="s">
        <v>1178</v>
      </c>
      <c r="C15" s="519" t="str">
        <f ca="1"/>
        <v>Guias Salariais 2026</v>
      </c>
      <c r="D15" s="520">
        <f ca="1"/>
        <v>24050</v>
      </c>
      <c r="E15" s="521">
        <f t="shared" ca="1" si="0"/>
        <v>1.1346453633356848</v>
      </c>
      <c r="F15" s="521">
        <f t="shared" ca="1" si="1"/>
        <v>1.1346453633356848</v>
      </c>
      <c r="G15" s="518" t="str">
        <f t="shared" ca="1" si="2"/>
        <v/>
      </c>
      <c r="H15" s="518" t="str">
        <f t="shared" si="3"/>
        <v>ID003</v>
      </c>
      <c r="I15" s="519" t="str">
        <f t="shared" ca="1" si="4"/>
        <v>Guias Salariais 2026</v>
      </c>
      <c r="J15" s="520">
        <f t="shared" ca="1" si="5"/>
        <v>24050</v>
      </c>
      <c r="K15" s="521">
        <f t="shared" ca="1" si="6"/>
        <v>1.4281037502688643</v>
      </c>
      <c r="L15" s="521">
        <f t="shared" ca="1" si="7"/>
        <v>1.4281037502688643</v>
      </c>
      <c r="M15" s="518" t="str">
        <f t="shared" ca="1" si="8"/>
        <v/>
      </c>
    </row>
    <row r="16" spans="1:13" x14ac:dyDescent="0.25">
      <c r="A16" s="11"/>
      <c r="B16" s="518" t="s">
        <v>1179</v>
      </c>
      <c r="C16" s="519" t="str">
        <f ca="1"/>
        <v>Guias Salariais 2026</v>
      </c>
      <c r="D16" s="520">
        <f ca="1"/>
        <v>26500</v>
      </c>
      <c r="E16" s="521">
        <f t="shared" ca="1" si="0"/>
        <v>1.6369284586364037</v>
      </c>
      <c r="F16" s="521">
        <f t="shared" ca="1" si="1"/>
        <v>1.6369284586364037</v>
      </c>
      <c r="G16" s="518" t="str">
        <f t="shared" ca="1" si="2"/>
        <v>ID004</v>
      </c>
      <c r="H16" s="518" t="str">
        <f t="shared" si="3"/>
        <v>ID004</v>
      </c>
      <c r="I16" s="519" t="str">
        <f t="shared" ca="1" si="4"/>
        <v>Guias Salariais 2026</v>
      </c>
      <c r="J16" s="520" t="str">
        <f t="shared" ca="1" si="5"/>
        <v>-</v>
      </c>
      <c r="K16" s="521" t="str">
        <f t="shared" ca="1" si="6"/>
        <v>-</v>
      </c>
      <c r="L16" s="521" t="str">
        <f t="shared" ca="1" si="7"/>
        <v>-</v>
      </c>
      <c r="M16" s="518" t="str">
        <f t="shared" ca="1" si="8"/>
        <v/>
      </c>
    </row>
    <row r="17" spans="1:13" x14ac:dyDescent="0.25">
      <c r="A17" s="11"/>
      <c r="B17" s="518" t="s">
        <v>1180</v>
      </c>
      <c r="C17" s="519" t="str">
        <f ca="1"/>
        <v>Guias Salariais 2026</v>
      </c>
      <c r="D17" s="520">
        <f ca="1"/>
        <v>15766.666666666666</v>
      </c>
      <c r="E17" s="521">
        <f t="shared" ca="1" si="0"/>
        <v>-0.56354986363341242</v>
      </c>
      <c r="F17" s="521">
        <f t="shared" ca="1" si="1"/>
        <v>0.56354986363341242</v>
      </c>
      <c r="G17" s="518" t="str">
        <f t="shared" ca="1" si="2"/>
        <v/>
      </c>
      <c r="H17" s="518" t="str">
        <f t="shared" si="3"/>
        <v>ID005</v>
      </c>
      <c r="I17" s="519" t="str">
        <f t="shared" ca="1" si="4"/>
        <v>Guias Salariais 2026</v>
      </c>
      <c r="J17" s="520">
        <f t="shared" ca="1" si="5"/>
        <v>15766.666666666666</v>
      </c>
      <c r="K17" s="521">
        <f t="shared" ca="1" si="6"/>
        <v>-0.46147953464579439</v>
      </c>
      <c r="L17" s="521">
        <f t="shared" ca="1" si="7"/>
        <v>0.46147953464579439</v>
      </c>
      <c r="M17" s="518" t="str">
        <f t="shared" ca="1" si="8"/>
        <v/>
      </c>
    </row>
    <row r="18" spans="1:13" x14ac:dyDescent="0.25">
      <c r="A18" s="11"/>
      <c r="B18" s="518" t="s">
        <v>1181</v>
      </c>
      <c r="C18" s="519" t="str">
        <f ca="1"/>
        <v>Guias Salariais 2026</v>
      </c>
      <c r="D18" s="520">
        <f ca="1"/>
        <v>17766.666666666668</v>
      </c>
      <c r="E18" s="521">
        <f t="shared" ca="1" si="0"/>
        <v>-0.15352284706139668</v>
      </c>
      <c r="F18" s="521">
        <f t="shared" ca="1" si="1"/>
        <v>0.15352284706139668</v>
      </c>
      <c r="G18" s="518" t="str">
        <f t="shared" ca="1" si="2"/>
        <v/>
      </c>
      <c r="H18" s="518" t="str">
        <f t="shared" si="3"/>
        <v>ID006</v>
      </c>
      <c r="I18" s="519" t="str">
        <f t="shared" ca="1" si="4"/>
        <v>Guias Salariais 2026</v>
      </c>
      <c r="J18" s="520">
        <f t="shared" ca="1" si="5"/>
        <v>17766.666666666668</v>
      </c>
      <c r="K18" s="521">
        <f t="shared" ca="1" si="6"/>
        <v>-5.2421217891359855E-3</v>
      </c>
      <c r="L18" s="521">
        <f t="shared" ca="1" si="7"/>
        <v>5.2421217891359855E-3</v>
      </c>
      <c r="M18" s="518" t="str">
        <f t="shared" ca="1" si="8"/>
        <v/>
      </c>
    </row>
    <row r="19" spans="1:13" x14ac:dyDescent="0.25">
      <c r="A19" s="11"/>
      <c r="B19" s="518" t="s">
        <v>1182</v>
      </c>
      <c r="C19" s="519" t="str">
        <f ca="1"/>
        <v>Guias Salariais 2026</v>
      </c>
      <c r="D19" s="520">
        <f ca="1"/>
        <v>11766.666666666666</v>
      </c>
      <c r="E19" s="521">
        <f t="shared" ca="1" si="0"/>
        <v>-1.3836038967774433</v>
      </c>
      <c r="F19" s="521">
        <f t="shared" ca="1" si="1"/>
        <v>1.3836038967774433</v>
      </c>
      <c r="G19" s="518" t="str">
        <f t="shared" ca="1" si="2"/>
        <v/>
      </c>
      <c r="H19" s="518" t="str">
        <f t="shared" si="3"/>
        <v>ID007</v>
      </c>
      <c r="I19" s="519" t="str">
        <f t="shared" ca="1" si="4"/>
        <v>Guias Salariais 2026</v>
      </c>
      <c r="J19" s="520">
        <f t="shared" ca="1" si="5"/>
        <v>11766.666666666666</v>
      </c>
      <c r="K19" s="521">
        <f t="shared" ca="1" si="6"/>
        <v>-1.3739543603591104</v>
      </c>
      <c r="L19" s="521">
        <f t="shared" ca="1" si="7"/>
        <v>1.3739543603591104</v>
      </c>
      <c r="M19" s="518" t="str">
        <f t="shared" ca="1" si="8"/>
        <v/>
      </c>
    </row>
    <row r="20" spans="1:13" x14ac:dyDescent="0.25">
      <c r="A20" s="11"/>
      <c r="B20" s="518" t="s">
        <v>1183</v>
      </c>
      <c r="C20" s="519" t="str">
        <f ca="1"/>
        <v>Guias Salariais 2026</v>
      </c>
      <c r="D20" s="520">
        <f ca="1"/>
        <v>14766.666666666666</v>
      </c>
      <c r="E20" s="521">
        <f t="shared" ca="1" si="0"/>
        <v>-0.76856337191942015</v>
      </c>
      <c r="F20" s="521">
        <f t="shared" ca="1" si="1"/>
        <v>0.76856337191942015</v>
      </c>
      <c r="G20" s="518" t="str">
        <f t="shared" ca="1" si="2"/>
        <v/>
      </c>
      <c r="H20" s="518" t="str">
        <f t="shared" si="3"/>
        <v>ID008</v>
      </c>
      <c r="I20" s="519" t="str">
        <f t="shared" ca="1" si="4"/>
        <v>Guias Salariais 2026</v>
      </c>
      <c r="J20" s="520">
        <f t="shared" ca="1" si="5"/>
        <v>14766.666666666666</v>
      </c>
      <c r="K20" s="521">
        <f t="shared" ca="1" si="6"/>
        <v>-0.68959824107412337</v>
      </c>
      <c r="L20" s="521">
        <f t="shared" ca="1" si="7"/>
        <v>0.68959824107412337</v>
      </c>
      <c r="M20" s="518" t="str">
        <f t="shared" ca="1" si="8"/>
        <v/>
      </c>
    </row>
    <row r="21" spans="1:13" x14ac:dyDescent="0.25">
      <c r="A21" s="11"/>
      <c r="B21" s="518" t="s">
        <v>1184</v>
      </c>
      <c r="C21" s="519" t="str">
        <f ca="1"/>
        <v>Guias Salariais 2026</v>
      </c>
      <c r="D21" s="520">
        <f ca="1"/>
        <v>14766.666666666666</v>
      </c>
      <c r="E21" s="521">
        <f t="shared" ca="1" si="0"/>
        <v>-0.76856337191942015</v>
      </c>
      <c r="F21" s="521">
        <f t="shared" ca="1" si="1"/>
        <v>0.76856337191942015</v>
      </c>
      <c r="G21" s="518" t="str">
        <f t="shared" ca="1" si="2"/>
        <v/>
      </c>
      <c r="H21" s="518" t="str">
        <f t="shared" si="3"/>
        <v>ID009</v>
      </c>
      <c r="I21" s="519" t="str">
        <f t="shared" ca="1" si="4"/>
        <v>Guias Salariais 2026</v>
      </c>
      <c r="J21" s="520">
        <f t="shared" ca="1" si="5"/>
        <v>14766.666666666666</v>
      </c>
      <c r="K21" s="521">
        <f t="shared" ca="1" si="6"/>
        <v>-0.68959824107412337</v>
      </c>
      <c r="L21" s="521">
        <f t="shared" ca="1" si="7"/>
        <v>0.68959824107412337</v>
      </c>
      <c r="M21" s="518" t="str">
        <f t="shared" ca="1" si="8"/>
        <v/>
      </c>
    </row>
    <row r="22" spans="1:13" x14ac:dyDescent="0.25">
      <c r="A22" s="11"/>
      <c r="B22" s="518" t="s">
        <v>1185</v>
      </c>
      <c r="C22" s="519" t="str">
        <f ca="1"/>
        <v>Guias Salariais 2026</v>
      </c>
      <c r="D22" s="520">
        <f ca="1"/>
        <v>16966.666666666668</v>
      </c>
      <c r="E22" s="521">
        <f t="shared" ca="1" si="0"/>
        <v>-0.31753365369020287</v>
      </c>
      <c r="F22" s="521">
        <f t="shared" ca="1" si="1"/>
        <v>0.31753365369020287</v>
      </c>
      <c r="G22" s="518" t="str">
        <f t="shared" ca="1" si="2"/>
        <v/>
      </c>
      <c r="H22" s="518" t="str">
        <f t="shared" si="3"/>
        <v>ID010</v>
      </c>
      <c r="I22" s="519" t="str">
        <f t="shared" ca="1" si="4"/>
        <v>Guias Salariais 2026</v>
      </c>
      <c r="J22" s="520">
        <f t="shared" ca="1" si="5"/>
        <v>16966.666666666668</v>
      </c>
      <c r="K22" s="521">
        <f t="shared" ca="1" si="6"/>
        <v>-0.18773708693179919</v>
      </c>
      <c r="L22" s="521">
        <f t="shared" ca="1" si="7"/>
        <v>0.18773708693179919</v>
      </c>
      <c r="M22" s="518" t="str">
        <f t="shared" ca="1" si="8"/>
        <v/>
      </c>
    </row>
    <row r="23" spans="1:13" x14ac:dyDescent="0.25">
      <c r="A23" s="11"/>
      <c r="B23" s="518" t="s">
        <v>1186</v>
      </c>
      <c r="C23" s="519" t="str">
        <f ca="1"/>
        <v>Guias Salariais 2026</v>
      </c>
      <c r="D23" s="520">
        <f ca="1"/>
        <v>14955.555555555555</v>
      </c>
      <c r="E23" s="521">
        <f t="shared" ca="1" si="0"/>
        <v>-0.7298385981320632</v>
      </c>
      <c r="F23" s="521">
        <f t="shared" ca="1" si="1"/>
        <v>0.7298385981320632</v>
      </c>
      <c r="G23" s="518" t="str">
        <f t="shared" ca="1" si="2"/>
        <v/>
      </c>
      <c r="H23" s="518" t="str">
        <f t="shared" si="3"/>
        <v>ID011</v>
      </c>
      <c r="I23" s="519" t="str">
        <f t="shared" ca="1" si="4"/>
        <v>Guias Salariais 2026</v>
      </c>
      <c r="J23" s="520">
        <f t="shared" ca="1" si="5"/>
        <v>14955.555555555555</v>
      </c>
      <c r="K23" s="521">
        <f t="shared" ca="1" si="6"/>
        <v>-0.64650915208210569</v>
      </c>
      <c r="L23" s="521">
        <f t="shared" ca="1" si="7"/>
        <v>0.64650915208210569</v>
      </c>
      <c r="M23" s="518" t="str">
        <f t="shared" ca="1" si="8"/>
        <v/>
      </c>
    </row>
    <row r="24" spans="1:13" x14ac:dyDescent="0.25">
      <c r="A24" s="11"/>
      <c r="B24" s="518" t="s">
        <v>1187</v>
      </c>
      <c r="C24" s="519" t="str">
        <f ca="1"/>
        <v>Guias Salariais 2026</v>
      </c>
      <c r="D24" s="520">
        <f ca="1"/>
        <v>16955.555555555555</v>
      </c>
      <c r="E24" s="521">
        <f t="shared" ca="1" si="0"/>
        <v>-0.3198115815600478</v>
      </c>
      <c r="F24" s="521">
        <f t="shared" ca="1" si="1"/>
        <v>0.3198115815600478</v>
      </c>
      <c r="G24" s="518" t="str">
        <f t="shared" ca="1" si="2"/>
        <v/>
      </c>
      <c r="H24" s="518" t="str">
        <f t="shared" si="3"/>
        <v>ID012</v>
      </c>
      <c r="I24" s="519" t="str">
        <f t="shared" ca="1" si="4"/>
        <v>Guias Salariais 2026</v>
      </c>
      <c r="J24" s="520">
        <f t="shared" ca="1" si="5"/>
        <v>16955.555555555555</v>
      </c>
      <c r="K24" s="521">
        <f t="shared" ca="1" si="6"/>
        <v>-0.19027173922544774</v>
      </c>
      <c r="L24" s="521">
        <f t="shared" ca="1" si="7"/>
        <v>0.19027173922544774</v>
      </c>
      <c r="M24" s="518" t="str">
        <f t="shared" ca="1" si="8"/>
        <v/>
      </c>
    </row>
  </sheetData>
  <mergeCells count="2">
    <mergeCell ref="B3:D3"/>
    <mergeCell ref="H3:J3"/>
  </mergeCells>
  <conditionalFormatting sqref="C8">
    <cfRule type="cellIs" dxfId="3" priority="17" operator="lessThan">
      <formula>0.25000001</formula>
    </cfRule>
    <cfRule type="cellIs" dxfId="2" priority="18" operator="greaterThan">
      <formula>0.25</formula>
    </cfRule>
  </conditionalFormatting>
  <conditionalFormatting sqref="I8">
    <cfRule type="cellIs" dxfId="1" priority="15" operator="lessThan">
      <formula>0.25000001</formula>
    </cfRule>
    <cfRule type="cellIs" dxfId="0" priority="16"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0A0CE8D5-E6B7-495E-94AB-E63B2EEAA7E0}">
          <x14:formula1>
            <xm:f>ListaPerfisDesenv!$C$2:$C$35</xm:f>
          </x14:formula1>
          <xm:sqref>B1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5E0AD-FCB9-4ECB-B4CE-F41D22A91BAD}">
  <sheetPr>
    <tabColor rgb="FFFFC000"/>
  </sheetPr>
  <dimension ref="A1:K16"/>
  <sheetViews>
    <sheetView workbookViewId="0"/>
  </sheetViews>
  <sheetFormatPr defaultColWidth="0" defaultRowHeight="15.75" customHeight="1" zeroHeight="1" x14ac:dyDescent="0.25"/>
  <cols>
    <col min="1" max="1" width="59" style="41" customWidth="1"/>
    <col min="2" max="3" width="12.5703125" style="41" customWidth="1"/>
    <col min="4" max="4" width="16" style="41" customWidth="1"/>
    <col min="5" max="5" width="9.85546875" style="41" customWidth="1"/>
    <col min="6" max="6" width="49.5703125" style="41" customWidth="1"/>
    <col min="7" max="7" width="32.28515625" style="41" hidden="1" customWidth="1"/>
    <col min="8" max="8" width="23.28515625" style="41" hidden="1" customWidth="1"/>
    <col min="9" max="11" width="8.140625" style="41" hidden="1" customWidth="1"/>
    <col min="12" max="16384" width="13" style="41" hidden="1"/>
  </cols>
  <sheetData>
    <row r="1" spans="1:6" ht="18.75" x14ac:dyDescent="0.25">
      <c r="A1" s="129" t="s">
        <v>164</v>
      </c>
      <c r="B1" s="52"/>
      <c r="C1" s="52"/>
      <c r="D1" s="52"/>
      <c r="E1" s="52"/>
      <c r="F1" s="52"/>
    </row>
    <row r="2" spans="1:6" ht="15" x14ac:dyDescent="0.25">
      <c r="A2" s="672" t="s">
        <v>165</v>
      </c>
      <c r="B2" s="681" t="s">
        <v>90</v>
      </c>
      <c r="C2" s="681"/>
      <c r="D2" s="681"/>
      <c r="E2" s="53"/>
      <c r="F2" s="52"/>
    </row>
    <row r="3" spans="1:6" ht="29.25" customHeight="1" x14ac:dyDescent="0.25">
      <c r="A3" s="680"/>
      <c r="B3" s="42" t="s">
        <v>92</v>
      </c>
      <c r="C3" s="42" t="s">
        <v>86</v>
      </c>
      <c r="D3" s="42" t="s">
        <v>93</v>
      </c>
      <c r="E3" s="130" t="s">
        <v>166</v>
      </c>
      <c r="F3" s="52"/>
    </row>
    <row r="4" spans="1:6" ht="15" x14ac:dyDescent="0.25">
      <c r="A4" s="54" t="s">
        <v>167</v>
      </c>
      <c r="B4" s="135">
        <v>3200</v>
      </c>
      <c r="C4" s="136">
        <v>4400</v>
      </c>
      <c r="D4" s="137">
        <v>7522.5</v>
      </c>
      <c r="E4" s="145">
        <v>80</v>
      </c>
      <c r="F4" s="131"/>
    </row>
    <row r="5" spans="1:6" ht="16.5" customHeight="1" x14ac:dyDescent="0.25">
      <c r="A5" s="69" t="s">
        <v>168</v>
      </c>
      <c r="B5" s="142">
        <v>4500</v>
      </c>
      <c r="C5" s="143">
        <v>7000</v>
      </c>
      <c r="D5" s="144">
        <v>11000</v>
      </c>
      <c r="E5" s="145">
        <v>1261</v>
      </c>
      <c r="F5" s="131" t="s">
        <v>169</v>
      </c>
    </row>
    <row r="6" spans="1:6" ht="15" x14ac:dyDescent="0.25">
      <c r="A6" s="54" t="s">
        <v>170</v>
      </c>
      <c r="B6" s="135">
        <v>5000</v>
      </c>
      <c r="C6" s="136">
        <v>7000</v>
      </c>
      <c r="D6" s="137">
        <v>12000</v>
      </c>
      <c r="E6" s="145">
        <v>99</v>
      </c>
      <c r="F6" s="131"/>
    </row>
    <row r="7" spans="1:6" ht="15" x14ac:dyDescent="0.25">
      <c r="A7" s="54" t="s">
        <v>171</v>
      </c>
      <c r="B7" s="135">
        <v>3000</v>
      </c>
      <c r="C7" s="136">
        <v>6000</v>
      </c>
      <c r="D7" s="137">
        <v>10000</v>
      </c>
      <c r="E7" s="145">
        <v>42</v>
      </c>
      <c r="F7" s="131"/>
    </row>
    <row r="8" spans="1:6" ht="15" x14ac:dyDescent="0.25">
      <c r="A8" s="69" t="s">
        <v>172</v>
      </c>
      <c r="B8" s="142">
        <v>4500</v>
      </c>
      <c r="C8" s="143">
        <v>7062.5</v>
      </c>
      <c r="D8" s="144">
        <v>12000</v>
      </c>
      <c r="E8" s="145">
        <v>626</v>
      </c>
      <c r="F8" s="131" t="s">
        <v>114</v>
      </c>
    </row>
    <row r="9" spans="1:6" ht="15" x14ac:dyDescent="0.25">
      <c r="A9" s="69" t="s">
        <v>173</v>
      </c>
      <c r="B9" s="142">
        <v>4000</v>
      </c>
      <c r="C9" s="143">
        <v>7000</v>
      </c>
      <c r="D9" s="144">
        <v>10375</v>
      </c>
      <c r="E9" s="145">
        <v>70</v>
      </c>
      <c r="F9" s="131" t="s">
        <v>114</v>
      </c>
    </row>
    <row r="10" spans="1:6" ht="15" x14ac:dyDescent="0.25">
      <c r="A10" s="54" t="s">
        <v>174</v>
      </c>
      <c r="B10" s="135">
        <v>5000</v>
      </c>
      <c r="C10" s="136">
        <v>7500</v>
      </c>
      <c r="D10" s="137">
        <v>11500</v>
      </c>
      <c r="E10" s="145">
        <v>43</v>
      </c>
      <c r="F10" s="131"/>
    </row>
    <row r="11" spans="1:6" ht="15" x14ac:dyDescent="0.25">
      <c r="A11" s="54" t="s">
        <v>175</v>
      </c>
      <c r="B11" s="135">
        <v>3200</v>
      </c>
      <c r="C11" s="136">
        <v>5000</v>
      </c>
      <c r="D11" s="137">
        <v>7500</v>
      </c>
      <c r="E11" s="145">
        <v>25</v>
      </c>
      <c r="F11" s="131"/>
    </row>
    <row r="12" spans="1:6" ht="15" x14ac:dyDescent="0.25">
      <c r="A12" s="54" t="s">
        <v>176</v>
      </c>
      <c r="B12" s="135">
        <v>3525</v>
      </c>
      <c r="C12" s="136">
        <v>5000</v>
      </c>
      <c r="D12" s="137">
        <v>9600</v>
      </c>
      <c r="E12" s="145">
        <v>242</v>
      </c>
      <c r="F12" s="131"/>
    </row>
    <row r="13" spans="1:6" ht="15" x14ac:dyDescent="0.25">
      <c r="A13" s="54" t="s">
        <v>177</v>
      </c>
      <c r="B13" s="135">
        <v>2500</v>
      </c>
      <c r="C13" s="136">
        <v>3500</v>
      </c>
      <c r="D13" s="137">
        <v>7000</v>
      </c>
      <c r="E13" s="145">
        <v>91</v>
      </c>
      <c r="F13" s="131"/>
    </row>
    <row r="14" spans="1:6" ht="15" x14ac:dyDescent="0.25">
      <c r="A14" s="54" t="s">
        <v>178</v>
      </c>
      <c r="B14" s="135">
        <v>2500</v>
      </c>
      <c r="C14" s="136">
        <v>3000</v>
      </c>
      <c r="D14" s="137">
        <v>5000</v>
      </c>
      <c r="E14" s="145">
        <v>776</v>
      </c>
      <c r="F14" s="131"/>
    </row>
    <row r="15" spans="1:6" ht="15" x14ac:dyDescent="0.25">
      <c r="A15" s="54" t="s">
        <v>179</v>
      </c>
      <c r="B15" s="135">
        <v>2282.75</v>
      </c>
      <c r="C15" s="136">
        <v>3000</v>
      </c>
      <c r="D15" s="137">
        <v>4000</v>
      </c>
      <c r="E15" s="145">
        <v>182</v>
      </c>
      <c r="F15" s="131"/>
    </row>
    <row r="16" spans="1:6" ht="15" x14ac:dyDescent="0.25">
      <c r="A16" s="55" t="s">
        <v>180</v>
      </c>
      <c r="B16" s="138">
        <v>2500</v>
      </c>
      <c r="C16" s="139">
        <v>3500</v>
      </c>
      <c r="D16" s="140">
        <v>6000</v>
      </c>
      <c r="E16" s="146">
        <v>583</v>
      </c>
      <c r="F16" s="131"/>
    </row>
  </sheetData>
  <mergeCells count="2">
    <mergeCell ref="A2:A3"/>
    <mergeCell ref="B2:D2"/>
  </mergeCells>
  <pageMargins left="0.70000000000000007" right="0.70000000000000007" top="0.75000000000000011" bottom="0.75000000000000011" header="0" footer="0"/>
  <pageSetup paperSize="9" fitToWidth="0" fitToHeight="0" orientation="portrait" horizontalDpi="360" verticalDpi="36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80683-A330-4752-8F78-0FB7C67FCDCB}">
  <sheetPr>
    <tabColor rgb="FF00B050"/>
  </sheetPr>
  <dimension ref="A1:I101"/>
  <sheetViews>
    <sheetView workbookViewId="0">
      <selection activeCell="B2" sqref="B2"/>
    </sheetView>
  </sheetViews>
  <sheetFormatPr defaultColWidth="0" defaultRowHeight="15" zeroHeight="1" x14ac:dyDescent="0.25"/>
  <cols>
    <col min="1" max="1" width="3" style="12" customWidth="1"/>
    <col min="2" max="2" width="29.5703125" style="599" customWidth="1"/>
    <col min="3" max="3" width="36.140625" style="17" customWidth="1"/>
    <col min="4" max="4" width="24.85546875" style="17" customWidth="1"/>
    <col min="5" max="5" width="51.85546875" style="12" customWidth="1"/>
    <col min="6" max="6" width="105.28515625" style="600" customWidth="1"/>
    <col min="7" max="7" width="21.5703125" style="12" customWidth="1"/>
    <col min="8" max="8" width="21.5703125" customWidth="1"/>
    <col min="9" max="9" width="0" style="12" hidden="1" customWidth="1"/>
    <col min="10" max="16384" width="16" style="12" hidden="1"/>
  </cols>
  <sheetData>
    <row r="1" spans="2:8" s="596" customFormat="1" x14ac:dyDescent="0.25">
      <c r="B1" s="602" t="s">
        <v>181</v>
      </c>
      <c r="C1" s="603" t="s">
        <v>182</v>
      </c>
      <c r="D1" s="602" t="s">
        <v>183</v>
      </c>
      <c r="E1" s="602" t="s">
        <v>184</v>
      </c>
      <c r="F1" s="602" t="s">
        <v>185</v>
      </c>
      <c r="G1" s="604" t="s">
        <v>186</v>
      </c>
      <c r="H1"/>
    </row>
    <row r="2" spans="2:8" ht="75" x14ac:dyDescent="0.25">
      <c r="B2" s="605" t="s">
        <v>187</v>
      </c>
      <c r="C2" s="606" t="s">
        <v>188</v>
      </c>
      <c r="D2" s="607">
        <v>45736</v>
      </c>
      <c r="E2" s="608" t="s">
        <v>25</v>
      </c>
      <c r="F2" s="609" t="s">
        <v>189</v>
      </c>
      <c r="G2" s="610">
        <v>6080.23</v>
      </c>
    </row>
    <row r="3" spans="2:8" ht="31.5" customHeight="1" x14ac:dyDescent="0.25">
      <c r="B3" s="648" t="s">
        <v>190</v>
      </c>
      <c r="C3" s="652" t="s">
        <v>191</v>
      </c>
      <c r="D3" s="650">
        <v>45887</v>
      </c>
      <c r="E3" s="614" t="s">
        <v>29</v>
      </c>
      <c r="F3" s="615" t="s">
        <v>192</v>
      </c>
      <c r="G3" s="616">
        <v>13360.1</v>
      </c>
    </row>
    <row r="4" spans="2:8" ht="31.5" customHeight="1" x14ac:dyDescent="0.25">
      <c r="B4" s="649"/>
      <c r="C4" s="653"/>
      <c r="D4" s="651"/>
      <c r="E4" s="614" t="s">
        <v>47</v>
      </c>
      <c r="F4" s="615" t="s">
        <v>193</v>
      </c>
      <c r="G4" s="616">
        <v>18025.91</v>
      </c>
    </row>
    <row r="5" spans="2:8" x14ac:dyDescent="0.25">
      <c r="B5" s="654" t="s">
        <v>194</v>
      </c>
      <c r="C5" s="654" t="s">
        <v>195</v>
      </c>
      <c r="D5" s="657">
        <v>45989</v>
      </c>
      <c r="E5" s="608" t="s">
        <v>196</v>
      </c>
      <c r="F5" s="609" t="s">
        <v>197</v>
      </c>
      <c r="G5" s="610">
        <v>17000</v>
      </c>
    </row>
    <row r="6" spans="2:8" x14ac:dyDescent="0.25">
      <c r="B6" s="655"/>
      <c r="C6" s="655"/>
      <c r="D6" s="658"/>
      <c r="E6" s="608" t="s">
        <v>196</v>
      </c>
      <c r="F6" s="609" t="s">
        <v>198</v>
      </c>
      <c r="G6" s="610">
        <v>13250</v>
      </c>
    </row>
    <row r="7" spans="2:8" x14ac:dyDescent="0.25">
      <c r="B7" s="655"/>
      <c r="C7" s="655"/>
      <c r="D7" s="658"/>
      <c r="E7" s="608" t="s">
        <v>51</v>
      </c>
      <c r="F7" s="609" t="s">
        <v>199</v>
      </c>
      <c r="G7" s="618">
        <v>17100</v>
      </c>
    </row>
    <row r="8" spans="2:8" x14ac:dyDescent="0.25">
      <c r="B8" s="655"/>
      <c r="C8" s="655"/>
      <c r="D8" s="658"/>
      <c r="E8" s="608" t="s">
        <v>23</v>
      </c>
      <c r="F8" s="609" t="s">
        <v>200</v>
      </c>
      <c r="G8" s="610">
        <v>11550</v>
      </c>
    </row>
    <row r="9" spans="2:8" x14ac:dyDescent="0.25">
      <c r="B9" s="655"/>
      <c r="C9" s="655"/>
      <c r="D9" s="658"/>
      <c r="E9" s="608" t="s">
        <v>23</v>
      </c>
      <c r="F9" s="609" t="s">
        <v>201</v>
      </c>
      <c r="G9" s="610">
        <v>15018.37</v>
      </c>
    </row>
    <row r="10" spans="2:8" x14ac:dyDescent="0.25">
      <c r="B10" s="655"/>
      <c r="C10" s="655"/>
      <c r="D10" s="658"/>
      <c r="E10" s="608" t="s">
        <v>35</v>
      </c>
      <c r="F10" s="609" t="s">
        <v>202</v>
      </c>
      <c r="G10" s="610">
        <v>12432.43</v>
      </c>
    </row>
    <row r="11" spans="2:8" x14ac:dyDescent="0.25">
      <c r="B11" s="655"/>
      <c r="C11" s="655"/>
      <c r="D11" s="658"/>
      <c r="E11" s="608" t="s">
        <v>196</v>
      </c>
      <c r="F11" s="609" t="s">
        <v>203</v>
      </c>
      <c r="G11" s="610">
        <v>15301.42</v>
      </c>
    </row>
    <row r="12" spans="2:8" x14ac:dyDescent="0.25">
      <c r="B12" s="655"/>
      <c r="C12" s="655"/>
      <c r="D12" s="658"/>
      <c r="E12" s="608" t="s">
        <v>196</v>
      </c>
      <c r="F12" s="609" t="s">
        <v>204</v>
      </c>
      <c r="G12" s="610">
        <v>13579.99</v>
      </c>
    </row>
    <row r="13" spans="2:8" x14ac:dyDescent="0.25">
      <c r="B13" s="655"/>
      <c r="C13" s="655"/>
      <c r="D13" s="658"/>
      <c r="E13" s="608" t="s">
        <v>51</v>
      </c>
      <c r="F13" s="609" t="s">
        <v>205</v>
      </c>
      <c r="G13" s="610">
        <v>17017.63</v>
      </c>
    </row>
    <row r="14" spans="2:8" x14ac:dyDescent="0.25">
      <c r="B14" s="655"/>
      <c r="C14" s="655"/>
      <c r="D14" s="658"/>
      <c r="E14" s="608" t="s">
        <v>47</v>
      </c>
      <c r="F14" s="609" t="s">
        <v>206</v>
      </c>
      <c r="G14" s="610">
        <v>17446.14</v>
      </c>
    </row>
    <row r="15" spans="2:8" x14ac:dyDescent="0.25">
      <c r="B15" s="655"/>
      <c r="C15" s="655"/>
      <c r="D15" s="658"/>
      <c r="E15" s="608" t="s">
        <v>196</v>
      </c>
      <c r="F15" s="609" t="s">
        <v>207</v>
      </c>
      <c r="G15" s="610">
        <v>15989.89</v>
      </c>
    </row>
    <row r="16" spans="2:8" x14ac:dyDescent="0.25">
      <c r="B16" s="655"/>
      <c r="C16" s="655"/>
      <c r="D16" s="658"/>
      <c r="E16" s="608" t="s">
        <v>196</v>
      </c>
      <c r="F16" s="609" t="s">
        <v>208</v>
      </c>
      <c r="G16" s="610">
        <v>22772.98</v>
      </c>
    </row>
    <row r="17" spans="2:7" x14ac:dyDescent="0.25">
      <c r="B17" s="655"/>
      <c r="C17" s="655"/>
      <c r="D17" s="658"/>
      <c r="E17" s="608" t="s">
        <v>196</v>
      </c>
      <c r="F17" s="609" t="s">
        <v>209</v>
      </c>
      <c r="G17" s="610">
        <v>10155.370000000001</v>
      </c>
    </row>
    <row r="18" spans="2:7" x14ac:dyDescent="0.25">
      <c r="B18" s="655"/>
      <c r="C18" s="655"/>
      <c r="D18" s="658"/>
      <c r="E18" s="608" t="s">
        <v>196</v>
      </c>
      <c r="F18" s="609" t="s">
        <v>210</v>
      </c>
      <c r="G18" s="610">
        <v>18503.68</v>
      </c>
    </row>
    <row r="19" spans="2:7" x14ac:dyDescent="0.25">
      <c r="B19" s="655"/>
      <c r="C19" s="655"/>
      <c r="D19" s="658"/>
      <c r="E19" s="608" t="s">
        <v>196</v>
      </c>
      <c r="F19" s="609" t="s">
        <v>211</v>
      </c>
      <c r="G19" s="610">
        <v>14099.89</v>
      </c>
    </row>
    <row r="20" spans="2:7" x14ac:dyDescent="0.25">
      <c r="B20" s="655"/>
      <c r="C20" s="655"/>
      <c r="D20" s="658"/>
      <c r="E20" s="608" t="s">
        <v>31</v>
      </c>
      <c r="F20" s="609" t="s">
        <v>212</v>
      </c>
      <c r="G20" s="610">
        <v>8500</v>
      </c>
    </row>
    <row r="21" spans="2:7" x14ac:dyDescent="0.25">
      <c r="B21" s="655"/>
      <c r="C21" s="655"/>
      <c r="D21" s="658"/>
      <c r="E21" s="608" t="s">
        <v>33</v>
      </c>
      <c r="F21" s="609" t="s">
        <v>213</v>
      </c>
      <c r="G21" s="610">
        <v>13868.78</v>
      </c>
    </row>
    <row r="22" spans="2:7" x14ac:dyDescent="0.25">
      <c r="B22" s="655"/>
      <c r="C22" s="655"/>
      <c r="D22" s="658"/>
      <c r="E22" s="608" t="s">
        <v>35</v>
      </c>
      <c r="F22" s="609" t="s">
        <v>214</v>
      </c>
      <c r="G22" s="610">
        <v>16852.650000000001</v>
      </c>
    </row>
    <row r="23" spans="2:7" x14ac:dyDescent="0.25">
      <c r="B23" s="655"/>
      <c r="C23" s="655"/>
      <c r="D23" s="658"/>
      <c r="E23" s="608" t="s">
        <v>23</v>
      </c>
      <c r="F23" s="609" t="s">
        <v>215</v>
      </c>
      <c r="G23" s="610">
        <v>10260.99</v>
      </c>
    </row>
    <row r="24" spans="2:7" x14ac:dyDescent="0.25">
      <c r="B24" s="655"/>
      <c r="C24" s="655"/>
      <c r="D24" s="658"/>
      <c r="E24" s="608" t="s">
        <v>15</v>
      </c>
      <c r="F24" s="609" t="s">
        <v>216</v>
      </c>
      <c r="G24" s="610">
        <v>15580.79</v>
      </c>
    </row>
    <row r="25" spans="2:7" x14ac:dyDescent="0.25">
      <c r="B25" s="655"/>
      <c r="C25" s="655"/>
      <c r="D25" s="658"/>
      <c r="E25" s="608" t="s">
        <v>17</v>
      </c>
      <c r="F25" s="609" t="s">
        <v>217</v>
      </c>
      <c r="G25" s="610">
        <v>21300</v>
      </c>
    </row>
    <row r="26" spans="2:7" x14ac:dyDescent="0.25">
      <c r="B26" s="655"/>
      <c r="C26" s="655"/>
      <c r="D26" s="658"/>
      <c r="E26" s="608" t="s">
        <v>196</v>
      </c>
      <c r="F26" s="609" t="s">
        <v>218</v>
      </c>
      <c r="G26" s="610">
        <v>29800</v>
      </c>
    </row>
    <row r="27" spans="2:7" x14ac:dyDescent="0.25">
      <c r="B27" s="655"/>
      <c r="C27" s="655"/>
      <c r="D27" s="658"/>
      <c r="E27" s="608" t="s">
        <v>43</v>
      </c>
      <c r="F27" s="609" t="s">
        <v>219</v>
      </c>
      <c r="G27" s="610">
        <v>12965.91</v>
      </c>
    </row>
    <row r="28" spans="2:7" x14ac:dyDescent="0.25">
      <c r="B28" s="655"/>
      <c r="C28" s="655"/>
      <c r="D28" s="658"/>
      <c r="E28" s="608" t="s">
        <v>45</v>
      </c>
      <c r="F28" s="609" t="s">
        <v>220</v>
      </c>
      <c r="G28" s="610">
        <v>16621.36</v>
      </c>
    </row>
    <row r="29" spans="2:7" x14ac:dyDescent="0.25">
      <c r="B29" s="656"/>
      <c r="C29" s="656"/>
      <c r="D29" s="659"/>
      <c r="E29" s="608" t="s">
        <v>196</v>
      </c>
      <c r="F29" s="609" t="s">
        <v>221</v>
      </c>
      <c r="G29" s="610">
        <v>20350</v>
      </c>
    </row>
    <row r="30" spans="2:7" x14ac:dyDescent="0.25">
      <c r="B30" s="648" t="s">
        <v>222</v>
      </c>
      <c r="C30" s="648" t="s">
        <v>223</v>
      </c>
      <c r="D30" s="650">
        <v>45810</v>
      </c>
      <c r="E30" s="614" t="s">
        <v>47</v>
      </c>
      <c r="F30" s="615" t="s">
        <v>47</v>
      </c>
      <c r="G30" s="616">
        <v>16038.6</v>
      </c>
    </row>
    <row r="31" spans="2:7" x14ac:dyDescent="0.25">
      <c r="B31" s="660"/>
      <c r="C31" s="660"/>
      <c r="D31" s="661"/>
      <c r="E31" s="614" t="s">
        <v>51</v>
      </c>
      <c r="F31" s="615" t="s">
        <v>224</v>
      </c>
      <c r="G31" s="616">
        <v>14474.54</v>
      </c>
    </row>
    <row r="32" spans="2:7" x14ac:dyDescent="0.25">
      <c r="B32" s="660"/>
      <c r="C32" s="660"/>
      <c r="D32" s="661"/>
      <c r="E32" s="614" t="s">
        <v>35</v>
      </c>
      <c r="F32" s="615" t="s">
        <v>225</v>
      </c>
      <c r="G32" s="619">
        <v>10536.07</v>
      </c>
    </row>
    <row r="33" spans="2:7" x14ac:dyDescent="0.25">
      <c r="B33" s="660"/>
      <c r="C33" s="660"/>
      <c r="D33" s="661"/>
      <c r="E33" s="614" t="s">
        <v>37</v>
      </c>
      <c r="F33" s="615" t="s">
        <v>37</v>
      </c>
      <c r="G33" s="616">
        <v>6936.32</v>
      </c>
    </row>
    <row r="34" spans="2:7" x14ac:dyDescent="0.25">
      <c r="B34" s="660"/>
      <c r="C34" s="660"/>
      <c r="D34" s="661"/>
      <c r="E34" s="614" t="s">
        <v>39</v>
      </c>
      <c r="F34" s="615" t="s">
        <v>39</v>
      </c>
      <c r="G34" s="616">
        <v>10060.69</v>
      </c>
    </row>
    <row r="35" spans="2:7" x14ac:dyDescent="0.25">
      <c r="B35" s="660"/>
      <c r="C35" s="660"/>
      <c r="D35" s="661"/>
      <c r="E35" s="614" t="s">
        <v>41</v>
      </c>
      <c r="F35" s="615" t="s">
        <v>41</v>
      </c>
      <c r="G35" s="616">
        <v>13388.84</v>
      </c>
    </row>
    <row r="36" spans="2:7" x14ac:dyDescent="0.25">
      <c r="B36" s="660"/>
      <c r="C36" s="660"/>
      <c r="D36" s="661"/>
      <c r="E36" s="614" t="s">
        <v>65</v>
      </c>
      <c r="F36" s="615" t="s">
        <v>226</v>
      </c>
      <c r="G36" s="616">
        <v>14030.22</v>
      </c>
    </row>
    <row r="37" spans="2:7" x14ac:dyDescent="0.25">
      <c r="B37" s="649"/>
      <c r="C37" s="649"/>
      <c r="D37" s="651"/>
      <c r="E37" s="614" t="s">
        <v>23</v>
      </c>
      <c r="F37" s="615" t="s">
        <v>23</v>
      </c>
      <c r="G37" s="616">
        <v>7708.8</v>
      </c>
    </row>
    <row r="38" spans="2:7" x14ac:dyDescent="0.25">
      <c r="B38" s="654" t="s">
        <v>227</v>
      </c>
      <c r="C38" s="654" t="s">
        <v>228</v>
      </c>
      <c r="D38" s="657">
        <v>45770</v>
      </c>
      <c r="E38" s="608" t="s">
        <v>17</v>
      </c>
      <c r="F38" s="609" t="s">
        <v>17</v>
      </c>
      <c r="G38" s="610">
        <v>15634.08</v>
      </c>
    </row>
    <row r="39" spans="2:7" x14ac:dyDescent="0.25">
      <c r="B39" s="655"/>
      <c r="C39" s="655"/>
      <c r="D39" s="658"/>
      <c r="E39" s="608" t="s">
        <v>27</v>
      </c>
      <c r="F39" s="609" t="s">
        <v>27</v>
      </c>
      <c r="G39" s="610">
        <v>10088.4</v>
      </c>
    </row>
    <row r="40" spans="2:7" x14ac:dyDescent="0.25">
      <c r="B40" s="655"/>
      <c r="C40" s="655"/>
      <c r="D40" s="658"/>
      <c r="E40" s="608" t="s">
        <v>29</v>
      </c>
      <c r="F40" s="609" t="s">
        <v>29</v>
      </c>
      <c r="G40" s="618">
        <v>13581.12</v>
      </c>
    </row>
    <row r="41" spans="2:7" x14ac:dyDescent="0.25">
      <c r="B41" s="655"/>
      <c r="C41" s="655"/>
      <c r="D41" s="658"/>
      <c r="E41" s="608" t="s">
        <v>33</v>
      </c>
      <c r="F41" s="609" t="s">
        <v>229</v>
      </c>
      <c r="G41" s="610">
        <v>8310.9599999999991</v>
      </c>
    </row>
    <row r="42" spans="2:7" x14ac:dyDescent="0.25">
      <c r="B42" s="655"/>
      <c r="C42" s="655"/>
      <c r="D42" s="658"/>
      <c r="E42" s="608" t="s">
        <v>49</v>
      </c>
      <c r="F42" s="609" t="s">
        <v>49</v>
      </c>
      <c r="G42" s="610">
        <v>10730.16</v>
      </c>
    </row>
    <row r="43" spans="2:7" x14ac:dyDescent="0.25">
      <c r="B43" s="656"/>
      <c r="C43" s="656"/>
      <c r="D43" s="659"/>
      <c r="E43" s="608" t="s">
        <v>21</v>
      </c>
      <c r="F43" s="609" t="s">
        <v>21</v>
      </c>
      <c r="G43" s="610">
        <v>6602.48</v>
      </c>
    </row>
    <row r="44" spans="2:7" x14ac:dyDescent="0.25">
      <c r="B44" s="648" t="s">
        <v>230</v>
      </c>
      <c r="C44" s="648" t="s">
        <v>231</v>
      </c>
      <c r="D44" s="650">
        <v>45825</v>
      </c>
      <c r="E44" s="614" t="s">
        <v>196</v>
      </c>
      <c r="F44" s="615" t="s">
        <v>232</v>
      </c>
      <c r="G44" s="616">
        <v>9600</v>
      </c>
    </row>
    <row r="45" spans="2:7" x14ac:dyDescent="0.25">
      <c r="B45" s="660"/>
      <c r="C45" s="660"/>
      <c r="D45" s="661"/>
      <c r="E45" s="614" t="s">
        <v>31</v>
      </c>
      <c r="F45" s="615" t="s">
        <v>233</v>
      </c>
      <c r="G45" s="616">
        <v>7200</v>
      </c>
    </row>
    <row r="46" spans="2:7" x14ac:dyDescent="0.25">
      <c r="B46" s="660"/>
      <c r="C46" s="660"/>
      <c r="D46" s="661"/>
      <c r="E46" s="614" t="s">
        <v>25</v>
      </c>
      <c r="F46" s="615" t="s">
        <v>234</v>
      </c>
      <c r="G46" s="616">
        <v>6032.09</v>
      </c>
    </row>
    <row r="47" spans="2:7" x14ac:dyDescent="0.25">
      <c r="B47" s="660"/>
      <c r="C47" s="660"/>
      <c r="D47" s="661"/>
      <c r="E47" s="614" t="s">
        <v>19</v>
      </c>
      <c r="F47" s="615" t="s">
        <v>235</v>
      </c>
      <c r="G47" s="616">
        <v>5281.98</v>
      </c>
    </row>
    <row r="48" spans="2:7" x14ac:dyDescent="0.25">
      <c r="B48" s="649"/>
      <c r="C48" s="649"/>
      <c r="D48" s="651"/>
      <c r="E48" s="614" t="s">
        <v>196</v>
      </c>
      <c r="F48" s="615" t="s">
        <v>236</v>
      </c>
      <c r="G48" s="616">
        <v>5407.46</v>
      </c>
    </row>
    <row r="49" spans="2:7" x14ac:dyDescent="0.25">
      <c r="B49" s="654" t="s">
        <v>237</v>
      </c>
      <c r="C49" s="654" t="s">
        <v>238</v>
      </c>
      <c r="D49" s="657">
        <v>45842</v>
      </c>
      <c r="E49" s="608" t="s">
        <v>49</v>
      </c>
      <c r="F49" s="609" t="s">
        <v>49</v>
      </c>
      <c r="G49" s="610">
        <v>10691.74</v>
      </c>
    </row>
    <row r="50" spans="2:7" x14ac:dyDescent="0.25">
      <c r="B50" s="655"/>
      <c r="C50" s="655"/>
      <c r="D50" s="658"/>
      <c r="E50" s="608" t="s">
        <v>35</v>
      </c>
      <c r="F50" s="609" t="s">
        <v>35</v>
      </c>
      <c r="G50" s="610">
        <v>10536.07</v>
      </c>
    </row>
    <row r="51" spans="2:7" x14ac:dyDescent="0.25">
      <c r="B51" s="655"/>
      <c r="C51" s="655"/>
      <c r="D51" s="658"/>
      <c r="E51" s="608" t="s">
        <v>53</v>
      </c>
      <c r="F51" s="609" t="s">
        <v>53</v>
      </c>
      <c r="G51" s="618">
        <v>6759.33</v>
      </c>
    </row>
    <row r="52" spans="2:7" x14ac:dyDescent="0.25">
      <c r="B52" s="655"/>
      <c r="C52" s="655"/>
      <c r="D52" s="658"/>
      <c r="E52" s="608" t="s">
        <v>29</v>
      </c>
      <c r="F52" s="609" t="s">
        <v>239</v>
      </c>
      <c r="G52" s="610">
        <v>13560.89</v>
      </c>
    </row>
    <row r="53" spans="2:7" x14ac:dyDescent="0.25">
      <c r="B53" s="655"/>
      <c r="C53" s="655"/>
      <c r="D53" s="658"/>
      <c r="E53" s="608" t="s">
        <v>23</v>
      </c>
      <c r="F53" s="609" t="s">
        <v>240</v>
      </c>
      <c r="G53" s="610">
        <v>7708.8</v>
      </c>
    </row>
    <row r="54" spans="2:7" x14ac:dyDescent="0.25">
      <c r="B54" s="655"/>
      <c r="C54" s="655"/>
      <c r="D54" s="658"/>
      <c r="E54" s="608" t="s">
        <v>27</v>
      </c>
      <c r="F54" s="609" t="s">
        <v>241</v>
      </c>
      <c r="G54" s="610">
        <v>9913.19</v>
      </c>
    </row>
    <row r="55" spans="2:7" x14ac:dyDescent="0.25">
      <c r="B55" s="656"/>
      <c r="C55" s="656"/>
      <c r="D55" s="659"/>
      <c r="E55" s="608" t="s">
        <v>196</v>
      </c>
      <c r="F55" s="609" t="s">
        <v>242</v>
      </c>
      <c r="G55" s="610">
        <v>6000</v>
      </c>
    </row>
    <row r="56" spans="2:7" ht="60" x14ac:dyDescent="0.25">
      <c r="B56" s="611" t="s">
        <v>243</v>
      </c>
      <c r="C56" s="612" t="s">
        <v>244</v>
      </c>
      <c r="D56" s="613">
        <v>45860</v>
      </c>
      <c r="E56" s="614" t="s">
        <v>27</v>
      </c>
      <c r="F56" s="615" t="s">
        <v>245</v>
      </c>
      <c r="G56" s="616">
        <v>10182.76</v>
      </c>
    </row>
    <row r="57" spans="2:7" x14ac:dyDescent="0.25">
      <c r="B57" s="654" t="s">
        <v>246</v>
      </c>
      <c r="C57" s="654" t="s">
        <v>247</v>
      </c>
      <c r="D57" s="657">
        <v>45834</v>
      </c>
      <c r="E57" s="608" t="s">
        <v>51</v>
      </c>
      <c r="F57" s="609" t="s">
        <v>248</v>
      </c>
      <c r="G57" s="610">
        <v>14474.54</v>
      </c>
    </row>
    <row r="58" spans="2:7" x14ac:dyDescent="0.25">
      <c r="B58" s="655"/>
      <c r="C58" s="655"/>
      <c r="D58" s="658"/>
      <c r="E58" s="608" t="s">
        <v>49</v>
      </c>
      <c r="F58" s="609" t="s">
        <v>49</v>
      </c>
      <c r="G58" s="610">
        <v>10691.74</v>
      </c>
    </row>
    <row r="59" spans="2:7" x14ac:dyDescent="0.25">
      <c r="B59" s="655"/>
      <c r="C59" s="655"/>
      <c r="D59" s="658"/>
      <c r="E59" s="608" t="s">
        <v>35</v>
      </c>
      <c r="F59" s="609" t="s">
        <v>35</v>
      </c>
      <c r="G59" s="618">
        <v>10536.07</v>
      </c>
    </row>
    <row r="60" spans="2:7" x14ac:dyDescent="0.25">
      <c r="B60" s="655"/>
      <c r="C60" s="655"/>
      <c r="D60" s="658"/>
      <c r="E60" s="608" t="s">
        <v>17</v>
      </c>
      <c r="F60" s="609" t="s">
        <v>249</v>
      </c>
      <c r="G60" s="610">
        <v>15112.53</v>
      </c>
    </row>
    <row r="61" spans="2:7" x14ac:dyDescent="0.25">
      <c r="B61" s="655"/>
      <c r="C61" s="655"/>
      <c r="D61" s="658"/>
      <c r="E61" s="608" t="s">
        <v>29</v>
      </c>
      <c r="F61" s="609" t="s">
        <v>250</v>
      </c>
      <c r="G61" s="610">
        <v>13560.89</v>
      </c>
    </row>
    <row r="62" spans="2:7" x14ac:dyDescent="0.25">
      <c r="B62" s="655"/>
      <c r="C62" s="655"/>
      <c r="D62" s="658"/>
      <c r="E62" s="608" t="s">
        <v>27</v>
      </c>
      <c r="F62" s="609" t="s">
        <v>251</v>
      </c>
      <c r="G62" s="610">
        <v>9913.19</v>
      </c>
    </row>
    <row r="63" spans="2:7" x14ac:dyDescent="0.25">
      <c r="B63" s="655"/>
      <c r="C63" s="655"/>
      <c r="D63" s="658"/>
      <c r="E63" s="608" t="s">
        <v>43</v>
      </c>
      <c r="F63" s="609" t="s">
        <v>43</v>
      </c>
      <c r="G63" s="610">
        <v>7128.4</v>
      </c>
    </row>
    <row r="64" spans="2:7" x14ac:dyDescent="0.25">
      <c r="B64" s="655"/>
      <c r="C64" s="655"/>
      <c r="D64" s="658"/>
      <c r="E64" s="608" t="s">
        <v>39</v>
      </c>
      <c r="F64" s="609" t="s">
        <v>39</v>
      </c>
      <c r="G64" s="610">
        <v>10060.69</v>
      </c>
    </row>
    <row r="65" spans="2:8" x14ac:dyDescent="0.25">
      <c r="B65" s="655"/>
      <c r="C65" s="655"/>
      <c r="D65" s="658"/>
      <c r="E65" s="608" t="s">
        <v>23</v>
      </c>
      <c r="F65" s="609" t="s">
        <v>252</v>
      </c>
      <c r="G65" s="610">
        <v>7708.8</v>
      </c>
    </row>
    <row r="66" spans="2:8" x14ac:dyDescent="0.25">
      <c r="B66" s="656"/>
      <c r="C66" s="656"/>
      <c r="D66" s="659"/>
      <c r="E66" s="608" t="s">
        <v>21</v>
      </c>
      <c r="F66" s="609" t="s">
        <v>253</v>
      </c>
      <c r="G66" s="610">
        <v>6602.48</v>
      </c>
    </row>
    <row r="67" spans="2:8" x14ac:dyDescent="0.25">
      <c r="B67" s="648" t="s">
        <v>254</v>
      </c>
      <c r="C67" s="648" t="s">
        <v>255</v>
      </c>
      <c r="D67" s="650">
        <v>45776</v>
      </c>
      <c r="E67" s="614" t="s">
        <v>196</v>
      </c>
      <c r="F67" s="615" t="s">
        <v>256</v>
      </c>
      <c r="G67" s="616">
        <v>14474.54</v>
      </c>
    </row>
    <row r="68" spans="2:8" x14ac:dyDescent="0.25">
      <c r="B68" s="660"/>
      <c r="C68" s="660"/>
      <c r="D68" s="661"/>
      <c r="E68" s="614" t="s">
        <v>17</v>
      </c>
      <c r="F68" s="615" t="s">
        <v>257</v>
      </c>
      <c r="G68" s="616">
        <v>18717.09</v>
      </c>
    </row>
    <row r="69" spans="2:8" x14ac:dyDescent="0.25">
      <c r="B69" s="660"/>
      <c r="C69" s="660"/>
      <c r="D69" s="661"/>
      <c r="E69" s="614" t="s">
        <v>17</v>
      </c>
      <c r="F69" s="615" t="s">
        <v>258</v>
      </c>
      <c r="G69" s="616">
        <v>18717.09</v>
      </c>
    </row>
    <row r="70" spans="2:8" x14ac:dyDescent="0.25">
      <c r="B70" s="649"/>
      <c r="C70" s="649"/>
      <c r="D70" s="651"/>
      <c r="E70" s="614" t="s">
        <v>196</v>
      </c>
      <c r="F70" s="615" t="s">
        <v>259</v>
      </c>
      <c r="G70" s="616">
        <v>18717.09</v>
      </c>
    </row>
    <row r="71" spans="2:8" x14ac:dyDescent="0.25">
      <c r="B71" s="654" t="s">
        <v>260</v>
      </c>
      <c r="C71" s="654" t="s">
        <v>261</v>
      </c>
      <c r="D71" s="657">
        <v>45835</v>
      </c>
      <c r="E71" s="608" t="s">
        <v>29</v>
      </c>
      <c r="F71" s="609" t="s">
        <v>262</v>
      </c>
      <c r="G71" s="610">
        <v>11318.19</v>
      </c>
    </row>
    <row r="72" spans="2:8" x14ac:dyDescent="0.25">
      <c r="B72" s="655"/>
      <c r="C72" s="655"/>
      <c r="D72" s="658"/>
      <c r="E72" s="608" t="s">
        <v>29</v>
      </c>
      <c r="F72" s="609" t="s">
        <v>263</v>
      </c>
      <c r="G72" s="610">
        <v>11025.12</v>
      </c>
    </row>
    <row r="73" spans="2:8" x14ac:dyDescent="0.25">
      <c r="B73" s="655"/>
      <c r="C73" s="655"/>
      <c r="D73" s="658"/>
      <c r="E73" s="608" t="s">
        <v>29</v>
      </c>
      <c r="F73" s="609" t="s">
        <v>264</v>
      </c>
      <c r="G73" s="618">
        <v>12196.86</v>
      </c>
    </row>
    <row r="74" spans="2:8" x14ac:dyDescent="0.25">
      <c r="B74" s="655"/>
      <c r="C74" s="655"/>
      <c r="D74" s="658"/>
      <c r="E74" s="608" t="s">
        <v>47</v>
      </c>
      <c r="F74" s="609" t="s">
        <v>265</v>
      </c>
      <c r="G74" s="610">
        <v>15681.16</v>
      </c>
    </row>
    <row r="75" spans="2:8" x14ac:dyDescent="0.25">
      <c r="B75" s="656"/>
      <c r="C75" s="656"/>
      <c r="D75" s="659"/>
      <c r="E75" s="608" t="s">
        <v>47</v>
      </c>
      <c r="F75" s="609" t="s">
        <v>266</v>
      </c>
      <c r="G75" s="610">
        <v>15681.16</v>
      </c>
    </row>
    <row r="76" spans="2:8" x14ac:dyDescent="0.25">
      <c r="B76" s="648" t="s">
        <v>267</v>
      </c>
      <c r="C76" s="648" t="s">
        <v>268</v>
      </c>
      <c r="D76" s="650">
        <v>45895</v>
      </c>
      <c r="E76" s="614" t="s">
        <v>45</v>
      </c>
      <c r="F76" s="615" t="s">
        <v>269</v>
      </c>
      <c r="G76" s="619">
        <v>10995.04</v>
      </c>
    </row>
    <row r="77" spans="2:8" x14ac:dyDescent="0.25">
      <c r="B77" s="660"/>
      <c r="C77" s="660"/>
      <c r="D77" s="661"/>
      <c r="E77" s="614" t="s">
        <v>35</v>
      </c>
      <c r="F77" s="615" t="s">
        <v>270</v>
      </c>
      <c r="G77" s="619">
        <v>10536.07</v>
      </c>
    </row>
    <row r="78" spans="2:8" x14ac:dyDescent="0.25">
      <c r="B78" s="660"/>
      <c r="C78" s="660"/>
      <c r="D78" s="661"/>
      <c r="E78" s="614" t="s">
        <v>55</v>
      </c>
      <c r="F78" s="615" t="s">
        <v>271</v>
      </c>
      <c r="G78" s="619">
        <v>10468.56</v>
      </c>
    </row>
    <row r="79" spans="2:8" x14ac:dyDescent="0.25">
      <c r="B79" s="660"/>
      <c r="C79" s="660"/>
      <c r="D79" s="661"/>
      <c r="E79" s="614" t="s">
        <v>17</v>
      </c>
      <c r="F79" s="615" t="s">
        <v>272</v>
      </c>
      <c r="G79" s="619">
        <v>15112.53</v>
      </c>
    </row>
    <row r="80" spans="2:8" s="368" customFormat="1" x14ac:dyDescent="0.25">
      <c r="B80" s="660"/>
      <c r="C80" s="660"/>
      <c r="D80" s="661"/>
      <c r="E80" s="614" t="s">
        <v>25</v>
      </c>
      <c r="F80" s="615" t="s">
        <v>273</v>
      </c>
      <c r="G80" s="619">
        <v>6080.23</v>
      </c>
      <c r="H80"/>
    </row>
    <row r="81" spans="2:8" s="368" customFormat="1" x14ac:dyDescent="0.25">
      <c r="B81" s="660"/>
      <c r="C81" s="660"/>
      <c r="D81" s="661"/>
      <c r="E81" s="614" t="s">
        <v>27</v>
      </c>
      <c r="F81" s="615" t="s">
        <v>274</v>
      </c>
      <c r="G81" s="619">
        <v>9913.19</v>
      </c>
      <c r="H81"/>
    </row>
    <row r="82" spans="2:8" s="368" customFormat="1" x14ac:dyDescent="0.25">
      <c r="B82" s="660"/>
      <c r="C82" s="660"/>
      <c r="D82" s="661"/>
      <c r="E82" s="614" t="s">
        <v>29</v>
      </c>
      <c r="F82" s="615" t="s">
        <v>275</v>
      </c>
      <c r="G82" s="619">
        <v>13560.89</v>
      </c>
      <c r="H82"/>
    </row>
    <row r="83" spans="2:8" s="368" customFormat="1" x14ac:dyDescent="0.25">
      <c r="B83" s="660"/>
      <c r="C83" s="660"/>
      <c r="D83" s="661"/>
      <c r="E83" s="614" t="s">
        <v>47</v>
      </c>
      <c r="F83" s="615" t="s">
        <v>47</v>
      </c>
      <c r="G83" s="619">
        <v>16038.6</v>
      </c>
      <c r="H83"/>
    </row>
    <row r="84" spans="2:8" s="368" customFormat="1" x14ac:dyDescent="0.25">
      <c r="B84" s="660"/>
      <c r="C84" s="660"/>
      <c r="D84" s="661"/>
      <c r="E84" s="614" t="s">
        <v>49</v>
      </c>
      <c r="F84" s="615" t="s">
        <v>49</v>
      </c>
      <c r="G84" s="619">
        <v>10691.74</v>
      </c>
      <c r="H84"/>
    </row>
    <row r="85" spans="2:8" s="368" customFormat="1" x14ac:dyDescent="0.25">
      <c r="B85" s="649"/>
      <c r="C85" s="649"/>
      <c r="D85" s="651"/>
      <c r="E85" s="614" t="s">
        <v>23</v>
      </c>
      <c r="F85" s="615" t="s">
        <v>252</v>
      </c>
      <c r="G85" s="619">
        <v>7708.8</v>
      </c>
      <c r="H85"/>
    </row>
    <row r="86" spans="2:8" s="368" customFormat="1" ht="63.75" x14ac:dyDescent="0.25">
      <c r="B86" s="605" t="s">
        <v>276</v>
      </c>
      <c r="C86" s="617" t="s">
        <v>277</v>
      </c>
      <c r="D86" s="607">
        <v>45754</v>
      </c>
      <c r="E86" s="608" t="s">
        <v>21</v>
      </c>
      <c r="F86" s="609" t="s">
        <v>278</v>
      </c>
      <c r="G86" s="610">
        <v>8000</v>
      </c>
      <c r="H86"/>
    </row>
    <row r="87" spans="2:8" s="368" customFormat="1" ht="28.5" customHeight="1" x14ac:dyDescent="0.25">
      <c r="B87" s="648" t="s">
        <v>279</v>
      </c>
      <c r="C87" s="648" t="s">
        <v>280</v>
      </c>
      <c r="D87" s="650">
        <v>45839</v>
      </c>
      <c r="E87" s="614" t="s">
        <v>29</v>
      </c>
      <c r="F87" s="615" t="s">
        <v>281</v>
      </c>
      <c r="G87" s="616">
        <v>12058.12</v>
      </c>
      <c r="H87"/>
    </row>
    <row r="88" spans="2:8" s="368" customFormat="1" ht="28.5" customHeight="1" x14ac:dyDescent="0.25">
      <c r="B88" s="649"/>
      <c r="C88" s="649"/>
      <c r="D88" s="651"/>
      <c r="E88" s="614" t="s">
        <v>27</v>
      </c>
      <c r="F88" s="615" t="s">
        <v>282</v>
      </c>
      <c r="G88" s="616">
        <v>8950.75</v>
      </c>
      <c r="H88"/>
    </row>
    <row r="89" spans="2:8" x14ac:dyDescent="0.25">
      <c r="B89" s="654" t="s">
        <v>283</v>
      </c>
      <c r="C89" s="654" t="s">
        <v>284</v>
      </c>
      <c r="D89" s="657">
        <v>45917</v>
      </c>
      <c r="E89" s="608" t="s">
        <v>49</v>
      </c>
      <c r="F89" s="609" t="s">
        <v>285</v>
      </c>
      <c r="G89" s="618">
        <v>11980.69</v>
      </c>
    </row>
    <row r="90" spans="2:8" x14ac:dyDescent="0.25">
      <c r="B90" s="655"/>
      <c r="C90" s="655"/>
      <c r="D90" s="658"/>
      <c r="E90" s="608" t="s">
        <v>45</v>
      </c>
      <c r="F90" s="609" t="s">
        <v>286</v>
      </c>
      <c r="G90" s="618">
        <v>10383.93</v>
      </c>
    </row>
    <row r="91" spans="2:8" x14ac:dyDescent="0.25">
      <c r="B91" s="655"/>
      <c r="C91" s="655"/>
      <c r="D91" s="658"/>
      <c r="E91" s="608" t="s">
        <v>17</v>
      </c>
      <c r="F91" s="609" t="s">
        <v>17</v>
      </c>
      <c r="G91" s="618">
        <v>14637.18</v>
      </c>
    </row>
    <row r="92" spans="2:8" x14ac:dyDescent="0.25">
      <c r="B92" s="655"/>
      <c r="C92" s="655"/>
      <c r="D92" s="658"/>
      <c r="E92" s="608" t="s">
        <v>23</v>
      </c>
      <c r="F92" s="609" t="s">
        <v>23</v>
      </c>
      <c r="G92" s="618">
        <v>9328.23</v>
      </c>
    </row>
    <row r="93" spans="2:8" s="368" customFormat="1" x14ac:dyDescent="0.25">
      <c r="B93" s="655"/>
      <c r="C93" s="655"/>
      <c r="D93" s="658"/>
      <c r="E93" s="608" t="s">
        <v>35</v>
      </c>
      <c r="F93" s="609" t="s">
        <v>35</v>
      </c>
      <c r="G93" s="618">
        <v>8580.31</v>
      </c>
      <c r="H93"/>
    </row>
    <row r="94" spans="2:8" s="368" customFormat="1" x14ac:dyDescent="0.25">
      <c r="B94" s="656"/>
      <c r="C94" s="656"/>
      <c r="D94" s="659"/>
      <c r="E94" s="608" t="s">
        <v>29</v>
      </c>
      <c r="F94" s="609" t="s">
        <v>29</v>
      </c>
      <c r="G94" s="618">
        <v>12649.3</v>
      </c>
      <c r="H94"/>
    </row>
    <row r="95" spans="2:8" x14ac:dyDescent="0.25">
      <c r="B95" s="648" t="s">
        <v>287</v>
      </c>
      <c r="C95" s="648" t="s">
        <v>288</v>
      </c>
      <c r="D95" s="650">
        <v>45966</v>
      </c>
      <c r="E95" s="614" t="s">
        <v>196</v>
      </c>
      <c r="F95" s="615" t="s">
        <v>232</v>
      </c>
      <c r="G95" s="620">
        <v>9000</v>
      </c>
    </row>
    <row r="96" spans="2:8" x14ac:dyDescent="0.25">
      <c r="B96" s="660"/>
      <c r="C96" s="660"/>
      <c r="D96" s="661"/>
      <c r="E96" s="614" t="s">
        <v>31</v>
      </c>
      <c r="F96" s="615" t="s">
        <v>233</v>
      </c>
      <c r="G96" s="620">
        <v>5610</v>
      </c>
    </row>
    <row r="97" spans="2:8" x14ac:dyDescent="0.25">
      <c r="B97" s="660"/>
      <c r="C97" s="660"/>
      <c r="D97" s="661"/>
      <c r="E97" s="614" t="s">
        <v>25</v>
      </c>
      <c r="F97" s="615" t="s">
        <v>289</v>
      </c>
      <c r="G97" s="620">
        <v>8000</v>
      </c>
    </row>
    <row r="98" spans="2:8" x14ac:dyDescent="0.25">
      <c r="B98" s="660"/>
      <c r="C98" s="660"/>
      <c r="D98" s="661"/>
      <c r="E98" s="614" t="s">
        <v>19</v>
      </c>
      <c r="F98" s="615" t="s">
        <v>290</v>
      </c>
      <c r="G98" s="620">
        <v>5700</v>
      </c>
    </row>
    <row r="99" spans="2:8" s="368" customFormat="1" x14ac:dyDescent="0.25">
      <c r="B99" s="660"/>
      <c r="C99" s="660"/>
      <c r="D99" s="661"/>
      <c r="E99" s="614" t="s">
        <v>49</v>
      </c>
      <c r="F99" s="615" t="s">
        <v>291</v>
      </c>
      <c r="G99" s="620">
        <v>9000</v>
      </c>
      <c r="H99"/>
    </row>
    <row r="100" spans="2:8" s="368" customFormat="1" x14ac:dyDescent="0.25">
      <c r="B100" s="649"/>
      <c r="C100" s="649"/>
      <c r="D100" s="651"/>
      <c r="E100" s="614" t="s">
        <v>53</v>
      </c>
      <c r="F100" s="615" t="s">
        <v>292</v>
      </c>
      <c r="G100" s="620">
        <v>5608</v>
      </c>
      <c r="H100"/>
    </row>
    <row r="101" spans="2:8" x14ac:dyDescent="0.25"/>
  </sheetData>
  <mergeCells count="39">
    <mergeCell ref="B95:B100"/>
    <mergeCell ref="C95:C100"/>
    <mergeCell ref="D95:D100"/>
    <mergeCell ref="B87:B88"/>
    <mergeCell ref="C87:C88"/>
    <mergeCell ref="D87:D88"/>
    <mergeCell ref="B89:B94"/>
    <mergeCell ref="C89:C94"/>
    <mergeCell ref="D89:D94"/>
    <mergeCell ref="B71:B75"/>
    <mergeCell ref="C71:C75"/>
    <mergeCell ref="D71:D75"/>
    <mergeCell ref="B76:B85"/>
    <mergeCell ref="C76:C85"/>
    <mergeCell ref="D76:D85"/>
    <mergeCell ref="B57:B66"/>
    <mergeCell ref="C57:C66"/>
    <mergeCell ref="D57:D66"/>
    <mergeCell ref="B67:B70"/>
    <mergeCell ref="C67:C70"/>
    <mergeCell ref="D67:D70"/>
    <mergeCell ref="B44:B48"/>
    <mergeCell ref="C44:C48"/>
    <mergeCell ref="D44:D48"/>
    <mergeCell ref="B49:B55"/>
    <mergeCell ref="C49:C55"/>
    <mergeCell ref="D49:D55"/>
    <mergeCell ref="B30:B37"/>
    <mergeCell ref="C30:C37"/>
    <mergeCell ref="D30:D37"/>
    <mergeCell ref="B38:B43"/>
    <mergeCell ref="C38:C43"/>
    <mergeCell ref="D38:D43"/>
    <mergeCell ref="B3:B4"/>
    <mergeCell ref="D3:D4"/>
    <mergeCell ref="C3:C4"/>
    <mergeCell ref="B5:B29"/>
    <mergeCell ref="C5:C29"/>
    <mergeCell ref="D5:D29"/>
  </mergeCells>
  <hyperlinks>
    <hyperlink ref="C2" r:id="rId1" xr:uid="{FAAC16D9-ACE6-40EA-BFD6-20645C2EC739}"/>
    <hyperlink ref="C56" r:id="rId2" xr:uid="{8ECC6DD3-2492-4888-88B3-DD737F980F95}"/>
    <hyperlink ref="C86" r:id="rId3" xr:uid="{D9535CCC-F563-4FAC-A220-592AC25E4DE2}"/>
    <hyperlink ref="C49:C55" r:id="rId4" display="https://cnetmobile.estaleiro.serpro.gov.br/comprasnet-web/public/compras/acompanhamento-compra?compra=17303905900052025" xr:uid="{EC0D3B46-1712-4228-8231-CCCFCA62E4E4}"/>
    <hyperlink ref="C38" r:id="rId5" xr:uid="{5D4D6564-75AA-4166-B952-E222C2F2E5E9}"/>
    <hyperlink ref="C76" r:id="rId6" xr:uid="{01A7BABA-BFEA-4302-9A08-354828A94204}"/>
    <hyperlink ref="C89" r:id="rId7" xr:uid="{B0060A47-F4EF-47AD-88A2-20DE43B4044D}"/>
    <hyperlink ref="C95" r:id="rId8" xr:uid="{E1D56C4F-B8F5-4188-A6C2-21546E18C16E}"/>
    <hyperlink ref="C95:C100" r:id="rId9" display="https://cnetmobile.estaleiro.serpro.gov.br/comprasnet-web/public/compras/acompanhamento-compra?compra=80603005910762025" xr:uid="{E90DD010-58D4-4EA3-B8C7-F4CA1F368B29}"/>
    <hyperlink ref="C89:C94" r:id="rId10" display="https://cnetmobile.estaleiro.serpro.gov.br/comprasnet-web/public/compras/acompanhamento-compra?compra=07001805900252024" xr:uid="{8A0040A8-5B53-4EC1-9F7C-D98068F0C3A0}"/>
    <hyperlink ref="C44:C48" r:id="rId11" display="https://cnetmobile.estaleiro.serpro.gov.br/comprasnet-web/public/compras/acompanhamento-compra?compra=80603005905332025" xr:uid="{4A0F43EE-F4A7-4B82-BA62-906E823442C9}"/>
  </hyperlinks>
  <pageMargins left="0.511811024" right="0.511811024" top="0.78740157499999996" bottom="0.78740157499999996" header="0.31496062000000002" footer="0.31496062000000002"/>
  <pageSetup paperSize="9" orientation="portrait" horizontalDpi="360" verticalDpi="360" r:id="rId12"/>
  <legacyDrawing r:id="rId13"/>
  <extLst>
    <ext xmlns:x14="http://schemas.microsoft.com/office/spreadsheetml/2009/9/main" uri="{CCE6A557-97BC-4b89-ADB6-D9C93CAAB3DF}">
      <x14:dataValidations xmlns:xm="http://schemas.microsoft.com/office/excel/2006/main" count="1">
        <x14:dataValidation type="list" allowBlank="1" xr:uid="{E5ED3B06-53F2-47E9-8528-6029D6C9C789}">
          <x14:formula1>
            <xm:f>ListaPerfisDesenv!$C$2:$C$35</xm:f>
          </x14:formula1>
          <xm:sqref>E2:E100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F6A56-35D8-4BC9-A715-C3682557D5DF}">
  <sheetPr>
    <tabColor rgb="FFFF0000"/>
  </sheetPr>
  <dimension ref="A1:XFC1048236"/>
  <sheetViews>
    <sheetView topLeftCell="A735" zoomScaleNormal="100" workbookViewId="0">
      <selection activeCell="A2" sqref="A2"/>
    </sheetView>
  </sheetViews>
  <sheetFormatPr defaultColWidth="0" defaultRowHeight="15" zeroHeight="1" x14ac:dyDescent="0.25"/>
  <cols>
    <col min="1" max="1" width="25.85546875" style="483" customWidth="1"/>
    <col min="2" max="2" width="2.42578125" style="483" customWidth="1"/>
    <col min="3" max="3" width="86.85546875" style="57" bestFit="1" customWidth="1"/>
    <col min="4" max="4" width="62.85546875" style="368" customWidth="1"/>
    <col min="5" max="5" width="27.28515625" style="57" customWidth="1"/>
    <col min="6" max="6" width="4.5703125" style="57" customWidth="1"/>
    <col min="7" max="7" width="12.140625" style="57" bestFit="1" customWidth="1"/>
    <col min="8" max="8" width="14.7109375" style="57" customWidth="1"/>
    <col min="9" max="9" width="14.7109375" style="368" customWidth="1"/>
    <col min="10" max="10" width="13.85546875" style="368" bestFit="1" customWidth="1"/>
    <col min="11" max="15" width="14.7109375" style="368" customWidth="1"/>
    <col min="16" max="16" width="13.7109375" style="368" bestFit="1" customWidth="1"/>
    <col min="17" max="17" width="14.7109375" style="368" customWidth="1"/>
    <col min="18" max="28" width="14.7109375" style="57" customWidth="1"/>
    <col min="29" max="38" width="13.28515625" style="57" customWidth="1"/>
    <col min="39" max="62" width="13.28515625" style="57" hidden="1" customWidth="1"/>
    <col min="63" max="63" width="9.140625" style="57" hidden="1" customWidth="1"/>
    <col min="64" max="64" width="13.28515625" style="57" hidden="1" customWidth="1"/>
    <col min="65" max="68" width="13.28515625" style="57" hidden="1"/>
    <col min="69" max="69" width="9.140625" style="57" hidden="1"/>
    <col min="70" max="70" width="13.28515625" style="57" hidden="1"/>
    <col min="71" max="16383" width="9.140625" style="57" hidden="1"/>
    <col min="16384" max="16384" width="8.28515625" style="57" hidden="1" customWidth="1"/>
  </cols>
  <sheetData>
    <row r="1" spans="1:62" hidden="1" x14ac:dyDescent="0.25">
      <c r="A1" s="17"/>
      <c r="B1" s="17"/>
      <c r="E1"/>
      <c r="F1"/>
      <c r="G1"/>
      <c r="H1"/>
      <c r="I1" s="12"/>
      <c r="J1" s="12"/>
      <c r="K1" s="12"/>
      <c r="L1" s="12"/>
      <c r="M1" s="12"/>
      <c r="N1" s="12"/>
      <c r="O1" s="12"/>
      <c r="P1" s="12"/>
      <c r="Q1" s="12"/>
      <c r="R1"/>
      <c r="S1"/>
      <c r="T1"/>
      <c r="U1"/>
      <c r="V1"/>
      <c r="W1"/>
      <c r="X1"/>
      <c r="Y1"/>
      <c r="Z1"/>
      <c r="AA1"/>
      <c r="AB1"/>
      <c r="AC1"/>
      <c r="AD1"/>
      <c r="AE1"/>
      <c r="AF1"/>
      <c r="AG1"/>
      <c r="AH1"/>
      <c r="AI1"/>
      <c r="AJ1"/>
      <c r="AK1"/>
    </row>
    <row r="2" spans="1:62" ht="15.75" thickBot="1" x14ac:dyDescent="0.3">
      <c r="A2" s="335" t="s">
        <v>293</v>
      </c>
      <c r="B2" s="225"/>
      <c r="C2" s="39" t="s">
        <v>294</v>
      </c>
      <c r="D2" s="339"/>
      <c r="E2" s="335" t="s">
        <v>295</v>
      </c>
      <c r="F2" s="10"/>
      <c r="G2" s="332" t="s">
        <v>296</v>
      </c>
      <c r="H2" s="222" t="s">
        <v>297</v>
      </c>
      <c r="I2" s="344"/>
      <c r="J2" s="104"/>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223"/>
      <c r="AK2" s="223"/>
      <c r="AL2" s="323"/>
      <c r="AM2" s="484"/>
      <c r="AN2" s="484"/>
      <c r="AO2" s="484"/>
      <c r="AP2" s="484"/>
      <c r="AQ2" s="484"/>
      <c r="AR2" s="484"/>
      <c r="AS2" s="484"/>
      <c r="AT2" s="484"/>
      <c r="AU2" s="484"/>
      <c r="AV2" s="484"/>
      <c r="AW2" s="484"/>
      <c r="AX2" s="484"/>
      <c r="AY2" s="484"/>
      <c r="AZ2" s="484"/>
      <c r="BA2" s="484"/>
      <c r="BB2" s="484"/>
      <c r="BC2" s="484"/>
      <c r="BD2" s="487"/>
      <c r="BE2" s="487"/>
      <c r="BF2" s="487"/>
      <c r="BG2" s="487"/>
      <c r="BH2" s="487"/>
      <c r="BI2" s="487"/>
    </row>
    <row r="3" spans="1:62" ht="15.75" thickBot="1" x14ac:dyDescent="0.3">
      <c r="A3" s="336"/>
      <c r="B3" s="225"/>
      <c r="C3" s="226" t="s">
        <v>165</v>
      </c>
      <c r="D3" s="221" t="s">
        <v>184</v>
      </c>
      <c r="E3" s="336"/>
      <c r="F3" s="10"/>
      <c r="G3" s="334"/>
      <c r="H3" s="95" t="s">
        <v>298</v>
      </c>
      <c r="I3" s="96" t="s">
        <v>299</v>
      </c>
      <c r="J3" s="97" t="s">
        <v>300</v>
      </c>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323"/>
      <c r="AM3" s="484"/>
      <c r="AN3" s="484"/>
      <c r="AO3" s="484"/>
      <c r="AP3" s="484"/>
      <c r="AQ3" s="484"/>
      <c r="AR3" s="484"/>
      <c r="AS3" s="484"/>
      <c r="AT3" s="484"/>
      <c r="AU3" s="484"/>
      <c r="AV3" s="484"/>
      <c r="AW3" s="484"/>
      <c r="AX3" s="484"/>
      <c r="AY3" s="484"/>
      <c r="AZ3" s="484"/>
      <c r="BA3" s="484"/>
      <c r="BB3" s="484"/>
      <c r="BC3" s="484"/>
      <c r="BD3" s="484"/>
      <c r="BE3" s="484"/>
      <c r="BF3" s="484"/>
      <c r="BG3" s="484"/>
      <c r="BH3" s="484"/>
      <c r="BI3" s="484"/>
    </row>
    <row r="4" spans="1:62" ht="15" customHeight="1" x14ac:dyDescent="0.25">
      <c r="A4" s="409" t="s">
        <v>301</v>
      </c>
      <c r="B4" s="125"/>
      <c r="C4" s="621" t="s">
        <v>302</v>
      </c>
      <c r="D4" s="622" t="s">
        <v>196</v>
      </c>
      <c r="E4" s="28">
        <f>AVERAGE(I4,J4)</f>
        <v>47575</v>
      </c>
      <c r="F4" s="11"/>
      <c r="G4" s="13">
        <f>COUNT(H4:J4)</f>
        <v>3</v>
      </c>
      <c r="H4" s="349">
        <v>32000</v>
      </c>
      <c r="I4" s="345">
        <v>41550</v>
      </c>
      <c r="J4" s="345">
        <v>53600</v>
      </c>
      <c r="K4" s="8"/>
      <c r="L4" s="8"/>
      <c r="M4" s="8"/>
      <c r="N4" s="8"/>
      <c r="O4" s="8"/>
      <c r="P4" s="8"/>
      <c r="Q4" s="8"/>
      <c r="R4" s="8"/>
      <c r="S4" s="8"/>
      <c r="T4" s="8"/>
      <c r="U4" s="8"/>
      <c r="V4" s="8"/>
      <c r="W4" s="8"/>
      <c r="X4" s="8"/>
      <c r="Y4" s="8"/>
      <c r="Z4" s="8"/>
      <c r="AA4" s="8"/>
      <c r="AB4" s="8"/>
      <c r="AC4" s="8"/>
      <c r="AD4" s="8"/>
      <c r="AE4" s="8"/>
      <c r="AF4" s="8"/>
      <c r="AG4" s="8"/>
      <c r="AH4" s="8"/>
      <c r="AI4" s="8"/>
      <c r="AJ4" s="8"/>
      <c r="AK4" s="8"/>
      <c r="AL4" s="102"/>
      <c r="AM4" s="327"/>
      <c r="AN4" s="327"/>
      <c r="AO4" s="327"/>
      <c r="AP4" s="327"/>
      <c r="AQ4" s="327"/>
      <c r="AR4" s="327"/>
      <c r="AS4" s="327"/>
      <c r="AT4" s="327"/>
      <c r="AU4" s="327"/>
      <c r="AV4" s="327"/>
      <c r="AW4" s="327"/>
      <c r="AX4" s="327"/>
      <c r="AY4" s="327"/>
      <c r="AZ4" s="327"/>
      <c r="BA4" s="327"/>
      <c r="BB4" s="327"/>
      <c r="BC4" s="327"/>
      <c r="BD4" s="327"/>
      <c r="BE4" s="327"/>
      <c r="BF4" s="327"/>
      <c r="BG4" s="327"/>
      <c r="BH4" s="327"/>
      <c r="BI4" s="327"/>
      <c r="BJ4" s="488"/>
    </row>
    <row r="5" spans="1:62" x14ac:dyDescent="0.25">
      <c r="A5" s="125"/>
      <c r="B5" s="125"/>
      <c r="C5" s="623" t="s">
        <v>303</v>
      </c>
      <c r="D5" s="60" t="s">
        <v>196</v>
      </c>
      <c r="E5" s="29">
        <f t="shared" ref="E5:E65" si="0">AVERAGE(I5,J5)</f>
        <v>43925</v>
      </c>
      <c r="F5" s="11"/>
      <c r="G5" s="14">
        <f t="shared" ref="G5:G62" si="1">COUNT(H5:J5)</f>
        <v>3</v>
      </c>
      <c r="H5" s="350">
        <v>29600</v>
      </c>
      <c r="I5" s="346">
        <v>38350</v>
      </c>
      <c r="J5" s="346">
        <v>49500</v>
      </c>
      <c r="K5" s="8"/>
      <c r="L5" s="18"/>
      <c r="M5" s="8"/>
      <c r="N5" s="8"/>
      <c r="O5" s="8"/>
      <c r="P5" s="8"/>
      <c r="Q5" s="8"/>
      <c r="R5" s="8"/>
      <c r="S5" s="8"/>
      <c r="T5" s="8"/>
      <c r="U5" s="8"/>
      <c r="V5" s="8"/>
      <c r="W5" s="8"/>
      <c r="X5" s="8"/>
      <c r="Y5" s="8"/>
      <c r="Z5" s="8"/>
      <c r="AA5" s="8"/>
      <c r="AB5" s="8"/>
      <c r="AC5" s="8"/>
      <c r="AD5" s="8"/>
      <c r="AE5" s="8"/>
      <c r="AF5" s="8"/>
      <c r="AG5" s="8"/>
      <c r="AH5" s="8"/>
      <c r="AI5" s="8"/>
      <c r="AJ5" s="8"/>
      <c r="AK5" s="8"/>
      <c r="AL5" s="102"/>
      <c r="AM5" s="327"/>
      <c r="AN5" s="327"/>
      <c r="AO5" s="327"/>
      <c r="AP5" s="327"/>
      <c r="AQ5" s="327"/>
      <c r="AR5" s="327"/>
      <c r="AS5" s="327"/>
      <c r="AT5" s="327"/>
      <c r="AU5" s="327"/>
      <c r="AV5" s="327"/>
      <c r="AW5" s="327"/>
      <c r="AX5" s="327"/>
      <c r="AY5" s="327"/>
      <c r="AZ5" s="327"/>
      <c r="BA5" s="327"/>
      <c r="BB5" s="327"/>
      <c r="BC5" s="327"/>
      <c r="BD5" s="327"/>
      <c r="BE5" s="327"/>
      <c r="BF5" s="327"/>
      <c r="BG5" s="327"/>
      <c r="BH5" s="327"/>
      <c r="BI5" s="327"/>
      <c r="BJ5" s="488"/>
    </row>
    <row r="6" spans="1:62" x14ac:dyDescent="0.25">
      <c r="A6" s="125"/>
      <c r="B6" s="125"/>
      <c r="C6" s="43" t="s">
        <v>304</v>
      </c>
      <c r="D6" s="58" t="s">
        <v>196</v>
      </c>
      <c r="E6" s="30">
        <f t="shared" si="0"/>
        <v>46575</v>
      </c>
      <c r="F6" s="11"/>
      <c r="G6" s="15">
        <f t="shared" si="1"/>
        <v>3</v>
      </c>
      <c r="H6" s="351">
        <v>31300</v>
      </c>
      <c r="I6" s="347">
        <v>40650</v>
      </c>
      <c r="J6" s="347">
        <v>52500</v>
      </c>
      <c r="K6" s="8"/>
      <c r="L6" s="18"/>
      <c r="M6" s="8"/>
      <c r="N6" s="8"/>
      <c r="O6" s="8"/>
      <c r="P6" s="8"/>
      <c r="Q6" s="8"/>
      <c r="R6" s="8"/>
      <c r="S6" s="8"/>
      <c r="T6" s="8"/>
      <c r="U6" s="8"/>
      <c r="V6" s="8"/>
      <c r="W6" s="8"/>
      <c r="X6" s="8"/>
      <c r="Y6" s="8"/>
      <c r="Z6" s="8"/>
      <c r="AA6" s="8"/>
      <c r="AB6" s="8"/>
      <c r="AC6" s="8"/>
      <c r="AD6" s="8"/>
      <c r="AE6" s="8"/>
      <c r="AF6" s="8"/>
      <c r="AG6" s="8"/>
      <c r="AH6" s="8"/>
      <c r="AI6" s="8"/>
      <c r="AJ6" s="8"/>
      <c r="AK6" s="8"/>
      <c r="AL6" s="102"/>
      <c r="AM6" s="327"/>
      <c r="AN6" s="327"/>
      <c r="AO6" s="327"/>
      <c r="AP6" s="327"/>
      <c r="AQ6" s="327"/>
      <c r="AR6" s="327"/>
      <c r="AS6" s="327"/>
      <c r="AT6" s="327"/>
      <c r="AU6" s="327"/>
      <c r="AV6" s="327"/>
      <c r="AW6" s="327"/>
      <c r="AX6" s="327"/>
      <c r="AY6" s="327"/>
      <c r="AZ6" s="327"/>
      <c r="BA6" s="327"/>
      <c r="BB6" s="327"/>
      <c r="BC6" s="327"/>
      <c r="BD6" s="327"/>
      <c r="BE6" s="327"/>
      <c r="BF6" s="327"/>
      <c r="BG6" s="327"/>
      <c r="BH6" s="327"/>
      <c r="BI6" s="327"/>
      <c r="BJ6" s="488"/>
    </row>
    <row r="7" spans="1:62" x14ac:dyDescent="0.25">
      <c r="A7" s="125"/>
      <c r="B7" s="125"/>
      <c r="C7" s="623" t="s">
        <v>305</v>
      </c>
      <c r="D7" s="60" t="s">
        <v>196</v>
      </c>
      <c r="E7" s="29">
        <f t="shared" si="0"/>
        <v>31125</v>
      </c>
      <c r="F7" s="11"/>
      <c r="G7" s="14">
        <f t="shared" si="1"/>
        <v>3</v>
      </c>
      <c r="H7" s="350">
        <v>20950</v>
      </c>
      <c r="I7" s="346">
        <v>27200</v>
      </c>
      <c r="J7" s="346">
        <v>35050</v>
      </c>
      <c r="K7" s="8"/>
      <c r="L7" s="70"/>
      <c r="M7" s="8"/>
      <c r="N7" s="8"/>
      <c r="O7" s="8"/>
      <c r="P7" s="8"/>
      <c r="Q7" s="8"/>
      <c r="R7" s="8"/>
      <c r="S7" s="8"/>
      <c r="T7" s="8"/>
      <c r="U7" s="8"/>
      <c r="V7" s="8"/>
      <c r="W7" s="8"/>
      <c r="X7" s="8"/>
      <c r="Y7" s="8"/>
      <c r="Z7" s="8"/>
      <c r="AA7" s="8"/>
      <c r="AB7" s="8"/>
      <c r="AC7" s="8"/>
      <c r="AD7" s="8"/>
      <c r="AE7" s="8"/>
      <c r="AF7" s="8"/>
      <c r="AG7" s="8"/>
      <c r="AH7" s="8"/>
      <c r="AI7" s="8"/>
      <c r="AJ7" s="8"/>
      <c r="AK7" s="8"/>
      <c r="AL7" s="102"/>
      <c r="AM7" s="327"/>
      <c r="AN7" s="327"/>
      <c r="AO7" s="327"/>
      <c r="AP7" s="327"/>
      <c r="AQ7" s="327"/>
      <c r="AR7" s="327"/>
      <c r="AS7" s="327"/>
      <c r="AT7" s="327"/>
      <c r="AU7" s="327"/>
      <c r="AV7" s="327"/>
      <c r="AW7" s="327"/>
      <c r="AX7" s="327"/>
      <c r="AY7" s="327"/>
      <c r="AZ7" s="327"/>
      <c r="BA7" s="327"/>
      <c r="BB7" s="327"/>
      <c r="BC7" s="327"/>
      <c r="BD7" s="327"/>
      <c r="BE7" s="327"/>
      <c r="BF7" s="327"/>
      <c r="BG7" s="327"/>
      <c r="BH7" s="327"/>
      <c r="BI7" s="327"/>
      <c r="BJ7" s="488"/>
    </row>
    <row r="8" spans="1:62" x14ac:dyDescent="0.25">
      <c r="A8" s="125"/>
      <c r="B8" s="125"/>
      <c r="C8" s="43" t="s">
        <v>306</v>
      </c>
      <c r="D8" s="58" t="s">
        <v>196</v>
      </c>
      <c r="E8" s="30">
        <f t="shared" si="0"/>
        <v>31050</v>
      </c>
      <c r="F8" s="11"/>
      <c r="G8" s="15">
        <f t="shared" si="1"/>
        <v>3</v>
      </c>
      <c r="H8" s="351">
        <v>20900</v>
      </c>
      <c r="I8" s="347">
        <v>27100</v>
      </c>
      <c r="J8" s="347">
        <v>35000</v>
      </c>
      <c r="K8" s="8"/>
      <c r="L8" s="18"/>
      <c r="M8" s="8"/>
      <c r="N8" s="8"/>
      <c r="O8" s="8"/>
      <c r="P8" s="8"/>
      <c r="Q8" s="8"/>
      <c r="R8" s="8"/>
      <c r="S8" s="8"/>
      <c r="T8" s="8"/>
      <c r="U8" s="8"/>
      <c r="V8" s="8"/>
      <c r="W8" s="8"/>
      <c r="X8" s="8"/>
      <c r="Y8" s="8"/>
      <c r="Z8" s="8"/>
      <c r="AA8" s="8"/>
      <c r="AB8" s="8"/>
      <c r="AC8" s="8"/>
      <c r="AD8" s="8"/>
      <c r="AE8" s="8"/>
      <c r="AF8" s="8"/>
      <c r="AG8" s="8"/>
      <c r="AH8" s="8"/>
      <c r="AI8" s="8"/>
      <c r="AJ8" s="8"/>
      <c r="AK8" s="8"/>
      <c r="AL8" s="102"/>
      <c r="AM8" s="327"/>
      <c r="AN8" s="327"/>
      <c r="AO8" s="327"/>
      <c r="AP8" s="327"/>
      <c r="AQ8" s="327"/>
      <c r="AR8" s="327"/>
      <c r="AS8" s="327"/>
      <c r="AT8" s="327"/>
      <c r="AU8" s="327"/>
      <c r="AV8" s="327"/>
      <c r="AW8" s="327"/>
      <c r="AX8" s="327"/>
      <c r="AY8" s="327"/>
      <c r="AZ8" s="327"/>
      <c r="BA8" s="327"/>
      <c r="BB8" s="327"/>
      <c r="BC8" s="327"/>
      <c r="BD8" s="327"/>
      <c r="BE8" s="327"/>
      <c r="BF8" s="327"/>
      <c r="BG8" s="327"/>
      <c r="BH8" s="327"/>
      <c r="BI8" s="327"/>
      <c r="BJ8" s="488"/>
    </row>
    <row r="9" spans="1:62" x14ac:dyDescent="0.25">
      <c r="A9" s="125"/>
      <c r="B9" s="125"/>
      <c r="C9" s="623" t="s">
        <v>307</v>
      </c>
      <c r="D9" s="60" t="s">
        <v>196</v>
      </c>
      <c r="E9" s="29">
        <f t="shared" si="0"/>
        <v>29900</v>
      </c>
      <c r="F9" s="11"/>
      <c r="G9" s="14">
        <f t="shared" si="1"/>
        <v>3</v>
      </c>
      <c r="H9" s="350">
        <v>20650</v>
      </c>
      <c r="I9" s="346">
        <v>26000</v>
      </c>
      <c r="J9" s="346">
        <v>33800</v>
      </c>
      <c r="K9" s="8"/>
      <c r="L9" s="70"/>
      <c r="M9" s="8"/>
      <c r="N9" s="8"/>
      <c r="O9" s="8"/>
      <c r="P9" s="8"/>
      <c r="Q9" s="8"/>
      <c r="R9" s="8"/>
      <c r="S9" s="8"/>
      <c r="T9" s="8"/>
      <c r="U9" s="8"/>
      <c r="V9" s="8"/>
      <c r="W9" s="8"/>
      <c r="X9" s="8"/>
      <c r="Y9" s="8"/>
      <c r="Z9" s="8"/>
      <c r="AA9" s="8"/>
      <c r="AB9" s="8"/>
      <c r="AC9" s="8"/>
      <c r="AD9" s="8"/>
      <c r="AE9" s="8"/>
      <c r="AF9" s="8"/>
      <c r="AG9" s="8"/>
      <c r="AH9" s="8"/>
      <c r="AI9" s="8"/>
      <c r="AJ9" s="8"/>
      <c r="AK9" s="8"/>
      <c r="AL9" s="102"/>
      <c r="AM9" s="327"/>
      <c r="AN9" s="327"/>
      <c r="AO9" s="327"/>
      <c r="AP9" s="327"/>
      <c r="AQ9" s="327"/>
      <c r="AR9" s="327"/>
      <c r="AS9" s="327"/>
      <c r="AT9" s="327"/>
      <c r="AU9" s="327"/>
      <c r="AV9" s="327"/>
      <c r="AW9" s="327"/>
      <c r="AX9" s="327"/>
      <c r="AY9" s="327"/>
      <c r="AZ9" s="327"/>
      <c r="BA9" s="327"/>
      <c r="BB9" s="327"/>
      <c r="BC9" s="327"/>
      <c r="BD9" s="327"/>
      <c r="BE9" s="327"/>
      <c r="BF9" s="327"/>
      <c r="BG9" s="327"/>
      <c r="BH9" s="327"/>
      <c r="BI9" s="327"/>
      <c r="BJ9" s="488"/>
    </row>
    <row r="10" spans="1:62" x14ac:dyDescent="0.25">
      <c r="A10" s="125"/>
      <c r="B10" s="125"/>
      <c r="C10" s="43" t="s">
        <v>308</v>
      </c>
      <c r="D10" s="58" t="s">
        <v>196</v>
      </c>
      <c r="E10" s="30">
        <f t="shared" si="0"/>
        <v>33700</v>
      </c>
      <c r="F10" s="11"/>
      <c r="G10" s="15">
        <f t="shared" si="1"/>
        <v>3</v>
      </c>
      <c r="H10" s="351">
        <v>22700</v>
      </c>
      <c r="I10" s="347">
        <v>29450</v>
      </c>
      <c r="J10" s="347">
        <v>37950</v>
      </c>
      <c r="K10" s="8"/>
      <c r="L10" s="70"/>
      <c r="M10" s="8"/>
      <c r="N10" s="8"/>
      <c r="O10" s="8"/>
      <c r="P10" s="8"/>
      <c r="Q10" s="8"/>
      <c r="R10" s="8"/>
      <c r="S10" s="8"/>
      <c r="T10" s="8"/>
      <c r="U10" s="8"/>
      <c r="V10" s="8"/>
      <c r="W10" s="8"/>
      <c r="X10" s="8"/>
      <c r="Y10" s="8"/>
      <c r="Z10" s="8"/>
      <c r="AA10" s="8"/>
      <c r="AB10" s="8"/>
      <c r="AC10" s="8"/>
      <c r="AD10" s="8"/>
      <c r="AE10" s="8"/>
      <c r="AF10" s="8"/>
      <c r="AG10" s="8"/>
      <c r="AH10" s="8"/>
      <c r="AI10" s="8"/>
      <c r="AJ10" s="8"/>
      <c r="AK10" s="8"/>
      <c r="AL10" s="102"/>
      <c r="AM10" s="327"/>
      <c r="AN10" s="327"/>
      <c r="AO10" s="327"/>
      <c r="AP10" s="327"/>
      <c r="AQ10" s="327"/>
      <c r="AR10" s="327"/>
      <c r="AS10" s="327"/>
      <c r="AT10" s="327"/>
      <c r="AU10" s="327"/>
      <c r="AV10" s="327"/>
      <c r="AW10" s="327"/>
      <c r="AX10" s="327"/>
      <c r="AY10" s="327"/>
      <c r="AZ10" s="327"/>
      <c r="BA10" s="327"/>
      <c r="BB10" s="327"/>
      <c r="BC10" s="327"/>
      <c r="BD10" s="327"/>
      <c r="BE10" s="327"/>
      <c r="BF10" s="327"/>
      <c r="BG10" s="327"/>
      <c r="BH10" s="327"/>
      <c r="BI10" s="327"/>
      <c r="BJ10" s="488"/>
    </row>
    <row r="11" spans="1:62" x14ac:dyDescent="0.25">
      <c r="A11" s="125"/>
      <c r="B11" s="125"/>
      <c r="C11" s="623" t="s">
        <v>309</v>
      </c>
      <c r="D11" s="60" t="s">
        <v>196</v>
      </c>
      <c r="E11" s="29">
        <f t="shared" si="0"/>
        <v>28900</v>
      </c>
      <c r="F11" s="11"/>
      <c r="G11" s="14">
        <f t="shared" si="1"/>
        <v>3</v>
      </c>
      <c r="H11" s="350">
        <v>19450</v>
      </c>
      <c r="I11" s="346">
        <v>25250</v>
      </c>
      <c r="J11" s="346">
        <v>32550</v>
      </c>
      <c r="K11" s="8"/>
      <c r="L11" s="70"/>
      <c r="M11" s="8"/>
      <c r="N11" s="8"/>
      <c r="O11" s="8"/>
      <c r="P11" s="8"/>
      <c r="Q11" s="8"/>
      <c r="R11" s="8"/>
      <c r="S11" s="8"/>
      <c r="T11" s="8"/>
      <c r="U11" s="8"/>
      <c r="V11" s="8"/>
      <c r="W11" s="8"/>
      <c r="X11" s="8"/>
      <c r="Y11" s="8"/>
      <c r="Z11" s="8"/>
      <c r="AA11" s="8"/>
      <c r="AB11" s="8"/>
      <c r="AC11" s="8"/>
      <c r="AD11" s="8"/>
      <c r="AE11" s="8"/>
      <c r="AF11" s="8"/>
      <c r="AG11" s="8"/>
      <c r="AH11" s="8"/>
      <c r="AI11" s="8"/>
      <c r="AJ11" s="8"/>
      <c r="AK11" s="8"/>
      <c r="AL11" s="102"/>
      <c r="AM11" s="327"/>
      <c r="AN11" s="327"/>
      <c r="AO11" s="327"/>
      <c r="AP11" s="327"/>
      <c r="AQ11" s="327"/>
      <c r="AR11" s="327"/>
      <c r="AS11" s="327"/>
      <c r="AT11" s="327"/>
      <c r="AU11" s="327"/>
      <c r="AV11" s="327"/>
      <c r="AW11" s="327"/>
      <c r="AX11" s="327"/>
      <c r="AY11" s="327"/>
      <c r="AZ11" s="327"/>
      <c r="BA11" s="327"/>
      <c r="BB11" s="327"/>
      <c r="BC11" s="327"/>
      <c r="BD11" s="327"/>
      <c r="BE11" s="327"/>
      <c r="BF11" s="327"/>
      <c r="BG11" s="327"/>
      <c r="BH11" s="327"/>
      <c r="BI11" s="327"/>
      <c r="BJ11" s="488"/>
    </row>
    <row r="12" spans="1:62" x14ac:dyDescent="0.25">
      <c r="A12" s="125"/>
      <c r="B12" s="125"/>
      <c r="C12" s="43" t="s">
        <v>310</v>
      </c>
      <c r="D12" s="58" t="s">
        <v>196</v>
      </c>
      <c r="E12" s="30">
        <f t="shared" si="0"/>
        <v>33075</v>
      </c>
      <c r="F12" s="11"/>
      <c r="G12" s="15">
        <f t="shared" si="1"/>
        <v>3</v>
      </c>
      <c r="H12" s="351">
        <v>22250</v>
      </c>
      <c r="I12" s="347">
        <v>28900</v>
      </c>
      <c r="J12" s="347">
        <v>37250</v>
      </c>
      <c r="K12" s="8"/>
      <c r="L12" s="18"/>
      <c r="M12" s="8"/>
      <c r="N12" s="8"/>
      <c r="O12" s="8"/>
      <c r="P12" s="8"/>
      <c r="Q12" s="8"/>
      <c r="R12" s="8"/>
      <c r="S12" s="8"/>
      <c r="T12" s="8"/>
      <c r="U12" s="8"/>
      <c r="V12" s="8"/>
      <c r="W12" s="8"/>
      <c r="X12" s="8"/>
      <c r="Y12" s="8"/>
      <c r="Z12" s="8"/>
      <c r="AA12" s="8"/>
      <c r="AB12" s="8"/>
      <c r="AC12" s="8"/>
      <c r="AD12" s="8"/>
      <c r="AE12" s="8"/>
      <c r="AF12" s="8"/>
      <c r="AG12" s="8"/>
      <c r="AH12" s="8"/>
      <c r="AI12" s="8"/>
      <c r="AJ12" s="8"/>
      <c r="AK12" s="8"/>
      <c r="AL12" s="102"/>
      <c r="AM12" s="327"/>
      <c r="AN12" s="327"/>
      <c r="AO12" s="327"/>
      <c r="AP12" s="327"/>
      <c r="AQ12" s="327"/>
      <c r="AR12" s="327"/>
      <c r="AS12" s="327"/>
      <c r="AT12" s="327"/>
      <c r="AU12" s="327"/>
      <c r="AV12" s="327"/>
      <c r="AW12" s="327"/>
      <c r="AX12" s="327"/>
      <c r="AY12" s="327"/>
      <c r="AZ12" s="327"/>
      <c r="BA12" s="327"/>
      <c r="BB12" s="327"/>
      <c r="BC12" s="327"/>
      <c r="BD12" s="327"/>
      <c r="BE12" s="327"/>
      <c r="BF12" s="327"/>
      <c r="BG12" s="327"/>
      <c r="BH12" s="327"/>
      <c r="BI12" s="327"/>
      <c r="BJ12" s="488"/>
    </row>
    <row r="13" spans="1:62" ht="15.75" thickBot="1" x14ac:dyDescent="0.3">
      <c r="A13" s="410"/>
      <c r="B13" s="125"/>
      <c r="C13" s="624" t="s">
        <v>311</v>
      </c>
      <c r="D13" s="60" t="s">
        <v>196</v>
      </c>
      <c r="E13" s="92">
        <f t="shared" si="0"/>
        <v>24825</v>
      </c>
      <c r="F13" s="11"/>
      <c r="G13" s="232">
        <f t="shared" si="1"/>
        <v>3</v>
      </c>
      <c r="H13" s="353">
        <v>16700</v>
      </c>
      <c r="I13" s="354">
        <v>21700</v>
      </c>
      <c r="J13" s="354">
        <v>27950</v>
      </c>
      <c r="K13" s="8"/>
      <c r="L13" s="18"/>
      <c r="M13" s="8"/>
      <c r="N13" s="8"/>
      <c r="O13" s="8"/>
      <c r="P13" s="8"/>
      <c r="Q13" s="8"/>
      <c r="R13" s="8"/>
      <c r="S13" s="8"/>
      <c r="T13" s="8"/>
      <c r="U13" s="8"/>
      <c r="V13" s="8"/>
      <c r="W13" s="8"/>
      <c r="X13" s="8"/>
      <c r="Y13" s="8"/>
      <c r="Z13" s="8"/>
      <c r="AA13" s="8"/>
      <c r="AB13" s="8"/>
      <c r="AC13" s="8"/>
      <c r="AD13" s="8"/>
      <c r="AE13" s="8"/>
      <c r="AF13" s="8"/>
      <c r="AG13" s="8"/>
      <c r="AH13" s="8"/>
      <c r="AI13" s="8"/>
      <c r="AJ13" s="8"/>
      <c r="AK13" s="8"/>
      <c r="AL13" s="102"/>
      <c r="AM13" s="327"/>
      <c r="AN13" s="327"/>
      <c r="AO13" s="327"/>
      <c r="AP13" s="327"/>
      <c r="AQ13" s="327"/>
      <c r="AR13" s="327"/>
      <c r="AS13" s="327"/>
      <c r="AT13" s="327"/>
      <c r="AU13" s="327"/>
      <c r="AV13" s="327"/>
      <c r="AW13" s="327"/>
      <c r="AX13" s="327"/>
      <c r="AY13" s="327"/>
      <c r="AZ13" s="327"/>
      <c r="BA13" s="327"/>
      <c r="BB13" s="327"/>
      <c r="BC13" s="327"/>
      <c r="BD13" s="327"/>
      <c r="BE13" s="327"/>
      <c r="BF13" s="327"/>
      <c r="BG13" s="327"/>
      <c r="BH13" s="327"/>
      <c r="BI13" s="327"/>
      <c r="BJ13" s="488"/>
    </row>
    <row r="14" spans="1:62" ht="15" customHeight="1" x14ac:dyDescent="0.25">
      <c r="A14" s="409" t="s">
        <v>312</v>
      </c>
      <c r="B14" s="125"/>
      <c r="C14" s="625" t="s">
        <v>313</v>
      </c>
      <c r="D14" s="622" t="s">
        <v>29</v>
      </c>
      <c r="E14" s="28">
        <f t="shared" si="0"/>
        <v>19375</v>
      </c>
      <c r="F14" s="11"/>
      <c r="G14" s="13">
        <f t="shared" si="1"/>
        <v>3</v>
      </c>
      <c r="H14" s="349">
        <v>12950</v>
      </c>
      <c r="I14" s="345">
        <v>16950</v>
      </c>
      <c r="J14" s="345">
        <v>21800</v>
      </c>
      <c r="K14" s="8"/>
      <c r="L14" s="18"/>
      <c r="M14" s="8"/>
      <c r="N14" s="8"/>
      <c r="O14" s="8"/>
      <c r="P14" s="8"/>
      <c r="Q14" s="8"/>
      <c r="R14" s="8"/>
      <c r="S14" s="8"/>
      <c r="T14" s="8"/>
      <c r="U14" s="8"/>
      <c r="V14" s="8"/>
      <c r="W14" s="8"/>
      <c r="X14" s="8"/>
      <c r="Y14" s="8"/>
      <c r="Z14" s="8"/>
      <c r="AA14" s="8"/>
      <c r="AB14" s="8"/>
      <c r="AC14" s="8"/>
      <c r="AD14" s="8"/>
      <c r="AE14" s="8"/>
      <c r="AF14" s="8"/>
      <c r="AG14" s="8"/>
      <c r="AH14" s="8"/>
      <c r="AI14" s="8"/>
      <c r="AJ14" s="8"/>
      <c r="AK14" s="8"/>
      <c r="AL14" s="102"/>
      <c r="AM14" s="327"/>
      <c r="AN14" s="327"/>
      <c r="AO14" s="327"/>
      <c r="AP14" s="327"/>
      <c r="AQ14" s="327"/>
      <c r="AR14" s="327"/>
      <c r="AS14" s="327"/>
      <c r="AT14" s="327"/>
      <c r="AU14" s="327"/>
      <c r="AV14" s="327"/>
      <c r="AW14" s="327"/>
      <c r="AX14" s="327"/>
      <c r="AY14" s="327"/>
      <c r="AZ14" s="327"/>
      <c r="BA14" s="327"/>
      <c r="BB14" s="327"/>
      <c r="BC14" s="327"/>
      <c r="BD14" s="327"/>
      <c r="BE14" s="327"/>
      <c r="BF14" s="327"/>
      <c r="BG14" s="327"/>
      <c r="BH14" s="327"/>
      <c r="BI14" s="327"/>
    </row>
    <row r="15" spans="1:62" x14ac:dyDescent="0.25">
      <c r="A15" s="125"/>
      <c r="B15" s="125"/>
      <c r="C15" s="623" t="s">
        <v>314</v>
      </c>
      <c r="D15" s="227" t="s">
        <v>27</v>
      </c>
      <c r="E15" s="29">
        <f t="shared" si="0"/>
        <v>13400</v>
      </c>
      <c r="F15" s="11"/>
      <c r="G15" s="14">
        <f t="shared" si="1"/>
        <v>3</v>
      </c>
      <c r="H15" s="350">
        <v>8950</v>
      </c>
      <c r="I15" s="346">
        <v>11750</v>
      </c>
      <c r="J15" s="346">
        <v>15050</v>
      </c>
      <c r="K15" s="8"/>
      <c r="L15" s="18"/>
      <c r="M15" s="8"/>
      <c r="N15" s="8"/>
      <c r="O15" s="8"/>
      <c r="P15" s="8"/>
      <c r="Q15" s="8"/>
      <c r="R15" s="8"/>
      <c r="S15" s="8"/>
      <c r="T15" s="8"/>
      <c r="U15" s="8"/>
      <c r="V15" s="8"/>
      <c r="W15" s="8"/>
      <c r="X15" s="8"/>
      <c r="Y15" s="8"/>
      <c r="Z15" s="8"/>
      <c r="AA15" s="8"/>
      <c r="AB15" s="8"/>
      <c r="AC15" s="8"/>
      <c r="AD15" s="8"/>
      <c r="AE15" s="8"/>
      <c r="AF15" s="8"/>
      <c r="AG15" s="8"/>
      <c r="AH15" s="8"/>
      <c r="AI15" s="8"/>
      <c r="AJ15" s="8"/>
      <c r="AK15" s="8"/>
      <c r="AL15" s="102"/>
      <c r="AM15" s="327"/>
      <c r="AN15" s="327"/>
      <c r="AO15" s="327"/>
      <c r="AP15" s="327"/>
      <c r="AQ15" s="327"/>
      <c r="AR15" s="327"/>
      <c r="AS15" s="327"/>
      <c r="AT15" s="327"/>
      <c r="AU15" s="327"/>
      <c r="AV15" s="327"/>
      <c r="AW15" s="327"/>
      <c r="AX15" s="327"/>
      <c r="AY15" s="327"/>
      <c r="AZ15" s="327"/>
      <c r="BA15" s="327"/>
      <c r="BB15" s="327"/>
      <c r="BC15" s="327"/>
      <c r="BD15" s="327"/>
      <c r="BE15" s="327"/>
      <c r="BF15" s="327"/>
      <c r="BG15" s="327"/>
      <c r="BH15" s="327"/>
      <c r="BI15" s="327"/>
    </row>
    <row r="16" spans="1:62" x14ac:dyDescent="0.25">
      <c r="A16" s="125"/>
      <c r="B16" s="125"/>
      <c r="C16" s="43" t="s">
        <v>315</v>
      </c>
      <c r="D16" s="626" t="s">
        <v>25</v>
      </c>
      <c r="E16" s="30">
        <f t="shared" si="0"/>
        <v>7800</v>
      </c>
      <c r="F16" s="11"/>
      <c r="G16" s="15">
        <f t="shared" si="1"/>
        <v>3</v>
      </c>
      <c r="H16" s="351">
        <v>6050</v>
      </c>
      <c r="I16" s="347">
        <v>6850</v>
      </c>
      <c r="J16" s="347">
        <v>8750</v>
      </c>
      <c r="K16" s="8"/>
      <c r="L16" s="18"/>
      <c r="M16" s="8"/>
      <c r="N16" s="8"/>
      <c r="O16" s="8"/>
      <c r="P16" s="8"/>
      <c r="Q16" s="8"/>
      <c r="R16" s="8"/>
      <c r="S16" s="8"/>
      <c r="T16" s="8"/>
      <c r="U16" s="8"/>
      <c r="V16" s="8"/>
      <c r="W16" s="8"/>
      <c r="X16" s="8"/>
      <c r="Y16" s="8"/>
      <c r="Z16" s="8"/>
      <c r="AA16" s="8"/>
      <c r="AB16" s="8"/>
      <c r="AC16" s="8"/>
      <c r="AD16" s="8"/>
      <c r="AE16" s="8"/>
      <c r="AF16" s="8"/>
      <c r="AG16" s="8"/>
      <c r="AH16" s="8"/>
      <c r="AI16" s="8"/>
      <c r="AJ16" s="8"/>
      <c r="AK16" s="8"/>
      <c r="AL16" s="102"/>
      <c r="AM16" s="327"/>
      <c r="AN16" s="327"/>
      <c r="AO16" s="327"/>
      <c r="AP16" s="327"/>
      <c r="AQ16" s="327"/>
      <c r="AR16" s="327"/>
      <c r="AS16" s="327"/>
      <c r="AT16" s="327"/>
      <c r="AU16" s="327"/>
      <c r="AV16" s="327"/>
      <c r="AW16" s="327"/>
      <c r="AX16" s="327"/>
      <c r="AY16" s="327"/>
      <c r="AZ16" s="327"/>
      <c r="BA16" s="327"/>
      <c r="BB16" s="327"/>
      <c r="BC16" s="327"/>
      <c r="BD16" s="327"/>
      <c r="BE16" s="327"/>
      <c r="BF16" s="327"/>
      <c r="BG16" s="327"/>
      <c r="BH16" s="327"/>
      <c r="BI16" s="327"/>
    </row>
    <row r="17" spans="1:38" x14ac:dyDescent="0.25">
      <c r="A17" s="125"/>
      <c r="B17" s="125"/>
      <c r="C17" s="623" t="s">
        <v>316</v>
      </c>
      <c r="D17" s="227" t="s">
        <v>29</v>
      </c>
      <c r="E17" s="29">
        <f t="shared" si="0"/>
        <v>16450</v>
      </c>
      <c r="F17" s="11"/>
      <c r="G17" s="14">
        <f t="shared" si="1"/>
        <v>3</v>
      </c>
      <c r="H17" s="350">
        <v>12450</v>
      </c>
      <c r="I17" s="346">
        <v>14700</v>
      </c>
      <c r="J17" s="346">
        <v>18200</v>
      </c>
      <c r="K17" s="11"/>
      <c r="L17" s="18"/>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72"/>
    </row>
    <row r="18" spans="1:38" x14ac:dyDescent="0.25">
      <c r="A18" s="125"/>
      <c r="B18" s="125"/>
      <c r="C18" s="43" t="s">
        <v>317</v>
      </c>
      <c r="D18" s="626" t="s">
        <v>27</v>
      </c>
      <c r="E18" s="30">
        <f t="shared" si="0"/>
        <v>14050</v>
      </c>
      <c r="F18" s="11"/>
      <c r="G18" s="15">
        <f t="shared" si="1"/>
        <v>3</v>
      </c>
      <c r="H18" s="351">
        <v>9400</v>
      </c>
      <c r="I18" s="347">
        <v>12300</v>
      </c>
      <c r="J18" s="347">
        <v>15800</v>
      </c>
      <c r="K18" s="11"/>
      <c r="L18" s="18"/>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72"/>
    </row>
    <row r="19" spans="1:38" x14ac:dyDescent="0.25">
      <c r="A19" s="125"/>
      <c r="B19" s="125"/>
      <c r="C19" s="623" t="s">
        <v>318</v>
      </c>
      <c r="D19" s="227" t="s">
        <v>25</v>
      </c>
      <c r="E19" s="29">
        <f t="shared" si="0"/>
        <v>7800</v>
      </c>
      <c r="F19" s="11"/>
      <c r="G19" s="14">
        <f t="shared" si="1"/>
        <v>3</v>
      </c>
      <c r="H19" s="350">
        <v>6050</v>
      </c>
      <c r="I19" s="346">
        <v>6850</v>
      </c>
      <c r="J19" s="346">
        <v>8750</v>
      </c>
      <c r="K19" s="11"/>
      <c r="L19" s="18"/>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72"/>
    </row>
    <row r="20" spans="1:38" x14ac:dyDescent="0.25">
      <c r="A20" s="125"/>
      <c r="B20" s="125"/>
      <c r="C20" s="43" t="s">
        <v>319</v>
      </c>
      <c r="D20" s="626" t="s">
        <v>29</v>
      </c>
      <c r="E20" s="30">
        <f t="shared" si="0"/>
        <v>18600</v>
      </c>
      <c r="F20" s="11"/>
      <c r="G20" s="15">
        <f t="shared" si="1"/>
        <v>3</v>
      </c>
      <c r="H20" s="351">
        <v>12450</v>
      </c>
      <c r="I20" s="347">
        <v>16250</v>
      </c>
      <c r="J20" s="347">
        <v>20950</v>
      </c>
      <c r="K20" s="11"/>
      <c r="L20" s="18"/>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72"/>
    </row>
    <row r="21" spans="1:38" x14ac:dyDescent="0.25">
      <c r="A21" s="125"/>
      <c r="B21" s="125"/>
      <c r="C21" s="623" t="s">
        <v>320</v>
      </c>
      <c r="D21" s="227" t="s">
        <v>27</v>
      </c>
      <c r="E21" s="29">
        <f t="shared" si="0"/>
        <v>14150</v>
      </c>
      <c r="F21" s="11"/>
      <c r="G21" s="14">
        <f t="shared" si="1"/>
        <v>3</v>
      </c>
      <c r="H21" s="350">
        <v>9550</v>
      </c>
      <c r="I21" s="346">
        <v>12400</v>
      </c>
      <c r="J21" s="346">
        <v>15900</v>
      </c>
      <c r="K21" s="11"/>
      <c r="L21" s="18"/>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72"/>
    </row>
    <row r="22" spans="1:38" x14ac:dyDescent="0.25">
      <c r="A22" s="125"/>
      <c r="B22" s="125"/>
      <c r="C22" s="43" t="s">
        <v>321</v>
      </c>
      <c r="D22" s="626" t="s">
        <v>25</v>
      </c>
      <c r="E22" s="30">
        <f t="shared" si="0"/>
        <v>7800</v>
      </c>
      <c r="F22" s="11"/>
      <c r="G22" s="15">
        <f t="shared" si="1"/>
        <v>3</v>
      </c>
      <c r="H22" s="351">
        <v>6050</v>
      </c>
      <c r="I22" s="347">
        <v>6850</v>
      </c>
      <c r="J22" s="347">
        <v>8750</v>
      </c>
      <c r="K22" s="11"/>
      <c r="L22" s="18"/>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72"/>
    </row>
    <row r="23" spans="1:38" x14ac:dyDescent="0.25">
      <c r="A23" s="125"/>
      <c r="B23" s="125"/>
      <c r="C23" s="623" t="s">
        <v>322</v>
      </c>
      <c r="D23" s="227" t="s">
        <v>29</v>
      </c>
      <c r="E23" s="29">
        <f>AVERAGE(I23,J23)</f>
        <v>18575</v>
      </c>
      <c r="F23" s="11"/>
      <c r="G23" s="14">
        <f t="shared" si="1"/>
        <v>3</v>
      </c>
      <c r="H23" s="350">
        <v>12400</v>
      </c>
      <c r="I23" s="346">
        <v>16250</v>
      </c>
      <c r="J23" s="346">
        <v>20900</v>
      </c>
      <c r="K23" s="11"/>
      <c r="L23" s="18"/>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72"/>
    </row>
    <row r="24" spans="1:38" x14ac:dyDescent="0.25">
      <c r="A24" s="125"/>
      <c r="B24" s="125"/>
      <c r="C24" s="43" t="s">
        <v>323</v>
      </c>
      <c r="D24" s="626" t="s">
        <v>27</v>
      </c>
      <c r="E24" s="30">
        <f>AVERAGE(I24,J24)</f>
        <v>14125</v>
      </c>
      <c r="F24" s="11"/>
      <c r="G24" s="15">
        <f t="shared" si="1"/>
        <v>3</v>
      </c>
      <c r="H24" s="351">
        <v>9500</v>
      </c>
      <c r="I24" s="347">
        <v>12350</v>
      </c>
      <c r="J24" s="347">
        <v>15900</v>
      </c>
      <c r="K24" s="11"/>
      <c r="L24" s="18"/>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72"/>
    </row>
    <row r="25" spans="1:38" x14ac:dyDescent="0.25">
      <c r="A25" s="125"/>
      <c r="B25" s="125"/>
      <c r="C25" s="623" t="s">
        <v>324</v>
      </c>
      <c r="D25" s="227" t="s">
        <v>25</v>
      </c>
      <c r="E25" s="29">
        <f>AVERAGE(I25,J25)</f>
        <v>7800</v>
      </c>
      <c r="F25" s="11"/>
      <c r="G25" s="14">
        <f t="shared" si="1"/>
        <v>3</v>
      </c>
      <c r="H25" s="350">
        <v>6050</v>
      </c>
      <c r="I25" s="346">
        <v>6850</v>
      </c>
      <c r="J25" s="346">
        <v>8750</v>
      </c>
      <c r="K25" s="11"/>
      <c r="L25" s="18"/>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72"/>
    </row>
    <row r="26" spans="1:38" x14ac:dyDescent="0.25">
      <c r="A26" s="125"/>
      <c r="B26" s="125"/>
      <c r="C26" s="43" t="s">
        <v>325</v>
      </c>
      <c r="D26" s="626" t="s">
        <v>29</v>
      </c>
      <c r="E26" s="30">
        <f>AVERAGE(I26,J26)</f>
        <v>18400</v>
      </c>
      <c r="F26" s="11"/>
      <c r="G26" s="15">
        <f t="shared" si="1"/>
        <v>3</v>
      </c>
      <c r="H26" s="351">
        <v>12300</v>
      </c>
      <c r="I26" s="347">
        <v>16100</v>
      </c>
      <c r="J26" s="347">
        <v>20700</v>
      </c>
      <c r="K26" s="11"/>
      <c r="L26" s="18"/>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72"/>
    </row>
    <row r="27" spans="1:38" x14ac:dyDescent="0.25">
      <c r="A27" s="125"/>
      <c r="B27" s="125"/>
      <c r="C27" s="623" t="s">
        <v>326</v>
      </c>
      <c r="D27" s="227" t="s">
        <v>27</v>
      </c>
      <c r="E27" s="29">
        <f t="shared" si="0"/>
        <v>14000</v>
      </c>
      <c r="F27" s="11"/>
      <c r="G27" s="14">
        <f t="shared" si="1"/>
        <v>3</v>
      </c>
      <c r="H27" s="350">
        <v>9350</v>
      </c>
      <c r="I27" s="346">
        <v>12250</v>
      </c>
      <c r="J27" s="346">
        <v>15750</v>
      </c>
      <c r="K27" s="11"/>
      <c r="L27" s="70"/>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72"/>
    </row>
    <row r="28" spans="1:38" x14ac:dyDescent="0.25">
      <c r="A28" s="125"/>
      <c r="B28" s="125"/>
      <c r="C28" s="43" t="s">
        <v>327</v>
      </c>
      <c r="D28" s="626" t="s">
        <v>25</v>
      </c>
      <c r="E28" s="30">
        <f t="shared" si="0"/>
        <v>8200</v>
      </c>
      <c r="F28" s="11"/>
      <c r="G28" s="15">
        <f t="shared" si="1"/>
        <v>3</v>
      </c>
      <c r="H28" s="351">
        <v>6350</v>
      </c>
      <c r="I28" s="347">
        <v>7200</v>
      </c>
      <c r="J28" s="347">
        <v>9200</v>
      </c>
      <c r="K28" s="11"/>
      <c r="L28" s="18"/>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72"/>
    </row>
    <row r="29" spans="1:38" x14ac:dyDescent="0.25">
      <c r="A29" s="125"/>
      <c r="B29" s="125"/>
      <c r="C29" s="623" t="s">
        <v>328</v>
      </c>
      <c r="D29" s="60" t="s">
        <v>196</v>
      </c>
      <c r="E29" s="29">
        <f t="shared" si="0"/>
        <v>12600</v>
      </c>
      <c r="F29" s="11"/>
      <c r="G29" s="14">
        <f t="shared" si="1"/>
        <v>3</v>
      </c>
      <c r="H29" s="350">
        <v>7850</v>
      </c>
      <c r="I29" s="346">
        <v>11200</v>
      </c>
      <c r="J29" s="346">
        <v>14000</v>
      </c>
      <c r="K29" s="11"/>
      <c r="L29" s="70"/>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72"/>
    </row>
    <row r="30" spans="1:38" x14ac:dyDescent="0.25">
      <c r="A30" s="125"/>
      <c r="B30" s="125"/>
      <c r="C30" s="43" t="s">
        <v>329</v>
      </c>
      <c r="D30" s="58" t="s">
        <v>196</v>
      </c>
      <c r="E30" s="30">
        <f t="shared" si="0"/>
        <v>16625</v>
      </c>
      <c r="F30" s="11"/>
      <c r="G30" s="15">
        <f t="shared" si="1"/>
        <v>3</v>
      </c>
      <c r="H30" s="351">
        <v>11450</v>
      </c>
      <c r="I30" s="347">
        <v>14650</v>
      </c>
      <c r="J30" s="347">
        <v>18600</v>
      </c>
      <c r="K30" s="11"/>
      <c r="L30" s="18"/>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72"/>
    </row>
    <row r="31" spans="1:38" x14ac:dyDescent="0.25">
      <c r="A31" s="125"/>
      <c r="B31" s="125"/>
      <c r="C31" s="623" t="s">
        <v>49</v>
      </c>
      <c r="D31" s="60" t="s">
        <v>49</v>
      </c>
      <c r="E31" s="29">
        <f t="shared" si="0"/>
        <v>15725</v>
      </c>
      <c r="F31" s="11"/>
      <c r="G31" s="14">
        <f t="shared" si="1"/>
        <v>3</v>
      </c>
      <c r="H31" s="350">
        <v>10900</v>
      </c>
      <c r="I31" s="346">
        <v>13850</v>
      </c>
      <c r="J31" s="346">
        <v>17600</v>
      </c>
      <c r="K31" s="11"/>
      <c r="L31" s="70"/>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72"/>
    </row>
    <row r="32" spans="1:38" x14ac:dyDescent="0.25">
      <c r="A32" s="125"/>
      <c r="B32" s="125"/>
      <c r="C32" s="43" t="s">
        <v>330</v>
      </c>
      <c r="D32" s="58" t="s">
        <v>49</v>
      </c>
      <c r="E32" s="30">
        <f t="shared" si="0"/>
        <v>14950</v>
      </c>
      <c r="F32" s="11"/>
      <c r="G32" s="15">
        <f t="shared" si="1"/>
        <v>3</v>
      </c>
      <c r="H32" s="351">
        <v>10450</v>
      </c>
      <c r="I32" s="347">
        <v>13250</v>
      </c>
      <c r="J32" s="347">
        <v>16650</v>
      </c>
      <c r="K32" s="11"/>
      <c r="L32" s="18"/>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72"/>
    </row>
    <row r="33" spans="1:38" x14ac:dyDescent="0.25">
      <c r="A33" s="125"/>
      <c r="B33" s="125"/>
      <c r="C33" s="623" t="s">
        <v>331</v>
      </c>
      <c r="D33" s="60" t="s">
        <v>23</v>
      </c>
      <c r="E33" s="29">
        <f t="shared" si="0"/>
        <v>15000</v>
      </c>
      <c r="F33" s="11"/>
      <c r="G33" s="14">
        <f t="shared" si="1"/>
        <v>3</v>
      </c>
      <c r="H33" s="350">
        <v>10050</v>
      </c>
      <c r="I33" s="346">
        <v>13100</v>
      </c>
      <c r="J33" s="346">
        <v>16900</v>
      </c>
      <c r="K33" s="11"/>
      <c r="L33" s="70"/>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72"/>
    </row>
    <row r="34" spans="1:38" x14ac:dyDescent="0.25">
      <c r="A34" s="125"/>
      <c r="B34" s="125"/>
      <c r="C34" s="43" t="s">
        <v>332</v>
      </c>
      <c r="D34" s="58" t="s">
        <v>21</v>
      </c>
      <c r="E34" s="30">
        <f t="shared" si="0"/>
        <v>11475</v>
      </c>
      <c r="F34" s="11"/>
      <c r="G34" s="15">
        <f t="shared" si="1"/>
        <v>3</v>
      </c>
      <c r="H34" s="351">
        <v>7700</v>
      </c>
      <c r="I34" s="347">
        <v>10050</v>
      </c>
      <c r="J34" s="347">
        <v>12900</v>
      </c>
      <c r="K34" s="11"/>
      <c r="L34" s="18"/>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72"/>
    </row>
    <row r="35" spans="1:38" ht="15.75" thickBot="1" x14ac:dyDescent="0.3">
      <c r="A35" s="410"/>
      <c r="B35" s="125"/>
      <c r="C35" s="623" t="s">
        <v>333</v>
      </c>
      <c r="D35" s="91" t="s">
        <v>19</v>
      </c>
      <c r="E35" s="92">
        <f t="shared" si="0"/>
        <v>8525</v>
      </c>
      <c r="F35" s="11"/>
      <c r="G35" s="232">
        <f t="shared" si="1"/>
        <v>3</v>
      </c>
      <c r="H35" s="353">
        <v>5900</v>
      </c>
      <c r="I35" s="354">
        <v>7450</v>
      </c>
      <c r="J35" s="354">
        <v>9600</v>
      </c>
      <c r="K35" s="11"/>
      <c r="L35" s="70"/>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72"/>
    </row>
    <row r="36" spans="1:38" ht="15" customHeight="1" x14ac:dyDescent="0.25">
      <c r="A36" s="409" t="s">
        <v>334</v>
      </c>
      <c r="B36" s="125"/>
      <c r="C36" s="621" t="s">
        <v>335</v>
      </c>
      <c r="D36" s="597" t="s">
        <v>47</v>
      </c>
      <c r="E36" s="28">
        <f t="shared" si="0"/>
        <v>19175</v>
      </c>
      <c r="F36" s="11"/>
      <c r="G36" s="13">
        <f t="shared" si="1"/>
        <v>3</v>
      </c>
      <c r="H36" s="349">
        <v>12850</v>
      </c>
      <c r="I36" s="345">
        <v>16750</v>
      </c>
      <c r="J36" s="345">
        <v>21600</v>
      </c>
      <c r="K36" s="11"/>
      <c r="L36" s="18"/>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72"/>
    </row>
    <row r="37" spans="1:38" x14ac:dyDescent="0.25">
      <c r="A37" s="125"/>
      <c r="B37" s="125"/>
      <c r="C37" s="623" t="s">
        <v>336</v>
      </c>
      <c r="D37" s="60" t="s">
        <v>33</v>
      </c>
      <c r="E37" s="29">
        <f t="shared" si="0"/>
        <v>10975</v>
      </c>
      <c r="F37" s="11"/>
      <c r="G37" s="14">
        <f t="shared" si="1"/>
        <v>3</v>
      </c>
      <c r="H37" s="350">
        <v>8000</v>
      </c>
      <c r="I37" s="346">
        <v>9850</v>
      </c>
      <c r="J37" s="346">
        <v>12100</v>
      </c>
      <c r="K37" s="11"/>
      <c r="L37" s="70"/>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72"/>
    </row>
    <row r="38" spans="1:38" x14ac:dyDescent="0.25">
      <c r="A38" s="125"/>
      <c r="B38" s="125"/>
      <c r="C38" s="43" t="s">
        <v>337</v>
      </c>
      <c r="D38" s="58" t="s">
        <v>35</v>
      </c>
      <c r="E38" s="30">
        <f t="shared" si="0"/>
        <v>16525</v>
      </c>
      <c r="F38" s="11"/>
      <c r="G38" s="15">
        <f t="shared" si="1"/>
        <v>3</v>
      </c>
      <c r="H38" s="351">
        <v>11100</v>
      </c>
      <c r="I38" s="347">
        <v>14450</v>
      </c>
      <c r="J38" s="347">
        <v>18600</v>
      </c>
      <c r="K38" s="11"/>
      <c r="L38" s="18"/>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72"/>
    </row>
    <row r="39" spans="1:38" x14ac:dyDescent="0.25">
      <c r="A39" s="125"/>
      <c r="B39" s="125"/>
      <c r="C39" s="623" t="s">
        <v>338</v>
      </c>
      <c r="D39" s="60" t="s">
        <v>33</v>
      </c>
      <c r="E39" s="29">
        <f t="shared" si="0"/>
        <v>12450</v>
      </c>
      <c r="F39" s="11"/>
      <c r="G39" s="14">
        <f t="shared" si="1"/>
        <v>3</v>
      </c>
      <c r="H39" s="350">
        <v>8350</v>
      </c>
      <c r="I39" s="346">
        <v>10900</v>
      </c>
      <c r="J39" s="346">
        <v>14000</v>
      </c>
      <c r="K39" s="11"/>
      <c r="L39" s="70"/>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72"/>
    </row>
    <row r="40" spans="1:38" x14ac:dyDescent="0.25">
      <c r="A40" s="125"/>
      <c r="B40" s="125"/>
      <c r="C40" s="43" t="s">
        <v>339</v>
      </c>
      <c r="D40" s="58" t="s">
        <v>31</v>
      </c>
      <c r="E40" s="30">
        <f t="shared" si="0"/>
        <v>8075</v>
      </c>
      <c r="F40" s="11"/>
      <c r="G40" s="15">
        <f t="shared" si="1"/>
        <v>3</v>
      </c>
      <c r="H40" s="351">
        <v>5650</v>
      </c>
      <c r="I40" s="347">
        <v>7150</v>
      </c>
      <c r="J40" s="347">
        <v>9000</v>
      </c>
      <c r="K40" s="11"/>
      <c r="L40" s="18"/>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72"/>
    </row>
    <row r="41" spans="1:38" x14ac:dyDescent="0.25">
      <c r="A41" s="125"/>
      <c r="B41" s="125"/>
      <c r="C41" s="623" t="s">
        <v>340</v>
      </c>
      <c r="D41" s="60" t="s">
        <v>17</v>
      </c>
      <c r="E41" s="29">
        <f t="shared" si="0"/>
        <v>23000</v>
      </c>
      <c r="F41" s="11"/>
      <c r="G41" s="14">
        <f t="shared" si="1"/>
        <v>3</v>
      </c>
      <c r="H41" s="350">
        <v>15450</v>
      </c>
      <c r="I41" s="346">
        <v>20100</v>
      </c>
      <c r="J41" s="346">
        <v>25900</v>
      </c>
      <c r="K41" s="11"/>
      <c r="L41" s="70"/>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72"/>
    </row>
    <row r="42" spans="1:38" x14ac:dyDescent="0.25">
      <c r="A42" s="125"/>
      <c r="B42" s="125"/>
      <c r="C42" s="43" t="s">
        <v>341</v>
      </c>
      <c r="D42" s="58" t="s">
        <v>196</v>
      </c>
      <c r="E42" s="30">
        <f t="shared" si="0"/>
        <v>23225</v>
      </c>
      <c r="F42" s="11"/>
      <c r="G42" s="15">
        <f t="shared" si="1"/>
        <v>3</v>
      </c>
      <c r="H42" s="351">
        <v>15550</v>
      </c>
      <c r="I42" s="347">
        <v>20200</v>
      </c>
      <c r="J42" s="347">
        <v>26250</v>
      </c>
      <c r="K42" s="11"/>
      <c r="L42" s="18"/>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72"/>
    </row>
    <row r="43" spans="1:38" ht="15.75" thickBot="1" x14ac:dyDescent="0.3">
      <c r="A43" s="410"/>
      <c r="B43" s="125"/>
      <c r="C43" s="624" t="s">
        <v>342</v>
      </c>
      <c r="D43" s="91" t="s">
        <v>196</v>
      </c>
      <c r="E43" s="29">
        <f t="shared" si="0"/>
        <v>21175</v>
      </c>
      <c r="F43" s="11"/>
      <c r="G43" s="232">
        <f t="shared" si="1"/>
        <v>3</v>
      </c>
      <c r="H43" s="353">
        <v>14250</v>
      </c>
      <c r="I43" s="354">
        <v>18500</v>
      </c>
      <c r="J43" s="354">
        <v>23850</v>
      </c>
      <c r="K43" s="11"/>
      <c r="L43" s="70"/>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72"/>
    </row>
    <row r="44" spans="1:38" x14ac:dyDescent="0.25">
      <c r="A44" s="409" t="s">
        <v>343</v>
      </c>
      <c r="B44" s="125"/>
      <c r="C44" s="237" t="s">
        <v>344</v>
      </c>
      <c r="D44" s="597" t="s">
        <v>73</v>
      </c>
      <c r="E44" s="28">
        <f t="shared" si="0"/>
        <v>21875</v>
      </c>
      <c r="F44" s="11"/>
      <c r="G44" s="13">
        <f t="shared" si="1"/>
        <v>3</v>
      </c>
      <c r="H44" s="349">
        <v>17950</v>
      </c>
      <c r="I44" s="345">
        <v>20200</v>
      </c>
      <c r="J44" s="345">
        <v>23550</v>
      </c>
      <c r="K44" s="11"/>
      <c r="L44" s="18"/>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72"/>
    </row>
    <row r="45" spans="1:38" x14ac:dyDescent="0.25">
      <c r="A45" s="125"/>
      <c r="B45" s="125"/>
      <c r="C45" s="623" t="s">
        <v>345</v>
      </c>
      <c r="D45" s="60" t="s">
        <v>73</v>
      </c>
      <c r="E45" s="29">
        <f t="shared" si="0"/>
        <v>26050</v>
      </c>
      <c r="F45" s="11"/>
      <c r="G45" s="14">
        <f>COUNT(H45:J45)</f>
        <v>3</v>
      </c>
      <c r="H45" s="350">
        <v>19500</v>
      </c>
      <c r="I45" s="346">
        <v>25000</v>
      </c>
      <c r="J45" s="346">
        <v>27100</v>
      </c>
      <c r="K45" s="11"/>
      <c r="L45" s="70"/>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72"/>
    </row>
    <row r="46" spans="1:38" x14ac:dyDescent="0.25">
      <c r="A46" s="125"/>
      <c r="B46" s="125"/>
      <c r="C46" s="72" t="s">
        <v>346</v>
      </c>
      <c r="D46" s="58" t="s">
        <v>73</v>
      </c>
      <c r="E46" s="30">
        <f t="shared" si="0"/>
        <v>24050</v>
      </c>
      <c r="F46" s="11"/>
      <c r="G46" s="15">
        <f t="shared" si="1"/>
        <v>3</v>
      </c>
      <c r="H46" s="351">
        <v>19050</v>
      </c>
      <c r="I46" s="347">
        <v>22000</v>
      </c>
      <c r="J46" s="347">
        <v>26100</v>
      </c>
      <c r="K46" s="11"/>
      <c r="L46" s="70"/>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72"/>
    </row>
    <row r="47" spans="1:38" x14ac:dyDescent="0.25">
      <c r="A47" s="125"/>
      <c r="B47" s="125"/>
      <c r="C47" s="623" t="s">
        <v>347</v>
      </c>
      <c r="D47" s="227" t="s">
        <v>61</v>
      </c>
      <c r="E47" s="29">
        <f t="shared" si="0"/>
        <v>21850</v>
      </c>
      <c r="F47" s="11"/>
      <c r="G47" s="14">
        <f t="shared" si="1"/>
        <v>3</v>
      </c>
      <c r="H47" s="350">
        <v>14700</v>
      </c>
      <c r="I47" s="346">
        <v>19100</v>
      </c>
      <c r="J47" s="346">
        <v>24600</v>
      </c>
      <c r="K47" s="11"/>
      <c r="L47" s="70"/>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72"/>
    </row>
    <row r="48" spans="1:38" x14ac:dyDescent="0.25">
      <c r="A48" s="125"/>
      <c r="B48" s="125"/>
      <c r="C48" s="224" t="s">
        <v>348</v>
      </c>
      <c r="D48" s="228" t="s">
        <v>41</v>
      </c>
      <c r="E48" s="30">
        <f t="shared" si="0"/>
        <v>18875</v>
      </c>
      <c r="F48" s="11"/>
      <c r="G48" s="15">
        <f t="shared" si="1"/>
        <v>3</v>
      </c>
      <c r="H48" s="351">
        <v>12700</v>
      </c>
      <c r="I48" s="347">
        <v>16500</v>
      </c>
      <c r="J48" s="347">
        <v>21250</v>
      </c>
      <c r="K48" s="11"/>
      <c r="L48" s="70"/>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72"/>
    </row>
    <row r="49" spans="1:38" ht="15" customHeight="1" x14ac:dyDescent="0.25">
      <c r="A49" s="125"/>
      <c r="B49" s="125"/>
      <c r="C49" s="623" t="s">
        <v>41</v>
      </c>
      <c r="D49" s="227" t="s">
        <v>41</v>
      </c>
      <c r="E49" s="29">
        <f t="shared" si="0"/>
        <v>16225</v>
      </c>
      <c r="F49" s="11"/>
      <c r="G49" s="14">
        <f t="shared" si="1"/>
        <v>3</v>
      </c>
      <c r="H49" s="350">
        <v>10900</v>
      </c>
      <c r="I49" s="346">
        <v>14200</v>
      </c>
      <c r="J49" s="346">
        <v>18250</v>
      </c>
      <c r="K49" s="11"/>
      <c r="L49" s="18"/>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72"/>
    </row>
    <row r="50" spans="1:38" ht="15" customHeight="1" x14ac:dyDescent="0.25">
      <c r="A50" s="125"/>
      <c r="B50" s="125"/>
      <c r="C50" s="224" t="s">
        <v>39</v>
      </c>
      <c r="D50" s="228" t="s">
        <v>39</v>
      </c>
      <c r="E50" s="30">
        <f t="shared" si="0"/>
        <v>11450</v>
      </c>
      <c r="F50" s="11"/>
      <c r="G50" s="15">
        <f t="shared" si="1"/>
        <v>3</v>
      </c>
      <c r="H50" s="351">
        <v>7650</v>
      </c>
      <c r="I50" s="347">
        <v>10050</v>
      </c>
      <c r="J50" s="347">
        <v>12850</v>
      </c>
      <c r="K50" s="11"/>
      <c r="L50" s="70"/>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72"/>
    </row>
    <row r="51" spans="1:38" ht="15.75" thickBot="1" x14ac:dyDescent="0.3">
      <c r="A51" s="410"/>
      <c r="B51" s="125"/>
      <c r="C51" s="623" t="s">
        <v>37</v>
      </c>
      <c r="D51" s="627" t="s">
        <v>37</v>
      </c>
      <c r="E51" s="92">
        <f t="shared" si="0"/>
        <v>8000</v>
      </c>
      <c r="F51" s="11"/>
      <c r="G51" s="232">
        <f t="shared" si="1"/>
        <v>3</v>
      </c>
      <c r="H51" s="353">
        <v>5600</v>
      </c>
      <c r="I51" s="354">
        <v>7000</v>
      </c>
      <c r="J51" s="354">
        <v>9000</v>
      </c>
      <c r="K51" s="11"/>
      <c r="L51" s="18"/>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72"/>
    </row>
    <row r="52" spans="1:38" ht="15" customHeight="1" x14ac:dyDescent="0.25">
      <c r="A52" s="409" t="s">
        <v>349</v>
      </c>
      <c r="B52" s="125"/>
      <c r="C52" s="237" t="s">
        <v>350</v>
      </c>
      <c r="D52" s="228" t="s">
        <v>196</v>
      </c>
      <c r="E52" s="28">
        <f t="shared" si="0"/>
        <v>22725</v>
      </c>
      <c r="F52" s="11"/>
      <c r="G52" s="13">
        <f t="shared" si="1"/>
        <v>3</v>
      </c>
      <c r="H52" s="349">
        <v>18000</v>
      </c>
      <c r="I52" s="345">
        <v>20800</v>
      </c>
      <c r="J52" s="345">
        <v>24650</v>
      </c>
      <c r="K52" s="11"/>
      <c r="L52" s="70"/>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72"/>
    </row>
    <row r="53" spans="1:38" x14ac:dyDescent="0.25">
      <c r="A53" s="125"/>
      <c r="B53" s="125"/>
      <c r="C53" s="623" t="s">
        <v>351</v>
      </c>
      <c r="D53" s="227" t="s">
        <v>196</v>
      </c>
      <c r="E53" s="29">
        <f t="shared" si="0"/>
        <v>16875</v>
      </c>
      <c r="F53" s="11"/>
      <c r="G53" s="14">
        <f t="shared" si="1"/>
        <v>3</v>
      </c>
      <c r="H53" s="350">
        <v>11300</v>
      </c>
      <c r="I53" s="346">
        <v>14750</v>
      </c>
      <c r="J53" s="346">
        <v>19000</v>
      </c>
      <c r="K53" s="11"/>
      <c r="L53" s="18"/>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72"/>
    </row>
    <row r="54" spans="1:38" ht="15.75" customHeight="1" x14ac:dyDescent="0.25">
      <c r="A54" s="125"/>
      <c r="B54" s="125"/>
      <c r="C54" s="224" t="s">
        <v>352</v>
      </c>
      <c r="D54" s="228" t="s">
        <v>196</v>
      </c>
      <c r="E54" s="30">
        <f t="shared" si="0"/>
        <v>12725</v>
      </c>
      <c r="F54" s="11"/>
      <c r="G54" s="15">
        <f t="shared" si="1"/>
        <v>3</v>
      </c>
      <c r="H54" s="351">
        <v>8500</v>
      </c>
      <c r="I54" s="347">
        <v>11150</v>
      </c>
      <c r="J54" s="347">
        <v>14300</v>
      </c>
      <c r="K54" s="11"/>
      <c r="L54" s="70"/>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72"/>
    </row>
    <row r="55" spans="1:38" ht="15" customHeight="1" x14ac:dyDescent="0.25">
      <c r="A55" s="125"/>
      <c r="B55" s="125"/>
      <c r="C55" s="623" t="s">
        <v>353</v>
      </c>
      <c r="D55" s="227" t="s">
        <v>196</v>
      </c>
      <c r="E55" s="29">
        <f t="shared" si="0"/>
        <v>9250</v>
      </c>
      <c r="F55" s="11"/>
      <c r="G55" s="14">
        <f t="shared" si="1"/>
        <v>3</v>
      </c>
      <c r="H55" s="350">
        <v>6200</v>
      </c>
      <c r="I55" s="346">
        <v>8100</v>
      </c>
      <c r="J55" s="346">
        <v>10400</v>
      </c>
      <c r="K55" s="11"/>
      <c r="L55" s="18"/>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72"/>
    </row>
    <row r="56" spans="1:38" ht="15.75" thickBot="1" x14ac:dyDescent="0.3">
      <c r="A56" s="410"/>
      <c r="B56" s="125"/>
      <c r="C56" s="238" t="s">
        <v>354</v>
      </c>
      <c r="D56" s="228" t="s">
        <v>196</v>
      </c>
      <c r="E56" s="93">
        <f t="shared" si="0"/>
        <v>16850</v>
      </c>
      <c r="F56" s="11"/>
      <c r="G56" s="16">
        <f t="shared" si="1"/>
        <v>3</v>
      </c>
      <c r="H56" s="352">
        <v>13350</v>
      </c>
      <c r="I56" s="348">
        <v>15400</v>
      </c>
      <c r="J56" s="348">
        <v>18300</v>
      </c>
      <c r="K56" s="11"/>
      <c r="L56" s="70"/>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72"/>
    </row>
    <row r="57" spans="1:38" ht="15" customHeight="1" x14ac:dyDescent="0.25">
      <c r="A57" s="409" t="s">
        <v>355</v>
      </c>
      <c r="B57" s="125"/>
      <c r="C57" s="623" t="s">
        <v>356</v>
      </c>
      <c r="D57" s="628" t="s">
        <v>196</v>
      </c>
      <c r="E57" s="29">
        <f t="shared" si="0"/>
        <v>16975</v>
      </c>
      <c r="F57" s="11"/>
      <c r="G57" s="229">
        <f t="shared" si="1"/>
        <v>3</v>
      </c>
      <c r="H57" s="355">
        <v>11850</v>
      </c>
      <c r="I57" s="356">
        <v>14850</v>
      </c>
      <c r="J57" s="356">
        <v>19100</v>
      </c>
      <c r="K57" s="11"/>
      <c r="L57" s="18"/>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72"/>
    </row>
    <row r="58" spans="1:38" x14ac:dyDescent="0.25">
      <c r="A58" s="125"/>
      <c r="B58" s="125"/>
      <c r="C58" s="224" t="s">
        <v>357</v>
      </c>
      <c r="D58" s="230" t="s">
        <v>196</v>
      </c>
      <c r="E58" s="30">
        <f t="shared" si="0"/>
        <v>17025</v>
      </c>
      <c r="F58" s="11"/>
      <c r="G58" s="15">
        <f t="shared" si="1"/>
        <v>3</v>
      </c>
      <c r="H58" s="351">
        <v>11600</v>
      </c>
      <c r="I58" s="347">
        <v>14900</v>
      </c>
      <c r="J58" s="347">
        <v>19150</v>
      </c>
      <c r="K58" s="11"/>
      <c r="L58" s="70"/>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72"/>
    </row>
    <row r="59" spans="1:38" x14ac:dyDescent="0.25">
      <c r="A59" s="125"/>
      <c r="B59" s="125"/>
      <c r="C59" s="623" t="s">
        <v>358</v>
      </c>
      <c r="D59" s="60" t="s">
        <v>196</v>
      </c>
      <c r="E59" s="29">
        <f t="shared" si="0"/>
        <v>14000</v>
      </c>
      <c r="F59" s="11"/>
      <c r="G59" s="14">
        <f t="shared" si="1"/>
        <v>3</v>
      </c>
      <c r="H59" s="350">
        <v>9400</v>
      </c>
      <c r="I59" s="346">
        <v>12250</v>
      </c>
      <c r="J59" s="346">
        <v>15750</v>
      </c>
      <c r="K59" s="11"/>
      <c r="L59" s="18"/>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72"/>
    </row>
    <row r="60" spans="1:38" x14ac:dyDescent="0.25">
      <c r="A60" s="125"/>
      <c r="B60" s="125"/>
      <c r="C60" s="224" t="s">
        <v>359</v>
      </c>
      <c r="D60" s="230" t="s">
        <v>196</v>
      </c>
      <c r="E60" s="30">
        <f t="shared" si="0"/>
        <v>9425</v>
      </c>
      <c r="F60" s="11"/>
      <c r="G60" s="15">
        <f t="shared" si="1"/>
        <v>3</v>
      </c>
      <c r="H60" s="351">
        <v>6400</v>
      </c>
      <c r="I60" s="347">
        <v>8250</v>
      </c>
      <c r="J60" s="347">
        <v>10600</v>
      </c>
      <c r="K60" s="8"/>
      <c r="L60" s="70"/>
      <c r="M60" s="8"/>
      <c r="N60" s="8"/>
      <c r="O60" s="8"/>
      <c r="P60" s="8"/>
      <c r="Q60" s="11"/>
      <c r="R60" s="11"/>
      <c r="S60" s="11"/>
      <c r="T60" s="11"/>
      <c r="U60" s="11"/>
      <c r="V60" s="11"/>
      <c r="W60" s="11"/>
      <c r="X60" s="11"/>
      <c r="Y60" s="11"/>
      <c r="Z60" s="11"/>
      <c r="AA60" s="11"/>
      <c r="AB60" s="11"/>
      <c r="AC60" s="11"/>
      <c r="AD60" s="11"/>
      <c r="AE60" s="11"/>
      <c r="AF60" s="11"/>
      <c r="AG60" s="11"/>
      <c r="AH60" s="11"/>
      <c r="AI60" s="11"/>
      <c r="AJ60" s="11"/>
      <c r="AK60" s="11"/>
      <c r="AL60" s="72"/>
    </row>
    <row r="61" spans="1:38" x14ac:dyDescent="0.25">
      <c r="A61" s="125"/>
      <c r="B61" s="125"/>
      <c r="C61" s="623" t="s">
        <v>360</v>
      </c>
      <c r="D61" s="60" t="s">
        <v>196</v>
      </c>
      <c r="E61" s="29">
        <f t="shared" si="0"/>
        <v>6525</v>
      </c>
      <c r="F61" s="11"/>
      <c r="G61" s="14">
        <f t="shared" si="1"/>
        <v>3</v>
      </c>
      <c r="H61" s="350">
        <v>4400</v>
      </c>
      <c r="I61" s="346">
        <v>5600</v>
      </c>
      <c r="J61" s="346">
        <v>7450</v>
      </c>
      <c r="K61" s="8"/>
      <c r="L61" s="18"/>
      <c r="M61" s="8"/>
      <c r="N61" s="8"/>
      <c r="O61" s="8"/>
      <c r="P61" s="8"/>
      <c r="Q61" s="11"/>
      <c r="R61" s="11"/>
      <c r="S61" s="11"/>
      <c r="T61" s="11"/>
      <c r="U61" s="11"/>
      <c r="V61" s="11"/>
      <c r="W61" s="11"/>
      <c r="X61" s="11"/>
      <c r="Y61" s="11"/>
      <c r="Z61" s="11"/>
      <c r="AA61" s="11"/>
      <c r="AB61" s="11"/>
      <c r="AC61" s="11"/>
      <c r="AD61" s="11"/>
      <c r="AE61" s="11"/>
      <c r="AF61" s="11"/>
      <c r="AG61" s="11"/>
      <c r="AH61" s="11"/>
      <c r="AI61" s="11"/>
      <c r="AJ61" s="11"/>
      <c r="AK61" s="11"/>
      <c r="AL61" s="72"/>
    </row>
    <row r="62" spans="1:38" x14ac:dyDescent="0.25">
      <c r="A62" s="125"/>
      <c r="B62" s="125"/>
      <c r="C62" s="224" t="s">
        <v>361</v>
      </c>
      <c r="D62" s="230" t="s">
        <v>196</v>
      </c>
      <c r="E62" s="30">
        <f t="shared" si="0"/>
        <v>9600</v>
      </c>
      <c r="F62" s="11"/>
      <c r="G62" s="15">
        <f t="shared" si="1"/>
        <v>3</v>
      </c>
      <c r="H62" s="351">
        <v>6450</v>
      </c>
      <c r="I62" s="347">
        <v>8400</v>
      </c>
      <c r="J62" s="347">
        <v>10800</v>
      </c>
      <c r="K62" s="8"/>
      <c r="L62" s="70"/>
      <c r="M62" s="8"/>
      <c r="N62" s="8"/>
      <c r="O62" s="8"/>
      <c r="P62" s="8"/>
      <c r="Q62" s="11"/>
      <c r="R62" s="11"/>
      <c r="S62" s="11"/>
      <c r="T62" s="11"/>
      <c r="U62" s="11"/>
      <c r="V62" s="11"/>
      <c r="W62" s="11"/>
      <c r="X62" s="11"/>
      <c r="Y62" s="11"/>
      <c r="Z62" s="11"/>
      <c r="AA62" s="11"/>
      <c r="AB62" s="11"/>
      <c r="AC62" s="11"/>
      <c r="AD62" s="11"/>
      <c r="AE62" s="11"/>
      <c r="AF62" s="11"/>
      <c r="AG62" s="11"/>
      <c r="AH62" s="11"/>
      <c r="AI62" s="11"/>
      <c r="AJ62" s="11"/>
      <c r="AK62" s="11"/>
      <c r="AL62" s="72"/>
    </row>
    <row r="63" spans="1:38" x14ac:dyDescent="0.25">
      <c r="A63" s="125"/>
      <c r="B63" s="125"/>
      <c r="C63" s="623" t="s">
        <v>362</v>
      </c>
      <c r="D63" s="60" t="s">
        <v>196</v>
      </c>
      <c r="E63" s="29">
        <f t="shared" si="0"/>
        <v>7425</v>
      </c>
      <c r="F63" s="11"/>
      <c r="G63" s="14">
        <f>COUNT(H63:J63)</f>
        <v>3</v>
      </c>
      <c r="H63" s="350">
        <v>4950</v>
      </c>
      <c r="I63" s="346">
        <v>6500</v>
      </c>
      <c r="J63" s="346">
        <v>8350</v>
      </c>
      <c r="K63" s="8"/>
      <c r="L63" s="18"/>
      <c r="M63" s="8"/>
      <c r="N63" s="8"/>
      <c r="O63" s="8"/>
      <c r="P63" s="8"/>
      <c r="Q63" s="11"/>
      <c r="R63" s="11"/>
      <c r="S63" s="11"/>
      <c r="T63" s="11"/>
      <c r="U63" s="11"/>
      <c r="V63" s="11"/>
      <c r="W63" s="11"/>
      <c r="X63" s="11"/>
      <c r="Y63" s="11"/>
      <c r="Z63" s="11"/>
      <c r="AA63" s="11"/>
      <c r="AB63" s="11"/>
      <c r="AC63" s="11"/>
      <c r="AD63" s="11"/>
      <c r="AE63" s="11"/>
      <c r="AF63" s="11"/>
      <c r="AG63" s="11"/>
      <c r="AH63" s="11"/>
      <c r="AI63" s="11"/>
      <c r="AJ63" s="11"/>
      <c r="AK63" s="11"/>
      <c r="AL63" s="72"/>
    </row>
    <row r="64" spans="1:38" ht="15.75" thickBot="1" x14ac:dyDescent="0.3">
      <c r="A64" s="410"/>
      <c r="B64" s="125"/>
      <c r="C64" s="238" t="s">
        <v>363</v>
      </c>
      <c r="D64" s="231"/>
      <c r="E64" s="30">
        <f>AVERAGE(I64,J64)</f>
        <v>5025</v>
      </c>
      <c r="F64" s="11"/>
      <c r="G64" s="16">
        <f>COUNT(H64:J64)</f>
        <v>3</v>
      </c>
      <c r="H64" s="352">
        <v>3350</v>
      </c>
      <c r="I64" s="348">
        <v>4400</v>
      </c>
      <c r="J64" s="348">
        <v>5650</v>
      </c>
      <c r="K64" s="8"/>
      <c r="L64" s="70"/>
      <c r="M64" s="8"/>
      <c r="N64" s="8"/>
      <c r="O64" s="8"/>
      <c r="P64" s="8"/>
      <c r="Q64" s="11"/>
      <c r="R64" s="11"/>
      <c r="S64" s="11"/>
      <c r="T64" s="11"/>
      <c r="U64" s="11"/>
      <c r="V64" s="11"/>
      <c r="W64" s="11"/>
      <c r="X64" s="11"/>
      <c r="Y64" s="11"/>
      <c r="Z64" s="11"/>
      <c r="AA64" s="11"/>
      <c r="AB64" s="11"/>
      <c r="AC64" s="11"/>
      <c r="AD64" s="11"/>
      <c r="AE64" s="11"/>
      <c r="AF64" s="11"/>
      <c r="AG64" s="11"/>
      <c r="AH64" s="11"/>
      <c r="AI64" s="11"/>
      <c r="AJ64" s="11"/>
      <c r="AK64" s="11"/>
      <c r="AL64" s="72"/>
    </row>
    <row r="65" spans="1:38" x14ac:dyDescent="0.25">
      <c r="A65" s="384" t="s">
        <v>364</v>
      </c>
      <c r="B65" s="124"/>
      <c r="C65" s="623" t="s">
        <v>365</v>
      </c>
      <c r="D65" s="227" t="s">
        <v>51</v>
      </c>
      <c r="E65" s="94">
        <f t="shared" si="0"/>
        <v>20700</v>
      </c>
      <c r="F65" s="11"/>
      <c r="G65" s="14">
        <f>COUNT(H65:J65)</f>
        <v>3</v>
      </c>
      <c r="H65" s="350">
        <v>13850</v>
      </c>
      <c r="I65" s="346">
        <v>18100</v>
      </c>
      <c r="J65" s="346">
        <v>23300</v>
      </c>
      <c r="K65" s="8"/>
      <c r="L65" s="18"/>
      <c r="M65" s="8"/>
      <c r="N65" s="8"/>
      <c r="O65" s="8"/>
      <c r="P65" s="8"/>
      <c r="Q65" s="11"/>
      <c r="R65" s="11"/>
      <c r="S65" s="11"/>
      <c r="T65" s="11"/>
      <c r="U65" s="11"/>
      <c r="V65" s="11"/>
      <c r="W65" s="11"/>
      <c r="X65" s="11"/>
      <c r="Y65" s="11"/>
      <c r="Z65" s="11"/>
      <c r="AA65" s="11"/>
      <c r="AB65" s="11"/>
      <c r="AC65" s="11"/>
      <c r="AD65" s="11"/>
      <c r="AE65" s="11"/>
      <c r="AF65" s="11"/>
      <c r="AG65" s="11"/>
      <c r="AH65" s="11"/>
      <c r="AI65" s="11"/>
      <c r="AJ65" s="11"/>
      <c r="AK65" s="11"/>
      <c r="AL65" s="72"/>
    </row>
    <row r="66" spans="1:38" ht="15.75" thickBot="1" x14ac:dyDescent="0.3">
      <c r="A66" s="385"/>
      <c r="B66" s="124"/>
      <c r="C66" s="238" t="s">
        <v>366</v>
      </c>
      <c r="D66" s="78" t="s">
        <v>196</v>
      </c>
      <c r="E66" s="93">
        <f>AVERAGE(I66,J66)</f>
        <v>21825</v>
      </c>
      <c r="F66" s="11"/>
      <c r="G66" s="16">
        <f>COUNT(H66:J66)</f>
        <v>3</v>
      </c>
      <c r="H66" s="352">
        <v>14700</v>
      </c>
      <c r="I66" s="348">
        <v>19100</v>
      </c>
      <c r="J66" s="348">
        <v>24550</v>
      </c>
      <c r="K66" s="8"/>
      <c r="L66" s="70"/>
      <c r="M66" s="8"/>
      <c r="N66" s="8"/>
      <c r="O66" s="8"/>
      <c r="P66" s="8"/>
      <c r="Q66" s="11"/>
      <c r="R66" s="11"/>
      <c r="S66" s="11"/>
      <c r="T66" s="11"/>
      <c r="U66" s="11"/>
      <c r="V66" s="11"/>
      <c r="W66" s="11"/>
      <c r="X66" s="11"/>
      <c r="Y66" s="11"/>
      <c r="Z66" s="11"/>
      <c r="AA66" s="11"/>
      <c r="AB66" s="11"/>
      <c r="AC66" s="11"/>
      <c r="AD66" s="11"/>
      <c r="AE66" s="11"/>
      <c r="AF66" s="11"/>
      <c r="AG66" s="11"/>
      <c r="AH66" s="11"/>
      <c r="AI66" s="11"/>
      <c r="AJ66" s="11"/>
      <c r="AK66" s="11"/>
      <c r="AL66" s="72"/>
    </row>
    <row r="67" spans="1:38" ht="15.75" thickBot="1" x14ac:dyDescent="0.3">
      <c r="A67" s="10"/>
      <c r="B67" s="10"/>
      <c r="C67" s="72"/>
      <c r="D67" s="70"/>
      <c r="E67" s="98"/>
      <c r="F67" s="11"/>
      <c r="G67" s="18"/>
      <c r="H67" s="8"/>
      <c r="I67" s="99"/>
      <c r="J67" s="99"/>
      <c r="K67" s="8"/>
      <c r="L67" s="8"/>
      <c r="M67" s="8"/>
      <c r="N67" s="8"/>
      <c r="O67" s="8"/>
      <c r="P67" s="8"/>
      <c r="Q67" s="11"/>
      <c r="R67" s="11"/>
      <c r="S67" s="11"/>
      <c r="T67" s="11"/>
      <c r="U67" s="11"/>
      <c r="V67" s="11"/>
      <c r="W67" s="11"/>
      <c r="X67" s="11"/>
      <c r="Y67" s="11"/>
      <c r="Z67" s="11"/>
      <c r="AA67" s="11"/>
      <c r="AB67" s="11"/>
      <c r="AC67" s="11"/>
      <c r="AD67" s="11"/>
      <c r="AE67" s="11"/>
      <c r="AF67" s="11"/>
      <c r="AG67" s="11"/>
      <c r="AH67" s="11"/>
      <c r="AI67" s="11"/>
      <c r="AJ67" s="11"/>
      <c r="AK67" s="11"/>
      <c r="AL67" s="72"/>
    </row>
    <row r="68" spans="1:38" ht="30.75" thickBot="1" x14ac:dyDescent="0.3">
      <c r="A68" s="18"/>
      <c r="B68" s="11"/>
      <c r="C68" s="386" t="s">
        <v>367</v>
      </c>
      <c r="D68" s="387"/>
      <c r="E68" s="388"/>
      <c r="F68" s="11"/>
      <c r="G68" s="332" t="s">
        <v>296</v>
      </c>
      <c r="H68" s="411" t="s">
        <v>368</v>
      </c>
      <c r="I68" s="412"/>
      <c r="J68" s="413"/>
      <c r="K68" s="414" t="s">
        <v>369</v>
      </c>
      <c r="L68" s="415"/>
      <c r="M68" s="415"/>
      <c r="N68" s="415"/>
      <c r="O68" s="415"/>
      <c r="P68" s="416"/>
      <c r="Q68" s="18"/>
      <c r="R68" s="11"/>
      <c r="S68" s="11"/>
      <c r="T68" s="11"/>
      <c r="U68" s="11"/>
      <c r="V68" s="11"/>
      <c r="W68" s="11"/>
      <c r="X68" s="11"/>
      <c r="Y68" s="11"/>
      <c r="Z68" s="11"/>
      <c r="AA68" s="11"/>
      <c r="AB68" s="11"/>
      <c r="AC68" s="11"/>
      <c r="AD68" s="11"/>
      <c r="AE68" s="11"/>
      <c r="AF68" s="11"/>
      <c r="AG68" s="11"/>
      <c r="AH68" s="11"/>
      <c r="AI68" s="11"/>
      <c r="AJ68" s="11"/>
      <c r="AK68" s="11"/>
      <c r="AL68" s="72"/>
    </row>
    <row r="69" spans="1:38" ht="15.75" thickBot="1" x14ac:dyDescent="0.3">
      <c r="A69" s="18"/>
      <c r="B69" s="11"/>
      <c r="C69" s="335" t="s">
        <v>370</v>
      </c>
      <c r="D69" s="335" t="s">
        <v>184</v>
      </c>
      <c r="E69" s="335" t="s">
        <v>295</v>
      </c>
      <c r="F69" s="11"/>
      <c r="G69" s="333"/>
      <c r="H69" s="417"/>
      <c r="I69" s="418"/>
      <c r="J69" s="419"/>
      <c r="K69" s="337" t="s">
        <v>371</v>
      </c>
      <c r="L69" s="338"/>
      <c r="M69" s="337" t="s">
        <v>372</v>
      </c>
      <c r="N69" s="420"/>
      <c r="O69" s="421" t="s">
        <v>373</v>
      </c>
      <c r="P69" s="422"/>
      <c r="Q69" s="18"/>
      <c r="R69" s="11"/>
      <c r="S69" s="11"/>
      <c r="T69" s="11"/>
      <c r="U69" s="11"/>
      <c r="V69" s="11"/>
      <c r="W69" s="11"/>
      <c r="X69" s="11"/>
      <c r="Y69" s="11"/>
      <c r="Z69" s="11"/>
      <c r="AA69" s="11"/>
      <c r="AB69" s="11"/>
      <c r="AC69" s="11"/>
      <c r="AD69" s="11"/>
      <c r="AE69" s="11"/>
      <c r="AF69" s="11"/>
      <c r="AG69" s="11"/>
      <c r="AH69" s="11"/>
      <c r="AI69" s="11"/>
      <c r="AJ69" s="11"/>
      <c r="AK69" s="11"/>
      <c r="AL69" s="72"/>
    </row>
    <row r="70" spans="1:38" ht="15.75" thickBot="1" x14ac:dyDescent="0.3">
      <c r="A70" s="18"/>
      <c r="B70" s="11"/>
      <c r="C70" s="221"/>
      <c r="D70" s="221"/>
      <c r="E70" s="221"/>
      <c r="F70" s="11"/>
      <c r="G70" s="333"/>
      <c r="H70" s="423" t="s">
        <v>371</v>
      </c>
      <c r="I70" s="424" t="s">
        <v>372</v>
      </c>
      <c r="J70" s="425" t="s">
        <v>373</v>
      </c>
      <c r="K70" s="426" t="s">
        <v>374</v>
      </c>
      <c r="L70" s="427" t="s">
        <v>375</v>
      </c>
      <c r="M70" s="426" t="s">
        <v>374</v>
      </c>
      <c r="N70" s="428" t="s">
        <v>375</v>
      </c>
      <c r="O70" s="429" t="s">
        <v>374</v>
      </c>
      <c r="P70" s="428" t="s">
        <v>375</v>
      </c>
      <c r="Q70" s="18"/>
      <c r="R70" s="11"/>
      <c r="S70" s="11"/>
      <c r="T70" s="11"/>
      <c r="U70" s="11"/>
      <c r="V70" s="11"/>
      <c r="W70" s="11"/>
      <c r="X70" s="11"/>
      <c r="Y70" s="11"/>
      <c r="Z70" s="11"/>
      <c r="AA70" s="11"/>
      <c r="AB70" s="11"/>
      <c r="AC70" s="11"/>
      <c r="AD70" s="11"/>
      <c r="AE70" s="11"/>
      <c r="AF70" s="11"/>
      <c r="AG70" s="11"/>
      <c r="AH70" s="11"/>
      <c r="AI70" s="11"/>
      <c r="AJ70" s="11"/>
      <c r="AK70" s="11"/>
      <c r="AL70" s="72"/>
    </row>
    <row r="71" spans="1:38" x14ac:dyDescent="0.25">
      <c r="A71" s="18"/>
      <c r="B71" s="11"/>
      <c r="C71" s="629" t="s">
        <v>376</v>
      </c>
      <c r="D71" s="597" t="s">
        <v>196</v>
      </c>
      <c r="E71" s="34">
        <f>J71</f>
        <v>62500</v>
      </c>
      <c r="F71" s="357"/>
      <c r="G71" s="13">
        <f>COUNT(K71:P71)</f>
        <v>6</v>
      </c>
      <c r="H71" s="1">
        <f>AVERAGE(K71:L71)</f>
        <v>48500</v>
      </c>
      <c r="I71" s="3">
        <f>AVERAGE(M71:N71)</f>
        <v>48500</v>
      </c>
      <c r="J71" s="31">
        <f>AVERAGE(O71:P71)</f>
        <v>62500</v>
      </c>
      <c r="K71" s="1">
        <v>42000</v>
      </c>
      <c r="L71" s="100">
        <v>55000</v>
      </c>
      <c r="M71" s="1">
        <v>42000</v>
      </c>
      <c r="N71" s="3">
        <v>55000</v>
      </c>
      <c r="O71" s="1">
        <v>50000</v>
      </c>
      <c r="P71" s="4">
        <v>75000</v>
      </c>
      <c r="Q71" s="18"/>
      <c r="R71" s="11"/>
      <c r="S71" s="11"/>
      <c r="T71" s="11"/>
      <c r="U71" s="11"/>
      <c r="V71" s="11"/>
      <c r="W71" s="11"/>
      <c r="X71" s="11"/>
      <c r="Y71" s="11"/>
      <c r="Z71" s="11"/>
      <c r="AA71" s="11"/>
      <c r="AB71" s="11"/>
      <c r="AC71" s="11"/>
      <c r="AD71" s="11"/>
      <c r="AE71" s="11"/>
      <c r="AF71" s="11"/>
      <c r="AG71" s="11"/>
      <c r="AH71" s="11"/>
      <c r="AI71" s="11"/>
      <c r="AJ71" s="11"/>
      <c r="AK71" s="11"/>
      <c r="AL71" s="72"/>
    </row>
    <row r="72" spans="1:38" x14ac:dyDescent="0.25">
      <c r="A72" s="18"/>
      <c r="B72" s="11"/>
      <c r="C72" s="38" t="s">
        <v>377</v>
      </c>
      <c r="D72" s="378" t="s">
        <v>196</v>
      </c>
      <c r="E72" s="35">
        <f t="shared" ref="E72:E105" si="2">J72</f>
        <v>58000</v>
      </c>
      <c r="F72" s="11"/>
      <c r="G72" s="22">
        <f t="shared" ref="G72:G105" si="3">COUNT(K72:P72)</f>
        <v>6</v>
      </c>
      <c r="H72" s="23">
        <f t="shared" ref="H72:H105" si="4">AVERAGE(K72:L72)</f>
        <v>42500</v>
      </c>
      <c r="I72" s="24">
        <f t="shared" ref="I72:I105" si="5">AVERAGE(M72:N72)</f>
        <v>42500</v>
      </c>
      <c r="J72" s="33">
        <f t="shared" ref="J72:J105" si="6">AVERAGE(O72:P72)</f>
        <v>58000</v>
      </c>
      <c r="K72" s="23">
        <v>35000</v>
      </c>
      <c r="L72" s="24">
        <v>50000</v>
      </c>
      <c r="M72" s="23">
        <v>35000</v>
      </c>
      <c r="N72" s="24">
        <v>50000</v>
      </c>
      <c r="O72" s="23">
        <v>48000</v>
      </c>
      <c r="P72" s="25">
        <v>68000</v>
      </c>
      <c r="Q72" s="18"/>
      <c r="R72" s="11"/>
      <c r="S72" s="11"/>
      <c r="T72" s="11"/>
      <c r="U72" s="11"/>
      <c r="V72" s="11"/>
      <c r="W72" s="11"/>
      <c r="X72" s="11"/>
      <c r="Y72" s="11"/>
      <c r="Z72" s="11"/>
      <c r="AA72" s="11"/>
      <c r="AB72" s="11"/>
      <c r="AC72" s="11"/>
      <c r="AD72" s="11"/>
      <c r="AE72" s="11"/>
      <c r="AF72" s="11"/>
      <c r="AG72" s="11"/>
      <c r="AH72" s="11"/>
      <c r="AI72" s="11"/>
      <c r="AJ72" s="11"/>
      <c r="AK72" s="11"/>
      <c r="AL72" s="72"/>
    </row>
    <row r="73" spans="1:38" x14ac:dyDescent="0.25">
      <c r="A73" s="18"/>
      <c r="B73" s="11"/>
      <c r="C73" s="37" t="s">
        <v>378</v>
      </c>
      <c r="D73" s="58" t="s">
        <v>196</v>
      </c>
      <c r="E73" s="36">
        <f t="shared" si="2"/>
        <v>40000</v>
      </c>
      <c r="F73" s="11"/>
      <c r="G73" s="15">
        <f t="shared" si="3"/>
        <v>6</v>
      </c>
      <c r="H73" s="2">
        <f t="shared" si="4"/>
        <v>34500</v>
      </c>
      <c r="I73" s="5">
        <f t="shared" si="5"/>
        <v>34500</v>
      </c>
      <c r="J73" s="32">
        <f t="shared" si="6"/>
        <v>40000</v>
      </c>
      <c r="K73" s="2">
        <v>32000</v>
      </c>
      <c r="L73" s="5">
        <v>37000</v>
      </c>
      <c r="M73" s="2">
        <v>32000</v>
      </c>
      <c r="N73" s="5">
        <v>37000</v>
      </c>
      <c r="O73" s="2">
        <v>35000</v>
      </c>
      <c r="P73" s="6">
        <v>45000</v>
      </c>
      <c r="Q73" s="18"/>
      <c r="R73" s="11"/>
      <c r="S73" s="11"/>
      <c r="T73" s="11"/>
      <c r="U73" s="11"/>
      <c r="V73" s="11"/>
      <c r="W73" s="11"/>
      <c r="X73" s="11"/>
      <c r="Y73" s="11"/>
      <c r="Z73" s="11"/>
      <c r="AA73" s="11"/>
      <c r="AB73" s="11"/>
      <c r="AC73" s="11"/>
      <c r="AD73" s="11"/>
      <c r="AE73" s="11"/>
      <c r="AF73" s="11"/>
      <c r="AG73" s="11"/>
      <c r="AH73" s="11"/>
      <c r="AI73" s="11"/>
      <c r="AJ73" s="11"/>
      <c r="AK73" s="11"/>
      <c r="AL73" s="72"/>
    </row>
    <row r="74" spans="1:38" x14ac:dyDescent="0.25">
      <c r="A74" s="18"/>
      <c r="B74" s="11"/>
      <c r="C74" s="38" t="s">
        <v>379</v>
      </c>
      <c r="D74" s="378" t="s">
        <v>196</v>
      </c>
      <c r="E74" s="35">
        <f t="shared" si="2"/>
        <v>37000</v>
      </c>
      <c r="F74" s="19"/>
      <c r="G74" s="22">
        <f t="shared" si="3"/>
        <v>6</v>
      </c>
      <c r="H74" s="23">
        <f t="shared" si="4"/>
        <v>33500</v>
      </c>
      <c r="I74" s="24">
        <f t="shared" si="5"/>
        <v>33500</v>
      </c>
      <c r="J74" s="33">
        <f t="shared" si="6"/>
        <v>37000</v>
      </c>
      <c r="K74" s="23">
        <v>32000</v>
      </c>
      <c r="L74" s="24">
        <v>35000</v>
      </c>
      <c r="M74" s="23">
        <v>32000</v>
      </c>
      <c r="N74" s="24">
        <v>35000</v>
      </c>
      <c r="O74" s="23">
        <v>32000</v>
      </c>
      <c r="P74" s="25">
        <v>42000</v>
      </c>
      <c r="Q74" s="18"/>
      <c r="R74" s="11"/>
      <c r="S74" s="11"/>
      <c r="T74" s="11"/>
      <c r="U74" s="11"/>
      <c r="V74" s="11"/>
      <c r="W74" s="11"/>
      <c r="X74" s="11"/>
      <c r="Y74" s="11"/>
      <c r="Z74" s="11"/>
      <c r="AA74" s="11"/>
      <c r="AB74" s="11"/>
      <c r="AC74" s="11"/>
      <c r="AD74" s="11"/>
      <c r="AE74" s="11"/>
      <c r="AF74" s="11"/>
      <c r="AG74" s="11"/>
      <c r="AH74" s="11"/>
      <c r="AI74" s="11"/>
      <c r="AJ74" s="11"/>
      <c r="AK74" s="11"/>
      <c r="AL74" s="72"/>
    </row>
    <row r="75" spans="1:38" x14ac:dyDescent="0.25">
      <c r="A75" s="18"/>
      <c r="B75" s="11"/>
      <c r="C75" s="37" t="s">
        <v>380</v>
      </c>
      <c r="D75" s="58" t="s">
        <v>196</v>
      </c>
      <c r="E75" s="36">
        <f t="shared" si="2"/>
        <v>40000</v>
      </c>
      <c r="F75" s="19"/>
      <c r="G75" s="15">
        <f t="shared" si="3"/>
        <v>6</v>
      </c>
      <c r="H75" s="2">
        <f t="shared" si="4"/>
        <v>35000</v>
      </c>
      <c r="I75" s="5">
        <f t="shared" si="5"/>
        <v>35000</v>
      </c>
      <c r="J75" s="32">
        <f t="shared" si="6"/>
        <v>40000</v>
      </c>
      <c r="K75" s="2">
        <v>32000</v>
      </c>
      <c r="L75" s="5">
        <v>38000</v>
      </c>
      <c r="M75" s="2">
        <v>32000</v>
      </c>
      <c r="N75" s="5">
        <v>38000</v>
      </c>
      <c r="O75" s="2">
        <v>35000</v>
      </c>
      <c r="P75" s="6">
        <v>45000</v>
      </c>
      <c r="Q75" s="18"/>
      <c r="R75" s="11"/>
      <c r="S75" s="11"/>
      <c r="T75" s="11"/>
      <c r="U75" s="11"/>
      <c r="V75" s="11"/>
      <c r="W75" s="11"/>
      <c r="X75" s="11"/>
      <c r="Y75" s="11"/>
      <c r="Z75" s="11"/>
      <c r="AA75" s="11"/>
      <c r="AB75" s="11"/>
      <c r="AC75" s="11"/>
      <c r="AD75" s="11"/>
      <c r="AE75" s="11"/>
      <c r="AF75" s="11"/>
      <c r="AG75" s="11"/>
      <c r="AH75" s="11"/>
      <c r="AI75" s="11"/>
      <c r="AJ75" s="11"/>
      <c r="AK75" s="11"/>
      <c r="AL75" s="72"/>
    </row>
    <row r="76" spans="1:38" x14ac:dyDescent="0.25">
      <c r="A76" s="18"/>
      <c r="B76" s="11"/>
      <c r="C76" s="38" t="s">
        <v>307</v>
      </c>
      <c r="D76" s="378" t="s">
        <v>196</v>
      </c>
      <c r="E76" s="35">
        <f t="shared" si="2"/>
        <v>29000</v>
      </c>
      <c r="F76" s="11"/>
      <c r="G76" s="22">
        <f t="shared" si="3"/>
        <v>6</v>
      </c>
      <c r="H76" s="23">
        <f t="shared" si="4"/>
        <v>27000</v>
      </c>
      <c r="I76" s="24">
        <f t="shared" si="5"/>
        <v>27000</v>
      </c>
      <c r="J76" s="33">
        <f t="shared" si="6"/>
        <v>29000</v>
      </c>
      <c r="K76" s="23">
        <v>20000</v>
      </c>
      <c r="L76" s="24">
        <v>34000</v>
      </c>
      <c r="M76" s="23">
        <v>20000</v>
      </c>
      <c r="N76" s="24">
        <v>34000</v>
      </c>
      <c r="O76" s="23">
        <v>22000</v>
      </c>
      <c r="P76" s="25">
        <v>36000</v>
      </c>
      <c r="Q76" s="18"/>
      <c r="R76" s="11"/>
      <c r="S76" s="11"/>
      <c r="T76" s="11"/>
      <c r="U76" s="11"/>
      <c r="V76" s="11"/>
      <c r="W76" s="11"/>
      <c r="X76" s="11"/>
      <c r="Y76" s="11"/>
      <c r="Z76" s="11"/>
      <c r="AA76" s="11"/>
      <c r="AB76" s="11"/>
      <c r="AC76" s="11"/>
      <c r="AD76" s="11"/>
      <c r="AE76" s="11"/>
      <c r="AF76" s="11"/>
      <c r="AG76" s="11"/>
      <c r="AH76" s="11"/>
      <c r="AI76" s="11"/>
      <c r="AJ76" s="11"/>
      <c r="AK76" s="11"/>
      <c r="AL76" s="72"/>
    </row>
    <row r="77" spans="1:38" x14ac:dyDescent="0.25">
      <c r="A77" s="19"/>
      <c r="B77" s="19"/>
      <c r="C77" s="37" t="s">
        <v>381</v>
      </c>
      <c r="D77" s="58" t="s">
        <v>196</v>
      </c>
      <c r="E77" s="36">
        <f t="shared" si="2"/>
        <v>50000</v>
      </c>
      <c r="F77" s="11"/>
      <c r="G77" s="15">
        <f t="shared" si="3"/>
        <v>6</v>
      </c>
      <c r="H77" s="2">
        <f t="shared" si="4"/>
        <v>40000</v>
      </c>
      <c r="I77" s="5">
        <f t="shared" si="5"/>
        <v>40000</v>
      </c>
      <c r="J77" s="32">
        <f t="shared" si="6"/>
        <v>50000</v>
      </c>
      <c r="K77" s="2">
        <v>35000</v>
      </c>
      <c r="L77" s="5">
        <v>45000</v>
      </c>
      <c r="M77" s="2">
        <v>35000</v>
      </c>
      <c r="N77" s="5">
        <v>45000</v>
      </c>
      <c r="O77" s="2">
        <v>42000</v>
      </c>
      <c r="P77" s="6">
        <v>58000</v>
      </c>
      <c r="Q77" s="18"/>
      <c r="R77" s="11"/>
      <c r="S77" s="11"/>
      <c r="T77" s="11"/>
      <c r="U77" s="11"/>
      <c r="V77" s="11"/>
      <c r="W77" s="11"/>
      <c r="X77" s="11"/>
      <c r="Y77" s="11"/>
      <c r="Z77" s="11"/>
      <c r="AA77" s="11"/>
      <c r="AB77" s="11"/>
      <c r="AC77" s="11"/>
      <c r="AD77" s="11"/>
      <c r="AE77" s="11"/>
      <c r="AF77" s="11"/>
      <c r="AG77" s="11"/>
      <c r="AH77" s="11"/>
      <c r="AI77" s="11"/>
      <c r="AJ77" s="11"/>
      <c r="AK77" s="11"/>
      <c r="AL77" s="72"/>
    </row>
    <row r="78" spans="1:38" x14ac:dyDescent="0.25">
      <c r="A78" s="19"/>
      <c r="B78" s="19"/>
      <c r="C78" s="38" t="s">
        <v>382</v>
      </c>
      <c r="D78" s="378" t="s">
        <v>196</v>
      </c>
      <c r="E78" s="35">
        <f t="shared" si="2"/>
        <v>31000</v>
      </c>
      <c r="F78" s="11"/>
      <c r="G78" s="22">
        <f t="shared" si="3"/>
        <v>6</v>
      </c>
      <c r="H78" s="23">
        <f t="shared" si="4"/>
        <v>27000</v>
      </c>
      <c r="I78" s="24">
        <f t="shared" si="5"/>
        <v>27000</v>
      </c>
      <c r="J78" s="33">
        <f t="shared" si="6"/>
        <v>31000</v>
      </c>
      <c r="K78" s="23">
        <v>22000</v>
      </c>
      <c r="L78" s="24">
        <v>32000</v>
      </c>
      <c r="M78" s="23">
        <v>22000</v>
      </c>
      <c r="N78" s="24">
        <v>32000</v>
      </c>
      <c r="O78" s="23">
        <v>24000</v>
      </c>
      <c r="P78" s="25">
        <v>38000</v>
      </c>
      <c r="Q78" s="18"/>
      <c r="R78" s="11"/>
      <c r="S78" s="11"/>
      <c r="T78" s="11"/>
      <c r="U78" s="11"/>
      <c r="V78" s="11"/>
      <c r="W78" s="11"/>
      <c r="X78" s="11"/>
      <c r="Y78" s="11"/>
      <c r="Z78" s="11"/>
      <c r="AA78" s="11"/>
      <c r="AB78" s="11"/>
      <c r="AC78" s="11"/>
      <c r="AD78" s="11"/>
      <c r="AE78" s="11"/>
      <c r="AF78" s="11"/>
      <c r="AG78" s="11"/>
      <c r="AH78" s="11"/>
      <c r="AI78" s="11"/>
      <c r="AJ78" s="11"/>
      <c r="AK78" s="11"/>
      <c r="AL78" s="72"/>
    </row>
    <row r="79" spans="1:38" x14ac:dyDescent="0.25">
      <c r="A79" s="19"/>
      <c r="B79" s="19"/>
      <c r="C79" s="37" t="s">
        <v>383</v>
      </c>
      <c r="D79" s="58" t="s">
        <v>196</v>
      </c>
      <c r="E79" s="36">
        <f t="shared" si="2"/>
        <v>28000</v>
      </c>
      <c r="F79" s="11"/>
      <c r="G79" s="15">
        <f t="shared" si="3"/>
        <v>6</v>
      </c>
      <c r="H79" s="2">
        <f t="shared" si="4"/>
        <v>27000</v>
      </c>
      <c r="I79" s="5">
        <f t="shared" si="5"/>
        <v>27000</v>
      </c>
      <c r="J79" s="32">
        <f t="shared" si="6"/>
        <v>28000</v>
      </c>
      <c r="K79" s="2">
        <v>22000</v>
      </c>
      <c r="L79" s="5">
        <v>32000</v>
      </c>
      <c r="M79" s="2">
        <v>22000</v>
      </c>
      <c r="N79" s="5">
        <v>32000</v>
      </c>
      <c r="O79" s="2">
        <v>22000</v>
      </c>
      <c r="P79" s="6">
        <v>34000</v>
      </c>
      <c r="Q79" s="18"/>
      <c r="R79" s="11"/>
      <c r="S79" s="11"/>
      <c r="T79" s="11"/>
      <c r="U79" s="11"/>
      <c r="V79" s="11"/>
      <c r="W79" s="11"/>
      <c r="X79" s="11"/>
      <c r="Y79" s="11"/>
      <c r="Z79" s="11"/>
      <c r="AA79" s="11"/>
      <c r="AB79" s="11"/>
      <c r="AC79" s="11"/>
      <c r="AD79" s="11"/>
      <c r="AE79" s="11"/>
      <c r="AF79" s="11"/>
      <c r="AG79" s="11"/>
      <c r="AH79" s="11"/>
      <c r="AI79" s="11"/>
      <c r="AJ79" s="11"/>
      <c r="AK79" s="11"/>
      <c r="AL79" s="72"/>
    </row>
    <row r="80" spans="1:38" x14ac:dyDescent="0.25">
      <c r="A80" s="19"/>
      <c r="B80" s="19"/>
      <c r="C80" s="38" t="s">
        <v>384</v>
      </c>
      <c r="D80" s="378" t="s">
        <v>196</v>
      </c>
      <c r="E80" s="35">
        <f t="shared" si="2"/>
        <v>42000</v>
      </c>
      <c r="F80" s="11"/>
      <c r="G80" s="22">
        <f t="shared" si="3"/>
        <v>6</v>
      </c>
      <c r="H80" s="23">
        <f t="shared" si="4"/>
        <v>37000</v>
      </c>
      <c r="I80" s="24">
        <f t="shared" si="5"/>
        <v>37000</v>
      </c>
      <c r="J80" s="33">
        <f t="shared" si="6"/>
        <v>42000</v>
      </c>
      <c r="K80" s="23">
        <v>32000</v>
      </c>
      <c r="L80" s="24">
        <v>42000</v>
      </c>
      <c r="M80" s="23">
        <v>32000</v>
      </c>
      <c r="N80" s="24">
        <v>42000</v>
      </c>
      <c r="O80" s="23">
        <v>36000</v>
      </c>
      <c r="P80" s="25">
        <v>48000</v>
      </c>
      <c r="Q80" s="18"/>
      <c r="R80" s="11"/>
      <c r="S80" s="11"/>
      <c r="T80" s="11"/>
      <c r="U80" s="11"/>
      <c r="V80" s="11"/>
      <c r="W80" s="11"/>
      <c r="X80" s="11"/>
      <c r="Y80" s="11"/>
      <c r="Z80" s="11"/>
      <c r="AA80" s="11"/>
      <c r="AB80" s="11"/>
      <c r="AC80" s="11"/>
      <c r="AD80" s="11"/>
      <c r="AE80" s="11"/>
      <c r="AF80" s="11"/>
      <c r="AG80" s="11"/>
      <c r="AH80" s="11"/>
      <c r="AI80" s="11"/>
      <c r="AJ80" s="11"/>
      <c r="AK80" s="11"/>
      <c r="AL80" s="72"/>
    </row>
    <row r="81" spans="1:38" x14ac:dyDescent="0.25">
      <c r="A81" s="19"/>
      <c r="B81" s="19"/>
      <c r="C81" s="37" t="s">
        <v>311</v>
      </c>
      <c r="D81" s="58" t="s">
        <v>196</v>
      </c>
      <c r="E81" s="36">
        <f t="shared" si="2"/>
        <v>29000</v>
      </c>
      <c r="F81" s="11"/>
      <c r="G81" s="15">
        <f t="shared" si="3"/>
        <v>6</v>
      </c>
      <c r="H81" s="2">
        <f t="shared" si="4"/>
        <v>27000</v>
      </c>
      <c r="I81" s="5">
        <f t="shared" si="5"/>
        <v>27000</v>
      </c>
      <c r="J81" s="32">
        <f t="shared" si="6"/>
        <v>29000</v>
      </c>
      <c r="K81" s="2">
        <v>22000</v>
      </c>
      <c r="L81" s="5">
        <v>32000</v>
      </c>
      <c r="M81" s="2">
        <v>22000</v>
      </c>
      <c r="N81" s="5">
        <v>32000</v>
      </c>
      <c r="O81" s="2">
        <v>22000</v>
      </c>
      <c r="P81" s="6">
        <v>36000</v>
      </c>
      <c r="Q81" s="18"/>
      <c r="R81" s="11"/>
      <c r="S81" s="11"/>
      <c r="T81" s="11"/>
      <c r="U81" s="11"/>
      <c r="V81" s="11"/>
      <c r="W81" s="11"/>
      <c r="X81" s="11"/>
      <c r="Y81" s="11"/>
      <c r="Z81" s="11"/>
      <c r="AA81" s="11"/>
      <c r="AB81" s="11"/>
      <c r="AC81" s="11"/>
      <c r="AD81" s="11"/>
      <c r="AE81" s="11"/>
      <c r="AF81" s="11"/>
      <c r="AG81" s="11"/>
      <c r="AH81" s="11"/>
      <c r="AI81" s="11"/>
      <c r="AJ81" s="11"/>
      <c r="AK81" s="11"/>
      <c r="AL81" s="72"/>
    </row>
    <row r="82" spans="1:38" x14ac:dyDescent="0.25">
      <c r="A82" s="19"/>
      <c r="B82" s="19"/>
      <c r="C82" s="38" t="s">
        <v>385</v>
      </c>
      <c r="D82" s="378" t="s">
        <v>196</v>
      </c>
      <c r="E82" s="35">
        <f t="shared" si="2"/>
        <v>18500</v>
      </c>
      <c r="F82" s="11"/>
      <c r="G82" s="22">
        <f t="shared" si="3"/>
        <v>6</v>
      </c>
      <c r="H82" s="23">
        <f t="shared" si="4"/>
        <v>15000</v>
      </c>
      <c r="I82" s="24">
        <f t="shared" si="5"/>
        <v>15000</v>
      </c>
      <c r="J82" s="33">
        <f t="shared" si="6"/>
        <v>18500</v>
      </c>
      <c r="K82" s="23">
        <v>12000</v>
      </c>
      <c r="L82" s="24">
        <v>18000</v>
      </c>
      <c r="M82" s="23">
        <v>12000</v>
      </c>
      <c r="N82" s="24">
        <v>18000</v>
      </c>
      <c r="O82" s="23">
        <v>15000</v>
      </c>
      <c r="P82" s="25">
        <v>22000</v>
      </c>
      <c r="Q82" s="18"/>
      <c r="R82" s="11"/>
      <c r="S82" s="11"/>
      <c r="T82" s="11"/>
      <c r="U82" s="11"/>
      <c r="V82" s="11"/>
      <c r="W82" s="11"/>
      <c r="X82" s="11"/>
      <c r="Y82" s="11"/>
      <c r="Z82" s="11"/>
      <c r="AA82" s="11"/>
      <c r="AB82" s="11"/>
      <c r="AC82" s="11"/>
      <c r="AD82" s="11"/>
      <c r="AE82" s="11"/>
      <c r="AF82" s="11"/>
      <c r="AG82" s="11"/>
      <c r="AH82" s="11"/>
      <c r="AI82" s="11"/>
      <c r="AJ82" s="11"/>
      <c r="AK82" s="11"/>
      <c r="AL82" s="72"/>
    </row>
    <row r="83" spans="1:38" x14ac:dyDescent="0.25">
      <c r="A83" s="19"/>
      <c r="B83" s="19"/>
      <c r="C83" s="37" t="s">
        <v>386</v>
      </c>
      <c r="D83" s="58" t="s">
        <v>196</v>
      </c>
      <c r="E83" s="36">
        <f t="shared" si="2"/>
        <v>46500</v>
      </c>
      <c r="F83" s="11"/>
      <c r="G83" s="15">
        <f t="shared" si="3"/>
        <v>6</v>
      </c>
      <c r="H83" s="2">
        <f t="shared" si="4"/>
        <v>40000</v>
      </c>
      <c r="I83" s="5">
        <f t="shared" si="5"/>
        <v>40000</v>
      </c>
      <c r="J83" s="32">
        <f t="shared" si="6"/>
        <v>46500</v>
      </c>
      <c r="K83" s="2">
        <v>35000</v>
      </c>
      <c r="L83" s="5">
        <v>45000</v>
      </c>
      <c r="M83" s="2">
        <v>35000</v>
      </c>
      <c r="N83" s="5">
        <v>45000</v>
      </c>
      <c r="O83" s="2">
        <v>38000</v>
      </c>
      <c r="P83" s="6">
        <v>55000</v>
      </c>
      <c r="Q83" s="18"/>
      <c r="R83" s="11"/>
      <c r="S83" s="11"/>
      <c r="T83" s="11"/>
      <c r="U83" s="11"/>
      <c r="V83" s="11"/>
      <c r="W83" s="11"/>
      <c r="X83" s="11"/>
      <c r="Y83" s="11"/>
      <c r="Z83" s="11"/>
      <c r="AA83" s="11"/>
      <c r="AB83" s="11"/>
      <c r="AC83" s="11"/>
      <c r="AD83" s="11"/>
      <c r="AE83" s="11"/>
      <c r="AF83" s="11"/>
      <c r="AG83" s="11"/>
      <c r="AH83" s="11"/>
      <c r="AI83" s="11"/>
      <c r="AJ83" s="11"/>
      <c r="AK83" s="11"/>
      <c r="AL83" s="72"/>
    </row>
    <row r="84" spans="1:38" x14ac:dyDescent="0.25">
      <c r="A84" s="19"/>
      <c r="B84" s="19"/>
      <c r="C84" s="38" t="s">
        <v>387</v>
      </c>
      <c r="D84" s="378" t="s">
        <v>196</v>
      </c>
      <c r="E84" s="35">
        <f t="shared" si="2"/>
        <v>33500</v>
      </c>
      <c r="F84" s="11"/>
      <c r="G84" s="22">
        <f t="shared" si="3"/>
        <v>6</v>
      </c>
      <c r="H84" s="23">
        <f t="shared" si="4"/>
        <v>28000</v>
      </c>
      <c r="I84" s="24">
        <f t="shared" si="5"/>
        <v>28000</v>
      </c>
      <c r="J84" s="33">
        <f t="shared" si="6"/>
        <v>33500</v>
      </c>
      <c r="K84" s="23">
        <v>24000</v>
      </c>
      <c r="L84" s="24">
        <v>32000</v>
      </c>
      <c r="M84" s="23">
        <v>24000</v>
      </c>
      <c r="N84" s="24">
        <v>32000</v>
      </c>
      <c r="O84" s="23">
        <v>27000</v>
      </c>
      <c r="P84" s="25">
        <v>40000</v>
      </c>
      <c r="Q84" s="18"/>
      <c r="R84" s="11"/>
      <c r="S84" s="11"/>
      <c r="T84" s="11"/>
      <c r="U84" s="11"/>
      <c r="V84" s="11"/>
      <c r="W84" s="11"/>
      <c r="X84" s="11"/>
      <c r="Y84" s="11"/>
      <c r="Z84" s="11"/>
      <c r="AA84" s="11"/>
      <c r="AB84" s="11"/>
      <c r="AC84" s="11"/>
      <c r="AD84" s="11"/>
      <c r="AE84" s="11"/>
      <c r="AF84" s="11"/>
      <c r="AG84" s="11"/>
      <c r="AH84" s="11"/>
      <c r="AI84" s="11"/>
      <c r="AJ84" s="11"/>
      <c r="AK84" s="11"/>
      <c r="AL84" s="72"/>
    </row>
    <row r="85" spans="1:38" x14ac:dyDescent="0.25">
      <c r="A85" s="19"/>
      <c r="B85" s="19"/>
      <c r="C85" s="37" t="s">
        <v>388</v>
      </c>
      <c r="D85" s="58" t="s">
        <v>196</v>
      </c>
      <c r="E85" s="36">
        <f t="shared" si="2"/>
        <v>55000</v>
      </c>
      <c r="F85" s="11"/>
      <c r="G85" s="15">
        <f t="shared" si="3"/>
        <v>6</v>
      </c>
      <c r="H85" s="2">
        <f t="shared" si="4"/>
        <v>42500</v>
      </c>
      <c r="I85" s="5">
        <f t="shared" si="5"/>
        <v>42500</v>
      </c>
      <c r="J85" s="32">
        <f t="shared" si="6"/>
        <v>55000</v>
      </c>
      <c r="K85" s="2">
        <v>35000</v>
      </c>
      <c r="L85" s="5">
        <v>50000</v>
      </c>
      <c r="M85" s="2">
        <v>35000</v>
      </c>
      <c r="N85" s="5">
        <v>50000</v>
      </c>
      <c r="O85" s="2">
        <v>45000</v>
      </c>
      <c r="P85" s="6">
        <v>65000</v>
      </c>
      <c r="Q85" s="18"/>
      <c r="R85" s="11"/>
      <c r="S85" s="11"/>
      <c r="T85" s="11"/>
      <c r="U85" s="11"/>
      <c r="V85" s="11"/>
      <c r="W85" s="11"/>
      <c r="X85" s="11"/>
      <c r="Y85" s="11"/>
      <c r="Z85" s="11"/>
      <c r="AA85" s="11"/>
      <c r="AB85" s="11"/>
      <c r="AC85" s="11"/>
      <c r="AD85" s="11"/>
      <c r="AE85" s="11"/>
      <c r="AF85" s="11"/>
      <c r="AG85" s="11"/>
      <c r="AH85" s="11"/>
      <c r="AI85" s="11"/>
      <c r="AJ85" s="11"/>
      <c r="AK85" s="11"/>
      <c r="AL85" s="72"/>
    </row>
    <row r="86" spans="1:38" x14ac:dyDescent="0.25">
      <c r="A86" s="19"/>
      <c r="B86" s="19"/>
      <c r="C86" s="38" t="s">
        <v>389</v>
      </c>
      <c r="D86" s="378" t="s">
        <v>196</v>
      </c>
      <c r="E86" s="35">
        <f t="shared" si="2"/>
        <v>34000</v>
      </c>
      <c r="F86" s="11"/>
      <c r="G86" s="22">
        <f t="shared" si="3"/>
        <v>6</v>
      </c>
      <c r="H86" s="23">
        <f t="shared" si="4"/>
        <v>31500</v>
      </c>
      <c r="I86" s="24">
        <f t="shared" si="5"/>
        <v>31500</v>
      </c>
      <c r="J86" s="33">
        <f t="shared" si="6"/>
        <v>34000</v>
      </c>
      <c r="K86" s="23">
        <v>28000</v>
      </c>
      <c r="L86" s="24">
        <v>35000</v>
      </c>
      <c r="M86" s="23">
        <v>28000</v>
      </c>
      <c r="N86" s="24">
        <v>35000</v>
      </c>
      <c r="O86" s="23">
        <v>30000</v>
      </c>
      <c r="P86" s="25">
        <v>38000</v>
      </c>
      <c r="Q86" s="18"/>
      <c r="R86" s="11"/>
      <c r="S86" s="11"/>
      <c r="T86" s="11"/>
      <c r="U86" s="11"/>
      <c r="V86" s="11"/>
      <c r="W86" s="11"/>
      <c r="X86" s="11"/>
      <c r="Y86" s="11"/>
      <c r="Z86" s="11"/>
      <c r="AA86" s="11"/>
      <c r="AB86" s="11"/>
      <c r="AC86" s="11"/>
      <c r="AD86" s="11"/>
      <c r="AE86" s="11"/>
      <c r="AF86" s="11"/>
      <c r="AG86" s="11"/>
      <c r="AH86" s="11"/>
      <c r="AI86" s="11"/>
      <c r="AJ86" s="11"/>
      <c r="AK86" s="11"/>
      <c r="AL86" s="72"/>
    </row>
    <row r="87" spans="1:38" x14ac:dyDescent="0.25">
      <c r="A87" s="19"/>
      <c r="B87" s="19"/>
      <c r="C87" s="37" t="s">
        <v>390</v>
      </c>
      <c r="D87" s="58" t="s">
        <v>196</v>
      </c>
      <c r="E87" s="36">
        <f t="shared" si="2"/>
        <v>34000</v>
      </c>
      <c r="F87" s="11"/>
      <c r="G87" s="15">
        <f t="shared" si="3"/>
        <v>6</v>
      </c>
      <c r="H87" s="2">
        <f t="shared" si="4"/>
        <v>31000</v>
      </c>
      <c r="I87" s="5">
        <f t="shared" si="5"/>
        <v>31000</v>
      </c>
      <c r="J87" s="32">
        <f t="shared" si="6"/>
        <v>34000</v>
      </c>
      <c r="K87" s="2">
        <v>28000</v>
      </c>
      <c r="L87" s="5">
        <v>34000</v>
      </c>
      <c r="M87" s="2">
        <v>28000</v>
      </c>
      <c r="N87" s="5">
        <v>34000</v>
      </c>
      <c r="O87" s="2">
        <v>30000</v>
      </c>
      <c r="P87" s="6">
        <v>38000</v>
      </c>
      <c r="Q87" s="18"/>
      <c r="R87" s="11"/>
      <c r="S87" s="11"/>
      <c r="T87" s="11"/>
      <c r="U87" s="11"/>
      <c r="V87" s="11"/>
      <c r="W87" s="11"/>
      <c r="X87" s="11"/>
      <c r="Y87" s="11"/>
      <c r="Z87" s="11"/>
      <c r="AA87" s="11"/>
      <c r="AB87" s="11"/>
      <c r="AC87" s="11"/>
      <c r="AD87" s="11"/>
      <c r="AE87" s="11"/>
      <c r="AF87" s="11"/>
      <c r="AG87" s="11"/>
      <c r="AH87" s="11"/>
      <c r="AI87" s="11"/>
      <c r="AJ87" s="11"/>
      <c r="AK87" s="11"/>
      <c r="AL87" s="72"/>
    </row>
    <row r="88" spans="1:38" x14ac:dyDescent="0.25">
      <c r="A88" s="19"/>
      <c r="B88" s="19"/>
      <c r="C88" s="38" t="s">
        <v>391</v>
      </c>
      <c r="D88" s="378" t="s">
        <v>196</v>
      </c>
      <c r="E88" s="35">
        <f t="shared" si="2"/>
        <v>27000</v>
      </c>
      <c r="F88" s="11"/>
      <c r="G88" s="22">
        <f t="shared" si="3"/>
        <v>6</v>
      </c>
      <c r="H88" s="23">
        <f t="shared" si="4"/>
        <v>23000</v>
      </c>
      <c r="I88" s="24">
        <f t="shared" si="5"/>
        <v>23000</v>
      </c>
      <c r="J88" s="33">
        <f t="shared" si="6"/>
        <v>27000</v>
      </c>
      <c r="K88" s="23">
        <v>20000</v>
      </c>
      <c r="L88" s="24">
        <v>26000</v>
      </c>
      <c r="M88" s="23">
        <v>20000</v>
      </c>
      <c r="N88" s="24">
        <v>26000</v>
      </c>
      <c r="O88" s="23">
        <v>22000</v>
      </c>
      <c r="P88" s="25">
        <v>32000</v>
      </c>
      <c r="Q88" s="18"/>
      <c r="R88" s="11"/>
      <c r="S88" s="11"/>
      <c r="T88" s="11"/>
      <c r="U88" s="11"/>
      <c r="V88" s="11"/>
      <c r="W88" s="11"/>
      <c r="X88" s="11"/>
      <c r="Y88" s="11"/>
      <c r="Z88" s="11"/>
      <c r="AA88" s="11"/>
      <c r="AB88" s="11"/>
      <c r="AC88" s="11"/>
      <c r="AD88" s="11"/>
      <c r="AE88" s="11"/>
      <c r="AF88" s="11"/>
      <c r="AG88" s="11"/>
      <c r="AH88" s="11"/>
      <c r="AI88" s="11"/>
      <c r="AJ88" s="11"/>
      <c r="AK88" s="11"/>
      <c r="AL88" s="72"/>
    </row>
    <row r="89" spans="1:38" x14ac:dyDescent="0.25">
      <c r="A89" s="19"/>
      <c r="B89" s="19"/>
      <c r="C89" s="37" t="s">
        <v>392</v>
      </c>
      <c r="D89" s="58" t="s">
        <v>196</v>
      </c>
      <c r="E89" s="36">
        <f t="shared" si="2"/>
        <v>19500</v>
      </c>
      <c r="F89" s="11"/>
      <c r="G89" s="15">
        <f t="shared" si="3"/>
        <v>6</v>
      </c>
      <c r="H89" s="2">
        <f t="shared" si="4"/>
        <v>15000</v>
      </c>
      <c r="I89" s="5">
        <f t="shared" si="5"/>
        <v>15000</v>
      </c>
      <c r="J89" s="32">
        <f t="shared" si="6"/>
        <v>19500</v>
      </c>
      <c r="K89" s="2">
        <v>12000</v>
      </c>
      <c r="L89" s="5">
        <v>18000</v>
      </c>
      <c r="M89" s="2">
        <v>12000</v>
      </c>
      <c r="N89" s="5">
        <v>18000</v>
      </c>
      <c r="O89" s="2">
        <v>14000</v>
      </c>
      <c r="P89" s="6">
        <v>25000</v>
      </c>
      <c r="Q89" s="18"/>
      <c r="R89" s="11"/>
      <c r="S89" s="11"/>
      <c r="T89" s="11"/>
      <c r="U89" s="11"/>
      <c r="V89" s="11"/>
      <c r="W89" s="11"/>
      <c r="X89" s="11"/>
      <c r="Y89" s="11"/>
      <c r="Z89" s="11"/>
      <c r="AA89" s="11"/>
      <c r="AB89" s="11"/>
      <c r="AC89" s="11"/>
      <c r="AD89" s="11"/>
      <c r="AE89" s="11"/>
      <c r="AF89" s="11"/>
      <c r="AG89" s="11"/>
      <c r="AH89" s="11"/>
      <c r="AI89" s="11"/>
      <c r="AJ89" s="11"/>
      <c r="AK89" s="11"/>
      <c r="AL89" s="72"/>
    </row>
    <row r="90" spans="1:38" x14ac:dyDescent="0.25">
      <c r="A90" s="19"/>
      <c r="B90" s="19"/>
      <c r="C90" s="38" t="s">
        <v>393</v>
      </c>
      <c r="D90" s="378" t="s">
        <v>196</v>
      </c>
      <c r="E90" s="35">
        <f t="shared" si="2"/>
        <v>24000</v>
      </c>
      <c r="F90" s="11"/>
      <c r="G90" s="22">
        <f t="shared" si="3"/>
        <v>6</v>
      </c>
      <c r="H90" s="23">
        <f t="shared" si="4"/>
        <v>19000</v>
      </c>
      <c r="I90" s="24">
        <f t="shared" si="5"/>
        <v>19000</v>
      </c>
      <c r="J90" s="33">
        <f t="shared" si="6"/>
        <v>24000</v>
      </c>
      <c r="K90" s="23">
        <v>18000</v>
      </c>
      <c r="L90" s="24">
        <v>20000</v>
      </c>
      <c r="M90" s="23">
        <v>18000</v>
      </c>
      <c r="N90" s="24">
        <v>20000</v>
      </c>
      <c r="O90" s="23">
        <v>20000</v>
      </c>
      <c r="P90" s="25">
        <v>28000</v>
      </c>
      <c r="Q90" s="18"/>
      <c r="R90" s="11"/>
      <c r="S90" s="11"/>
      <c r="T90" s="11"/>
      <c r="U90" s="11"/>
      <c r="V90" s="11"/>
      <c r="W90" s="11"/>
      <c r="X90" s="11"/>
      <c r="Y90" s="11"/>
      <c r="Z90" s="11"/>
      <c r="AA90" s="11"/>
      <c r="AB90" s="11"/>
      <c r="AC90" s="11"/>
      <c r="AD90" s="11"/>
      <c r="AE90" s="11"/>
      <c r="AF90" s="11"/>
      <c r="AG90" s="11"/>
      <c r="AH90" s="11"/>
      <c r="AI90" s="11"/>
      <c r="AJ90" s="11"/>
      <c r="AK90" s="11"/>
      <c r="AL90" s="72"/>
    </row>
    <row r="91" spans="1:38" x14ac:dyDescent="0.25">
      <c r="A91" s="19"/>
      <c r="B91" s="19"/>
      <c r="C91" s="37" t="s">
        <v>394</v>
      </c>
      <c r="D91" s="58" t="s">
        <v>41</v>
      </c>
      <c r="E91" s="36">
        <f t="shared" si="2"/>
        <v>21000</v>
      </c>
      <c r="F91" s="11"/>
      <c r="G91" s="15">
        <f t="shared" si="3"/>
        <v>6</v>
      </c>
      <c r="H91" s="2">
        <f t="shared" si="4"/>
        <v>16500</v>
      </c>
      <c r="I91" s="5">
        <f t="shared" si="5"/>
        <v>16500</v>
      </c>
      <c r="J91" s="32">
        <f t="shared" si="6"/>
        <v>21000</v>
      </c>
      <c r="K91" s="2">
        <v>13000</v>
      </c>
      <c r="L91" s="5">
        <v>20000</v>
      </c>
      <c r="M91" s="2">
        <v>13000</v>
      </c>
      <c r="N91" s="5">
        <v>20000</v>
      </c>
      <c r="O91" s="2">
        <v>17000</v>
      </c>
      <c r="P91" s="6">
        <v>25000</v>
      </c>
      <c r="Q91" s="18"/>
      <c r="R91" s="11"/>
      <c r="S91" s="11"/>
      <c r="T91" s="11"/>
      <c r="U91" s="11"/>
      <c r="V91" s="11"/>
      <c r="W91" s="11"/>
      <c r="X91" s="11"/>
      <c r="Y91" s="11"/>
      <c r="Z91" s="11"/>
      <c r="AA91" s="11"/>
      <c r="AB91" s="11"/>
      <c r="AC91" s="11"/>
      <c r="AD91" s="11"/>
      <c r="AE91" s="11"/>
      <c r="AF91" s="11"/>
      <c r="AG91" s="11"/>
      <c r="AH91" s="11"/>
      <c r="AI91" s="11"/>
      <c r="AJ91" s="11"/>
      <c r="AK91" s="11"/>
      <c r="AL91" s="72"/>
    </row>
    <row r="92" spans="1:38" x14ac:dyDescent="0.25">
      <c r="A92" s="19"/>
      <c r="B92" s="19"/>
      <c r="C92" s="38" t="s">
        <v>395</v>
      </c>
      <c r="D92" s="378" t="s">
        <v>51</v>
      </c>
      <c r="E92" s="35">
        <f t="shared" si="2"/>
        <v>26000</v>
      </c>
      <c r="F92" s="11"/>
      <c r="G92" s="22">
        <f t="shared" si="3"/>
        <v>6</v>
      </c>
      <c r="H92" s="23">
        <f t="shared" si="4"/>
        <v>23000</v>
      </c>
      <c r="I92" s="24">
        <f t="shared" si="5"/>
        <v>23000</v>
      </c>
      <c r="J92" s="33">
        <f t="shared" si="6"/>
        <v>26000</v>
      </c>
      <c r="K92" s="23">
        <v>20000</v>
      </c>
      <c r="L92" s="24">
        <v>26000</v>
      </c>
      <c r="M92" s="23">
        <v>20000</v>
      </c>
      <c r="N92" s="24">
        <v>26000</v>
      </c>
      <c r="O92" s="23">
        <v>22000</v>
      </c>
      <c r="P92" s="25">
        <v>30000</v>
      </c>
      <c r="Q92" s="18"/>
      <c r="R92" s="11"/>
      <c r="S92" s="11"/>
      <c r="T92" s="11"/>
      <c r="U92" s="11"/>
      <c r="V92" s="11"/>
      <c r="W92" s="11"/>
      <c r="X92" s="11"/>
      <c r="Y92" s="11"/>
      <c r="Z92" s="11"/>
      <c r="AA92" s="11"/>
      <c r="AB92" s="11"/>
      <c r="AC92" s="11"/>
      <c r="AD92" s="11"/>
      <c r="AE92" s="11"/>
      <c r="AF92" s="11"/>
      <c r="AG92" s="11"/>
      <c r="AH92" s="11"/>
      <c r="AI92" s="11"/>
      <c r="AJ92" s="11"/>
      <c r="AK92" s="11"/>
      <c r="AL92" s="72"/>
    </row>
    <row r="93" spans="1:38" x14ac:dyDescent="0.25">
      <c r="A93" s="19"/>
      <c r="B93" s="19"/>
      <c r="C93" s="37" t="s">
        <v>396</v>
      </c>
      <c r="D93" s="58" t="s">
        <v>196</v>
      </c>
      <c r="E93" s="36">
        <f t="shared" si="2"/>
        <v>23000</v>
      </c>
      <c r="F93" s="11"/>
      <c r="G93" s="15">
        <f t="shared" si="3"/>
        <v>6</v>
      </c>
      <c r="H93" s="2">
        <f t="shared" si="4"/>
        <v>20000</v>
      </c>
      <c r="I93" s="5">
        <f t="shared" si="5"/>
        <v>20000</v>
      </c>
      <c r="J93" s="32">
        <f t="shared" si="6"/>
        <v>23000</v>
      </c>
      <c r="K93" s="2">
        <v>16000</v>
      </c>
      <c r="L93" s="5">
        <v>24000</v>
      </c>
      <c r="M93" s="2">
        <v>16000</v>
      </c>
      <c r="N93" s="5">
        <v>24000</v>
      </c>
      <c r="O93" s="2">
        <v>18000</v>
      </c>
      <c r="P93" s="6">
        <v>28000</v>
      </c>
      <c r="Q93" s="18"/>
      <c r="R93" s="11"/>
      <c r="S93" s="11"/>
      <c r="T93" s="11"/>
      <c r="U93" s="11"/>
      <c r="V93" s="11"/>
      <c r="W93" s="11"/>
      <c r="X93" s="11"/>
      <c r="Y93" s="11"/>
      <c r="Z93" s="11"/>
      <c r="AA93" s="11"/>
      <c r="AB93" s="11"/>
      <c r="AC93" s="11"/>
      <c r="AD93" s="11"/>
      <c r="AE93" s="11"/>
      <c r="AF93" s="11"/>
      <c r="AG93" s="11"/>
      <c r="AH93" s="11"/>
      <c r="AI93" s="11"/>
      <c r="AJ93" s="11"/>
      <c r="AK93" s="11"/>
      <c r="AL93" s="72"/>
    </row>
    <row r="94" spans="1:38" x14ac:dyDescent="0.25">
      <c r="A94" s="19"/>
      <c r="B94" s="19"/>
      <c r="C94" s="38" t="s">
        <v>397</v>
      </c>
      <c r="D94" s="378" t="s">
        <v>196</v>
      </c>
      <c r="E94" s="35">
        <f t="shared" si="2"/>
        <v>20000</v>
      </c>
      <c r="F94" s="11"/>
      <c r="G94" s="22">
        <f t="shared" si="3"/>
        <v>6</v>
      </c>
      <c r="H94" s="23">
        <f t="shared" si="4"/>
        <v>18000</v>
      </c>
      <c r="I94" s="24">
        <f t="shared" si="5"/>
        <v>18000</v>
      </c>
      <c r="J94" s="33">
        <f t="shared" si="6"/>
        <v>20000</v>
      </c>
      <c r="K94" s="23">
        <v>14000</v>
      </c>
      <c r="L94" s="24">
        <v>22000</v>
      </c>
      <c r="M94" s="23">
        <v>14000</v>
      </c>
      <c r="N94" s="24">
        <v>22000</v>
      </c>
      <c r="O94" s="23">
        <v>16000</v>
      </c>
      <c r="P94" s="25">
        <v>24000</v>
      </c>
      <c r="Q94" s="18"/>
      <c r="R94" s="11"/>
      <c r="S94" s="11"/>
      <c r="T94" s="11"/>
      <c r="U94" s="11"/>
      <c r="V94" s="11"/>
      <c r="W94" s="11"/>
      <c r="X94" s="11"/>
      <c r="Y94" s="11"/>
      <c r="Z94" s="11"/>
      <c r="AA94" s="11"/>
      <c r="AB94" s="11"/>
      <c r="AC94" s="11"/>
      <c r="AD94" s="11"/>
      <c r="AE94" s="11"/>
      <c r="AF94" s="11"/>
      <c r="AG94" s="11"/>
      <c r="AH94" s="11"/>
      <c r="AI94" s="11"/>
      <c r="AJ94" s="11"/>
      <c r="AK94" s="11"/>
      <c r="AL94" s="72"/>
    </row>
    <row r="95" spans="1:38" x14ac:dyDescent="0.25">
      <c r="A95" s="19"/>
      <c r="B95" s="19"/>
      <c r="C95" s="37" t="s">
        <v>398</v>
      </c>
      <c r="D95" s="58" t="s">
        <v>196</v>
      </c>
      <c r="E95" s="36">
        <f t="shared" si="2"/>
        <v>28000</v>
      </c>
      <c r="F95" s="11"/>
      <c r="G95" s="15">
        <f t="shared" si="3"/>
        <v>6</v>
      </c>
      <c r="H95" s="2">
        <f t="shared" si="4"/>
        <v>25000</v>
      </c>
      <c r="I95" s="5">
        <f t="shared" si="5"/>
        <v>25000</v>
      </c>
      <c r="J95" s="32">
        <f t="shared" si="6"/>
        <v>28000</v>
      </c>
      <c r="K95" s="2">
        <v>22000</v>
      </c>
      <c r="L95" s="5">
        <v>28000</v>
      </c>
      <c r="M95" s="2">
        <v>22000</v>
      </c>
      <c r="N95" s="5">
        <v>28000</v>
      </c>
      <c r="O95" s="2">
        <v>24000</v>
      </c>
      <c r="P95" s="6">
        <v>32000</v>
      </c>
      <c r="Q95" s="18"/>
      <c r="R95" s="11"/>
      <c r="S95" s="11"/>
      <c r="T95" s="11"/>
      <c r="U95" s="11"/>
      <c r="V95" s="11"/>
      <c r="W95" s="11"/>
      <c r="X95" s="11"/>
      <c r="Y95" s="11"/>
      <c r="Z95" s="11"/>
      <c r="AA95" s="11"/>
      <c r="AB95" s="11"/>
      <c r="AC95" s="11"/>
      <c r="AD95" s="11"/>
      <c r="AE95" s="11"/>
      <c r="AF95" s="11"/>
      <c r="AG95" s="11"/>
      <c r="AH95" s="11"/>
      <c r="AI95" s="11"/>
      <c r="AJ95" s="11"/>
      <c r="AK95" s="11"/>
      <c r="AL95" s="72"/>
    </row>
    <row r="96" spans="1:38" x14ac:dyDescent="0.25">
      <c r="A96" s="19"/>
      <c r="B96" s="19"/>
      <c r="C96" s="38" t="s">
        <v>399</v>
      </c>
      <c r="D96" s="378" t="s">
        <v>17</v>
      </c>
      <c r="E96" s="35">
        <f t="shared" si="2"/>
        <v>25000</v>
      </c>
      <c r="F96" s="11"/>
      <c r="G96" s="22">
        <f t="shared" si="3"/>
        <v>6</v>
      </c>
      <c r="H96" s="23">
        <f t="shared" si="4"/>
        <v>19000</v>
      </c>
      <c r="I96" s="24">
        <f t="shared" si="5"/>
        <v>19000</v>
      </c>
      <c r="J96" s="33">
        <f t="shared" si="6"/>
        <v>25000</v>
      </c>
      <c r="K96" s="23">
        <v>16000</v>
      </c>
      <c r="L96" s="24">
        <v>22000</v>
      </c>
      <c r="M96" s="23">
        <v>16000</v>
      </c>
      <c r="N96" s="24">
        <v>22000</v>
      </c>
      <c r="O96" s="23">
        <v>20000</v>
      </c>
      <c r="P96" s="25">
        <v>30000</v>
      </c>
      <c r="Q96" s="18"/>
      <c r="R96" s="11"/>
      <c r="S96" s="11"/>
      <c r="T96" s="11"/>
      <c r="U96" s="11"/>
      <c r="V96" s="11"/>
      <c r="W96" s="11"/>
      <c r="X96" s="11"/>
      <c r="Y96" s="11"/>
      <c r="Z96" s="11"/>
      <c r="AA96" s="11"/>
      <c r="AB96" s="11"/>
      <c r="AC96" s="11"/>
      <c r="AD96" s="11"/>
      <c r="AE96" s="11"/>
      <c r="AF96" s="11"/>
      <c r="AG96" s="11"/>
      <c r="AH96" s="11"/>
      <c r="AI96" s="11"/>
      <c r="AJ96" s="11"/>
      <c r="AK96" s="11"/>
      <c r="AL96" s="72"/>
    </row>
    <row r="97" spans="1:40" x14ac:dyDescent="0.25">
      <c r="A97" s="19"/>
      <c r="B97" s="19"/>
      <c r="C97" s="37" t="s">
        <v>400</v>
      </c>
      <c r="D97" s="58" t="s">
        <v>196</v>
      </c>
      <c r="E97" s="36">
        <f t="shared" si="2"/>
        <v>33500</v>
      </c>
      <c r="F97" s="11"/>
      <c r="G97" s="15">
        <f t="shared" si="3"/>
        <v>6</v>
      </c>
      <c r="H97" s="2">
        <f t="shared" si="4"/>
        <v>28000</v>
      </c>
      <c r="I97" s="5">
        <f t="shared" si="5"/>
        <v>28000</v>
      </c>
      <c r="J97" s="32">
        <f t="shared" si="6"/>
        <v>33500</v>
      </c>
      <c r="K97" s="2">
        <v>24000</v>
      </c>
      <c r="L97" s="5">
        <v>32000</v>
      </c>
      <c r="M97" s="2">
        <v>24000</v>
      </c>
      <c r="N97" s="5">
        <v>32000</v>
      </c>
      <c r="O97" s="2">
        <v>27000</v>
      </c>
      <c r="P97" s="6">
        <v>40000</v>
      </c>
      <c r="Q97" s="18"/>
      <c r="R97" s="11"/>
      <c r="S97" s="11"/>
      <c r="T97" s="11"/>
      <c r="U97" s="11"/>
      <c r="V97" s="11"/>
      <c r="W97" s="11"/>
      <c r="X97" s="11"/>
      <c r="Y97" s="11"/>
      <c r="Z97" s="11"/>
      <c r="AA97" s="11"/>
      <c r="AB97" s="11"/>
      <c r="AC97" s="11"/>
      <c r="AD97" s="11"/>
      <c r="AE97" s="11"/>
      <c r="AF97" s="11"/>
      <c r="AG97" s="11"/>
      <c r="AH97" s="11"/>
      <c r="AI97" s="11"/>
      <c r="AJ97" s="11"/>
      <c r="AK97" s="11"/>
      <c r="AL97" s="72"/>
    </row>
    <row r="98" spans="1:40" x14ac:dyDescent="0.25">
      <c r="A98" s="19"/>
      <c r="B98" s="19"/>
      <c r="C98" s="38" t="s">
        <v>401</v>
      </c>
      <c r="D98" s="378" t="s">
        <v>196</v>
      </c>
      <c r="E98" s="35">
        <f t="shared" si="2"/>
        <v>30500</v>
      </c>
      <c r="F98" s="11"/>
      <c r="G98" s="22">
        <f t="shared" si="3"/>
        <v>6</v>
      </c>
      <c r="H98" s="23">
        <f t="shared" si="4"/>
        <v>24000</v>
      </c>
      <c r="I98" s="24">
        <f t="shared" si="5"/>
        <v>24000</v>
      </c>
      <c r="J98" s="33">
        <f t="shared" si="6"/>
        <v>30500</v>
      </c>
      <c r="K98" s="23">
        <v>22000</v>
      </c>
      <c r="L98" s="24">
        <v>26000</v>
      </c>
      <c r="M98" s="23">
        <v>22000</v>
      </c>
      <c r="N98" s="24">
        <v>26000</v>
      </c>
      <c r="O98" s="23">
        <v>25000</v>
      </c>
      <c r="P98" s="25">
        <v>36000</v>
      </c>
      <c r="Q98" s="18"/>
      <c r="R98" s="11"/>
      <c r="S98" s="11"/>
      <c r="T98" s="11"/>
      <c r="U98" s="11"/>
      <c r="V98" s="11"/>
      <c r="W98" s="11"/>
      <c r="X98" s="11"/>
      <c r="Y98" s="11"/>
      <c r="Z98" s="11"/>
      <c r="AA98" s="11"/>
      <c r="AB98" s="11"/>
      <c r="AC98" s="11"/>
      <c r="AD98" s="11"/>
      <c r="AE98" s="11"/>
      <c r="AF98" s="11"/>
      <c r="AG98" s="11"/>
      <c r="AH98" s="11"/>
      <c r="AI98" s="11"/>
      <c r="AJ98" s="11"/>
      <c r="AK98" s="11"/>
      <c r="AL98" s="72"/>
    </row>
    <row r="99" spans="1:40" x14ac:dyDescent="0.25">
      <c r="A99" s="19"/>
      <c r="B99" s="19"/>
      <c r="C99" s="37" t="s">
        <v>402</v>
      </c>
      <c r="D99" s="58" t="s">
        <v>196</v>
      </c>
      <c r="E99" s="36">
        <f t="shared" si="2"/>
        <v>27000</v>
      </c>
      <c r="F99" s="11"/>
      <c r="G99" s="15">
        <f t="shared" si="3"/>
        <v>6</v>
      </c>
      <c r="H99" s="2">
        <f t="shared" si="4"/>
        <v>21500</v>
      </c>
      <c r="I99" s="5">
        <f t="shared" si="5"/>
        <v>21500</v>
      </c>
      <c r="J99" s="32">
        <f t="shared" si="6"/>
        <v>27000</v>
      </c>
      <c r="K99" s="2">
        <v>18000</v>
      </c>
      <c r="L99" s="5">
        <v>25000</v>
      </c>
      <c r="M99" s="2">
        <v>18000</v>
      </c>
      <c r="N99" s="5">
        <v>25000</v>
      </c>
      <c r="O99" s="2">
        <v>22000</v>
      </c>
      <c r="P99" s="6">
        <v>32000</v>
      </c>
      <c r="Q99" s="18"/>
      <c r="R99" s="11"/>
      <c r="S99" s="11"/>
      <c r="T99" s="11"/>
      <c r="U99" s="11"/>
      <c r="V99" s="11"/>
      <c r="W99" s="11"/>
      <c r="X99" s="11"/>
      <c r="Y99" s="11"/>
      <c r="Z99" s="11"/>
      <c r="AA99" s="11"/>
      <c r="AB99" s="11"/>
      <c r="AC99" s="11"/>
      <c r="AD99" s="11"/>
      <c r="AE99" s="11"/>
      <c r="AF99" s="11"/>
      <c r="AG99" s="11"/>
      <c r="AH99" s="11"/>
      <c r="AI99" s="11"/>
      <c r="AJ99" s="11"/>
      <c r="AK99" s="11"/>
      <c r="AL99" s="72"/>
    </row>
    <row r="100" spans="1:40" x14ac:dyDescent="0.25">
      <c r="A100" s="19"/>
      <c r="B100" s="19"/>
      <c r="C100" s="38" t="s">
        <v>403</v>
      </c>
      <c r="D100" s="378" t="s">
        <v>196</v>
      </c>
      <c r="E100" s="35">
        <f t="shared" si="2"/>
        <v>19500</v>
      </c>
      <c r="F100" s="11"/>
      <c r="G100" s="22">
        <f t="shared" si="3"/>
        <v>6</v>
      </c>
      <c r="H100" s="23">
        <f t="shared" si="4"/>
        <v>18000</v>
      </c>
      <c r="I100" s="24">
        <f t="shared" si="5"/>
        <v>18000</v>
      </c>
      <c r="J100" s="33">
        <f t="shared" si="6"/>
        <v>19500</v>
      </c>
      <c r="K100" s="23">
        <v>14000</v>
      </c>
      <c r="L100" s="24">
        <v>22000</v>
      </c>
      <c r="M100" s="23">
        <v>14000</v>
      </c>
      <c r="N100" s="24">
        <v>22000</v>
      </c>
      <c r="O100" s="23">
        <v>17000</v>
      </c>
      <c r="P100" s="25">
        <v>22000</v>
      </c>
      <c r="Q100" s="18"/>
      <c r="R100" s="11"/>
      <c r="S100" s="11"/>
      <c r="T100" s="11"/>
      <c r="U100" s="11"/>
      <c r="V100" s="11"/>
      <c r="W100" s="11"/>
      <c r="X100" s="11"/>
      <c r="Y100" s="11"/>
      <c r="Z100" s="11"/>
      <c r="AA100" s="11"/>
      <c r="AB100" s="11"/>
      <c r="AC100" s="11"/>
      <c r="AD100" s="11"/>
      <c r="AE100" s="11"/>
      <c r="AF100" s="11"/>
      <c r="AG100" s="11"/>
      <c r="AH100" s="11"/>
      <c r="AI100" s="11"/>
      <c r="AJ100" s="11"/>
      <c r="AK100" s="11"/>
      <c r="AL100" s="72"/>
    </row>
    <row r="101" spans="1:40" x14ac:dyDescent="0.25">
      <c r="A101" s="19"/>
      <c r="B101" s="19"/>
      <c r="C101" s="37" t="s">
        <v>404</v>
      </c>
      <c r="D101" s="58" t="s">
        <v>196</v>
      </c>
      <c r="E101" s="36">
        <f t="shared" si="2"/>
        <v>27000</v>
      </c>
      <c r="F101" s="11"/>
      <c r="G101" s="15">
        <f t="shared" si="3"/>
        <v>6</v>
      </c>
      <c r="H101" s="2">
        <f t="shared" si="4"/>
        <v>25500</v>
      </c>
      <c r="I101" s="5">
        <f t="shared" si="5"/>
        <v>25500</v>
      </c>
      <c r="J101" s="32">
        <f t="shared" si="6"/>
        <v>27000</v>
      </c>
      <c r="K101" s="2">
        <v>24000</v>
      </c>
      <c r="L101" s="5">
        <v>27000</v>
      </c>
      <c r="M101" s="2">
        <v>24000</v>
      </c>
      <c r="N101" s="5">
        <v>27000</v>
      </c>
      <c r="O101" s="2">
        <v>26000</v>
      </c>
      <c r="P101" s="6">
        <v>28000</v>
      </c>
      <c r="Q101" s="18"/>
      <c r="R101" s="11"/>
      <c r="S101" s="11"/>
      <c r="T101" s="11"/>
      <c r="U101" s="11"/>
      <c r="V101" s="11"/>
      <c r="W101" s="11"/>
      <c r="X101" s="11"/>
      <c r="Y101" s="11"/>
      <c r="Z101" s="11"/>
      <c r="AA101" s="11"/>
      <c r="AB101" s="11"/>
      <c r="AC101" s="11"/>
      <c r="AD101" s="11"/>
      <c r="AE101" s="11"/>
      <c r="AF101" s="11"/>
      <c r="AG101" s="11"/>
      <c r="AH101" s="11"/>
      <c r="AI101" s="11"/>
      <c r="AJ101" s="11"/>
      <c r="AK101" s="11"/>
      <c r="AL101" s="72"/>
    </row>
    <row r="102" spans="1:40" x14ac:dyDescent="0.25">
      <c r="A102" s="19"/>
      <c r="B102" s="19"/>
      <c r="C102" s="38" t="s">
        <v>405</v>
      </c>
      <c r="D102" s="378" t="s">
        <v>196</v>
      </c>
      <c r="E102" s="35">
        <f t="shared" si="2"/>
        <v>27000</v>
      </c>
      <c r="F102" s="11"/>
      <c r="G102" s="22">
        <f t="shared" si="3"/>
        <v>6</v>
      </c>
      <c r="H102" s="23">
        <f t="shared" si="4"/>
        <v>23000</v>
      </c>
      <c r="I102" s="24">
        <f t="shared" si="5"/>
        <v>23000</v>
      </c>
      <c r="J102" s="33">
        <f t="shared" si="6"/>
        <v>27000</v>
      </c>
      <c r="K102" s="23">
        <v>18000</v>
      </c>
      <c r="L102" s="24">
        <v>28000</v>
      </c>
      <c r="M102" s="23">
        <v>18000</v>
      </c>
      <c r="N102" s="24">
        <v>28000</v>
      </c>
      <c r="O102" s="23">
        <v>24000</v>
      </c>
      <c r="P102" s="25">
        <v>30000</v>
      </c>
      <c r="Q102" s="18"/>
      <c r="R102" s="11"/>
      <c r="S102" s="11"/>
      <c r="T102" s="11"/>
      <c r="U102" s="11"/>
      <c r="V102" s="11"/>
      <c r="W102" s="11"/>
      <c r="X102" s="11"/>
      <c r="Y102" s="11"/>
      <c r="Z102" s="11"/>
      <c r="AA102" s="11"/>
      <c r="AB102" s="11"/>
      <c r="AC102" s="11"/>
      <c r="AD102" s="11"/>
      <c r="AE102" s="11"/>
      <c r="AF102" s="11"/>
      <c r="AG102" s="11"/>
      <c r="AH102" s="11"/>
      <c r="AI102" s="11"/>
      <c r="AJ102" s="11"/>
      <c r="AK102" s="11"/>
      <c r="AL102" s="72"/>
    </row>
    <row r="103" spans="1:40" x14ac:dyDescent="0.25">
      <c r="A103" s="19"/>
      <c r="B103" s="19"/>
      <c r="C103" s="37" t="s">
        <v>406</v>
      </c>
      <c r="D103" s="58" t="s">
        <v>196</v>
      </c>
      <c r="E103" s="36">
        <f t="shared" si="2"/>
        <v>17000</v>
      </c>
      <c r="F103" s="11"/>
      <c r="G103" s="15">
        <f t="shared" si="3"/>
        <v>6</v>
      </c>
      <c r="H103" s="2">
        <f t="shared" si="4"/>
        <v>14500</v>
      </c>
      <c r="I103" s="5">
        <f t="shared" si="5"/>
        <v>14500</v>
      </c>
      <c r="J103" s="32">
        <f t="shared" si="6"/>
        <v>17000</v>
      </c>
      <c r="K103" s="2">
        <v>12000</v>
      </c>
      <c r="L103" s="5">
        <v>17000</v>
      </c>
      <c r="M103" s="2">
        <v>12000</v>
      </c>
      <c r="N103" s="5">
        <v>17000</v>
      </c>
      <c r="O103" s="2">
        <v>14000</v>
      </c>
      <c r="P103" s="6">
        <v>20000</v>
      </c>
      <c r="Q103" s="18"/>
      <c r="R103" s="11"/>
      <c r="S103" s="11"/>
      <c r="T103" s="11"/>
      <c r="U103" s="11"/>
      <c r="V103" s="11"/>
      <c r="W103" s="11"/>
      <c r="X103" s="11"/>
      <c r="Y103" s="11"/>
      <c r="Z103" s="11"/>
      <c r="AA103" s="11"/>
      <c r="AB103" s="11"/>
      <c r="AC103" s="11"/>
      <c r="AD103" s="11"/>
      <c r="AE103" s="11"/>
      <c r="AF103" s="11"/>
      <c r="AG103" s="11"/>
      <c r="AH103" s="11"/>
      <c r="AI103" s="11"/>
      <c r="AJ103" s="11"/>
      <c r="AK103" s="11"/>
      <c r="AL103" s="72"/>
    </row>
    <row r="104" spans="1:40" x14ac:dyDescent="0.25">
      <c r="A104" s="19"/>
      <c r="B104" s="19"/>
      <c r="C104" s="38" t="s">
        <v>407</v>
      </c>
      <c r="D104" s="378" t="s">
        <v>71</v>
      </c>
      <c r="E104" s="35">
        <f t="shared" si="2"/>
        <v>15000</v>
      </c>
      <c r="F104" s="11"/>
      <c r="G104" s="22">
        <f t="shared" si="3"/>
        <v>6</v>
      </c>
      <c r="H104" s="23">
        <f t="shared" si="4"/>
        <v>11000</v>
      </c>
      <c r="I104" s="24">
        <f t="shared" si="5"/>
        <v>11000</v>
      </c>
      <c r="J104" s="33">
        <f t="shared" si="6"/>
        <v>15000</v>
      </c>
      <c r="K104" s="23">
        <v>10000</v>
      </c>
      <c r="L104" s="24">
        <v>12000</v>
      </c>
      <c r="M104" s="23">
        <v>10000</v>
      </c>
      <c r="N104" s="24">
        <v>12000</v>
      </c>
      <c r="O104" s="23">
        <v>12000</v>
      </c>
      <c r="P104" s="25">
        <v>18000</v>
      </c>
      <c r="Q104" s="18"/>
      <c r="R104" s="11"/>
      <c r="S104" s="11"/>
      <c r="T104" s="11"/>
      <c r="U104" s="11"/>
      <c r="V104" s="11"/>
      <c r="W104" s="11"/>
      <c r="X104" s="11"/>
      <c r="Y104" s="11"/>
      <c r="Z104" s="11"/>
      <c r="AA104" s="11"/>
      <c r="AB104" s="11"/>
      <c r="AC104" s="11"/>
      <c r="AD104" s="11"/>
      <c r="AE104" s="11"/>
      <c r="AF104" s="11"/>
      <c r="AG104" s="11"/>
      <c r="AH104" s="11"/>
      <c r="AI104" s="11"/>
      <c r="AJ104" s="11"/>
      <c r="AK104" s="11"/>
      <c r="AL104" s="72"/>
    </row>
    <row r="105" spans="1:40" ht="15.75" thickBot="1" x14ac:dyDescent="0.3">
      <c r="A105" s="19"/>
      <c r="B105" s="19"/>
      <c r="C105" s="358" t="s">
        <v>408</v>
      </c>
      <c r="D105" s="598" t="s">
        <v>73</v>
      </c>
      <c r="E105" s="359">
        <f t="shared" si="2"/>
        <v>26500</v>
      </c>
      <c r="F105" s="360"/>
      <c r="G105" s="16">
        <f t="shared" si="3"/>
        <v>6</v>
      </c>
      <c r="H105" s="361">
        <f t="shared" si="4"/>
        <v>18500</v>
      </c>
      <c r="I105" s="362">
        <f t="shared" si="5"/>
        <v>18500</v>
      </c>
      <c r="J105" s="363">
        <f t="shared" si="6"/>
        <v>26500</v>
      </c>
      <c r="K105" s="361">
        <v>15000</v>
      </c>
      <c r="L105" s="362">
        <v>22000</v>
      </c>
      <c r="M105" s="361">
        <v>15000</v>
      </c>
      <c r="N105" s="362">
        <v>22000</v>
      </c>
      <c r="O105" s="361">
        <v>18000</v>
      </c>
      <c r="P105" s="364">
        <v>35000</v>
      </c>
      <c r="Q105" s="18"/>
      <c r="R105" s="11"/>
      <c r="S105" s="11"/>
      <c r="T105" s="11"/>
      <c r="U105" s="11"/>
      <c r="V105" s="11"/>
      <c r="W105" s="11"/>
      <c r="X105" s="11"/>
      <c r="Y105" s="11"/>
      <c r="Z105" s="11"/>
      <c r="AA105" s="11"/>
      <c r="AB105" s="11"/>
      <c r="AC105" s="11"/>
      <c r="AD105" s="11"/>
      <c r="AE105" s="11"/>
      <c r="AF105" s="11"/>
      <c r="AG105" s="11"/>
      <c r="AH105" s="11"/>
      <c r="AI105" s="11"/>
      <c r="AJ105" s="11"/>
      <c r="AK105" s="11"/>
      <c r="AL105" s="72"/>
    </row>
    <row r="106" spans="1:40" ht="15.75" thickBot="1" x14ac:dyDescent="0.3">
      <c r="A106" s="19"/>
      <c r="B106" s="19"/>
      <c r="C106" s="72"/>
      <c r="D106" s="70"/>
      <c r="E106" s="11"/>
      <c r="F106" s="11"/>
      <c r="G106" s="11"/>
      <c r="H106" s="18"/>
      <c r="I106" s="18"/>
      <c r="J106" s="18"/>
      <c r="K106" s="18"/>
      <c r="L106" s="18"/>
      <c r="M106" s="18"/>
      <c r="N106" s="18"/>
      <c r="O106" s="18"/>
      <c r="P106" s="18"/>
      <c r="Q106" s="11"/>
      <c r="R106" s="11"/>
      <c r="S106" s="11"/>
      <c r="T106" s="11"/>
      <c r="U106" s="11"/>
      <c r="V106" s="11"/>
      <c r="W106" s="11"/>
      <c r="X106" s="11"/>
      <c r="Y106" s="11"/>
      <c r="Z106" s="11"/>
      <c r="AA106" s="11"/>
      <c r="AB106" s="11"/>
      <c r="AC106" s="11"/>
      <c r="AD106" s="11"/>
      <c r="AE106" s="11"/>
      <c r="AF106" s="11"/>
      <c r="AG106" s="11"/>
      <c r="AH106" s="11"/>
      <c r="AI106" s="11"/>
      <c r="AJ106" s="11"/>
      <c r="AK106" s="11"/>
      <c r="AL106" s="72"/>
    </row>
    <row r="107" spans="1:40" ht="30.75" thickBot="1" x14ac:dyDescent="0.3">
      <c r="A107" s="332" t="s">
        <v>293</v>
      </c>
      <c r="B107" s="236"/>
      <c r="C107" s="386" t="s">
        <v>409</v>
      </c>
      <c r="D107" s="387"/>
      <c r="E107" s="388"/>
      <c r="F107" s="430"/>
      <c r="G107" s="332" t="s">
        <v>296</v>
      </c>
      <c r="H107" s="411" t="s">
        <v>368</v>
      </c>
      <c r="I107" s="412"/>
      <c r="J107" s="413"/>
      <c r="K107" s="414" t="s">
        <v>369</v>
      </c>
      <c r="L107" s="415"/>
      <c r="M107" s="415"/>
      <c r="N107" s="415"/>
      <c r="O107" s="415"/>
      <c r="P107" s="416"/>
      <c r="Q107" s="431" t="s">
        <v>410</v>
      </c>
      <c r="R107" s="432"/>
      <c r="S107" s="432"/>
      <c r="T107" s="432"/>
      <c r="U107" s="432"/>
      <c r="V107" s="433"/>
      <c r="W107" s="434" t="s">
        <v>411</v>
      </c>
      <c r="X107" s="435"/>
      <c r="Y107" s="435"/>
      <c r="Z107" s="435"/>
      <c r="AA107" s="435"/>
      <c r="AB107" s="436"/>
      <c r="AC107" s="223"/>
      <c r="AD107" s="223"/>
      <c r="AE107" s="223"/>
      <c r="AF107" s="223"/>
      <c r="AG107" s="223"/>
      <c r="AH107" s="223"/>
      <c r="AI107" s="323"/>
      <c r="AJ107" s="323"/>
      <c r="AK107" s="323"/>
      <c r="AL107" s="323"/>
      <c r="AM107" s="484"/>
      <c r="AN107" s="484"/>
    </row>
    <row r="108" spans="1:40" ht="15.75" thickBot="1" x14ac:dyDescent="0.3">
      <c r="A108" s="333"/>
      <c r="B108" s="124"/>
      <c r="C108" s="221" t="s">
        <v>370</v>
      </c>
      <c r="D108" s="221" t="s">
        <v>184</v>
      </c>
      <c r="E108" s="333" t="s">
        <v>412</v>
      </c>
      <c r="F108" s="430"/>
      <c r="G108" s="333"/>
      <c r="H108" s="417"/>
      <c r="I108" s="418"/>
      <c r="J108" s="419"/>
      <c r="K108" s="337" t="s">
        <v>371</v>
      </c>
      <c r="L108" s="338"/>
      <c r="M108" s="337" t="s">
        <v>372</v>
      </c>
      <c r="N108" s="420"/>
      <c r="O108" s="421" t="s">
        <v>373</v>
      </c>
      <c r="P108" s="422"/>
      <c r="Q108" s="342" t="s">
        <v>371</v>
      </c>
      <c r="R108" s="343"/>
      <c r="S108" s="342" t="s">
        <v>372</v>
      </c>
      <c r="T108" s="437"/>
      <c r="U108" s="438" t="s">
        <v>373</v>
      </c>
      <c r="V108" s="439"/>
      <c r="W108" s="340" t="s">
        <v>371</v>
      </c>
      <c r="X108" s="341"/>
      <c r="Y108" s="340" t="s">
        <v>372</v>
      </c>
      <c r="Z108" s="440"/>
      <c r="AA108" s="441" t="s">
        <v>373</v>
      </c>
      <c r="AB108" s="442"/>
      <c r="AC108" s="365"/>
      <c r="AD108" s="365"/>
      <c r="AE108" s="366"/>
      <c r="AF108" s="366"/>
      <c r="AG108" s="366"/>
      <c r="AH108" s="366"/>
      <c r="AI108" s="324"/>
      <c r="AJ108" s="324"/>
      <c r="AK108" s="325"/>
      <c r="AL108" s="489"/>
      <c r="AM108" s="485"/>
      <c r="AN108" s="485"/>
    </row>
    <row r="109" spans="1:40" ht="15.75" thickBot="1" x14ac:dyDescent="0.3">
      <c r="A109" s="333"/>
      <c r="B109" s="124"/>
      <c r="C109" s="221"/>
      <c r="D109" s="221"/>
      <c r="E109" s="333"/>
      <c r="F109" s="430"/>
      <c r="G109" s="333"/>
      <c r="H109" s="423" t="s">
        <v>371</v>
      </c>
      <c r="I109" s="424" t="s">
        <v>372</v>
      </c>
      <c r="J109" s="425" t="s">
        <v>373</v>
      </c>
      <c r="K109" s="443" t="s">
        <v>374</v>
      </c>
      <c r="L109" s="444" t="s">
        <v>375</v>
      </c>
      <c r="M109" s="443" t="s">
        <v>374</v>
      </c>
      <c r="N109" s="445" t="s">
        <v>375</v>
      </c>
      <c r="O109" s="446" t="s">
        <v>374</v>
      </c>
      <c r="P109" s="445" t="s">
        <v>375</v>
      </c>
      <c r="Q109" s="447" t="s">
        <v>374</v>
      </c>
      <c r="R109" s="448" t="s">
        <v>375</v>
      </c>
      <c r="S109" s="447" t="s">
        <v>374</v>
      </c>
      <c r="T109" s="449" t="s">
        <v>375</v>
      </c>
      <c r="U109" s="450" t="s">
        <v>374</v>
      </c>
      <c r="V109" s="449" t="s">
        <v>375</v>
      </c>
      <c r="W109" s="451" t="s">
        <v>374</v>
      </c>
      <c r="X109" s="452" t="s">
        <v>375</v>
      </c>
      <c r="Y109" s="451" t="s">
        <v>374</v>
      </c>
      <c r="Z109" s="453" t="s">
        <v>375</v>
      </c>
      <c r="AA109" s="454" t="s">
        <v>374</v>
      </c>
      <c r="AB109" s="453" t="s">
        <v>375</v>
      </c>
      <c r="AC109" s="367"/>
      <c r="AD109" s="367"/>
      <c r="AE109" s="367"/>
      <c r="AF109" s="367"/>
      <c r="AG109" s="367"/>
      <c r="AH109" s="367"/>
      <c r="AI109" s="308"/>
      <c r="AJ109" s="308"/>
      <c r="AK109" s="308"/>
      <c r="AL109" s="490"/>
      <c r="AM109" s="486"/>
      <c r="AN109" s="486"/>
    </row>
    <row r="110" spans="1:40" x14ac:dyDescent="0.25">
      <c r="A110" s="322" t="s">
        <v>413</v>
      </c>
      <c r="B110" s="19"/>
      <c r="C110" s="103" t="s">
        <v>414</v>
      </c>
      <c r="D110" s="601" t="s">
        <v>196</v>
      </c>
      <c r="E110" s="239">
        <f>J110</f>
        <v>15250</v>
      </c>
      <c r="F110" s="11"/>
      <c r="G110" s="40">
        <f>COUNT(K110:AB110)</f>
        <v>6</v>
      </c>
      <c r="H110" s="106">
        <f>AVERAGE(K110,L110,Q110,R110,W110,X110)</f>
        <v>10500</v>
      </c>
      <c r="I110" s="106">
        <f>AVERAGE(M110,N110,S110,T110,Y110,Z110)</f>
        <v>13000</v>
      </c>
      <c r="J110" s="258">
        <f>AVERAGE(O110,P110,U110,V110,AA110,AB110)</f>
        <v>15250</v>
      </c>
      <c r="K110" s="240">
        <v>9000</v>
      </c>
      <c r="L110" s="241">
        <v>12000</v>
      </c>
      <c r="M110" s="241">
        <v>12000</v>
      </c>
      <c r="N110" s="241">
        <v>14000</v>
      </c>
      <c r="O110" s="241">
        <v>14500</v>
      </c>
      <c r="P110" s="242">
        <v>16000</v>
      </c>
      <c r="Q110" s="240" t="s">
        <v>196</v>
      </c>
      <c r="R110" s="241" t="s">
        <v>196</v>
      </c>
      <c r="S110" s="241" t="s">
        <v>196</v>
      </c>
      <c r="T110" s="241" t="s">
        <v>196</v>
      </c>
      <c r="U110" s="241" t="s">
        <v>196</v>
      </c>
      <c r="V110" s="242" t="s">
        <v>196</v>
      </c>
      <c r="W110" s="240" t="s">
        <v>196</v>
      </c>
      <c r="X110" s="241" t="s">
        <v>196</v>
      </c>
      <c r="Y110" s="241" t="s">
        <v>196</v>
      </c>
      <c r="Z110" s="241" t="s">
        <v>196</v>
      </c>
      <c r="AA110" s="241" t="s">
        <v>196</v>
      </c>
      <c r="AB110" s="242" t="s">
        <v>196</v>
      </c>
      <c r="AC110" s="244"/>
      <c r="AD110" s="244"/>
      <c r="AE110" s="244"/>
      <c r="AF110" s="244"/>
      <c r="AG110" s="244"/>
      <c r="AH110" s="244"/>
      <c r="AI110" s="307"/>
      <c r="AJ110" s="307"/>
      <c r="AK110" s="307"/>
      <c r="AL110" s="307"/>
      <c r="AM110" s="326"/>
      <c r="AN110" s="326"/>
    </row>
    <row r="111" spans="1:40" ht="15.75" thickBot="1" x14ac:dyDescent="0.3">
      <c r="A111" s="231"/>
      <c r="B111" s="105"/>
      <c r="C111" s="238" t="s">
        <v>415</v>
      </c>
      <c r="D111" s="231" t="s">
        <v>196</v>
      </c>
      <c r="E111" s="155">
        <f t="shared" ref="E111:E172" si="7">J111</f>
        <v>18500</v>
      </c>
      <c r="F111" s="11"/>
      <c r="G111" s="150">
        <f t="shared" ref="G111:G172" si="8">COUNT(K111:AB111)</f>
        <v>6</v>
      </c>
      <c r="H111" s="8">
        <f>AVERAGE(K111,L111,Q111,R111,W111,X111)</f>
        <v>13000</v>
      </c>
      <c r="I111" s="8">
        <f t="shared" ref="I111:I172" si="9">AVERAGE(M111,N111,S111,T111,Y111,Z111)</f>
        <v>15500</v>
      </c>
      <c r="J111" s="259">
        <f t="shared" ref="J111:J172" si="10">AVERAGE(O111,P111,U111,V111,AA111,AB111)</f>
        <v>18500</v>
      </c>
      <c r="K111" s="243">
        <v>12000</v>
      </c>
      <c r="L111" s="244">
        <v>14000</v>
      </c>
      <c r="M111" s="244">
        <v>14000</v>
      </c>
      <c r="N111" s="244">
        <v>17000</v>
      </c>
      <c r="O111" s="244">
        <v>17000</v>
      </c>
      <c r="P111" s="245">
        <v>20000</v>
      </c>
      <c r="Q111" s="243" t="s">
        <v>196</v>
      </c>
      <c r="R111" s="244" t="s">
        <v>196</v>
      </c>
      <c r="S111" s="244" t="s">
        <v>196</v>
      </c>
      <c r="T111" s="244" t="s">
        <v>196</v>
      </c>
      <c r="U111" s="244" t="s">
        <v>196</v>
      </c>
      <c r="V111" s="245" t="s">
        <v>196</v>
      </c>
      <c r="W111" s="243" t="s">
        <v>196</v>
      </c>
      <c r="X111" s="244" t="s">
        <v>196</v>
      </c>
      <c r="Y111" s="244" t="s">
        <v>196</v>
      </c>
      <c r="Z111" s="244" t="s">
        <v>196</v>
      </c>
      <c r="AA111" s="244" t="s">
        <v>196</v>
      </c>
      <c r="AB111" s="245" t="s">
        <v>196</v>
      </c>
      <c r="AC111" s="244"/>
      <c r="AD111" s="244"/>
      <c r="AE111" s="244"/>
      <c r="AF111" s="244"/>
      <c r="AG111" s="244"/>
      <c r="AH111" s="244"/>
      <c r="AI111" s="307"/>
      <c r="AJ111" s="307"/>
      <c r="AK111" s="307"/>
      <c r="AL111" s="307"/>
      <c r="AM111" s="326"/>
      <c r="AN111" s="326"/>
    </row>
    <row r="112" spans="1:40" x14ac:dyDescent="0.25">
      <c r="A112" s="322"/>
      <c r="B112" s="19"/>
      <c r="C112" s="103" t="s">
        <v>416</v>
      </c>
      <c r="D112" s="378" t="s">
        <v>33</v>
      </c>
      <c r="E112" s="239">
        <f t="shared" si="7"/>
        <v>9666.6666666666661</v>
      </c>
      <c r="F112" s="11"/>
      <c r="G112" s="22">
        <f t="shared" si="8"/>
        <v>18</v>
      </c>
      <c r="H112" s="23">
        <f t="shared" ref="H112:H172" si="11">AVERAGE(K112,L112,Q112,R112,W112,X112)</f>
        <v>6833.333333333333</v>
      </c>
      <c r="I112" s="24">
        <f t="shared" si="9"/>
        <v>8166.666666666667</v>
      </c>
      <c r="J112" s="261">
        <f t="shared" si="10"/>
        <v>9666.6666666666661</v>
      </c>
      <c r="K112" s="249">
        <v>7000</v>
      </c>
      <c r="L112" s="250">
        <v>8000</v>
      </c>
      <c r="M112" s="250">
        <v>8000</v>
      </c>
      <c r="N112" s="250">
        <v>10000</v>
      </c>
      <c r="O112" s="250">
        <v>9000</v>
      </c>
      <c r="P112" s="251">
        <v>12000</v>
      </c>
      <c r="Q112" s="249">
        <v>5000</v>
      </c>
      <c r="R112" s="250">
        <v>8000</v>
      </c>
      <c r="S112" s="250">
        <v>6500</v>
      </c>
      <c r="T112" s="250">
        <v>9000</v>
      </c>
      <c r="U112" s="250">
        <v>8500</v>
      </c>
      <c r="V112" s="251">
        <v>10000</v>
      </c>
      <c r="W112" s="249">
        <v>5000</v>
      </c>
      <c r="X112" s="250">
        <v>8000</v>
      </c>
      <c r="Y112" s="250">
        <v>6500</v>
      </c>
      <c r="Z112" s="250">
        <v>9000</v>
      </c>
      <c r="AA112" s="250">
        <v>8500</v>
      </c>
      <c r="AB112" s="251">
        <v>10000</v>
      </c>
      <c r="AC112" s="244"/>
      <c r="AD112" s="244"/>
      <c r="AE112" s="244"/>
      <c r="AF112" s="244"/>
      <c r="AG112" s="244"/>
      <c r="AH112" s="244"/>
      <c r="AI112" s="307"/>
      <c r="AJ112" s="307"/>
      <c r="AK112" s="307"/>
      <c r="AL112" s="307"/>
      <c r="AM112" s="326"/>
      <c r="AN112" s="326"/>
    </row>
    <row r="113" spans="1:40" x14ac:dyDescent="0.25">
      <c r="A113" s="230" t="s">
        <v>417</v>
      </c>
      <c r="B113" s="19"/>
      <c r="C113" s="224" t="s">
        <v>418</v>
      </c>
      <c r="D113" s="230" t="s">
        <v>35</v>
      </c>
      <c r="E113" s="154">
        <f t="shared" si="7"/>
        <v>13500</v>
      </c>
      <c r="F113" s="11"/>
      <c r="G113" s="150">
        <f t="shared" si="8"/>
        <v>6</v>
      </c>
      <c r="H113" s="8">
        <f t="shared" si="11"/>
        <v>9500</v>
      </c>
      <c r="I113" s="8">
        <f t="shared" si="9"/>
        <v>11500</v>
      </c>
      <c r="J113" s="259">
        <f t="shared" si="10"/>
        <v>13500</v>
      </c>
      <c r="K113" s="243">
        <v>7000</v>
      </c>
      <c r="L113" s="244">
        <v>12000</v>
      </c>
      <c r="M113" s="244">
        <v>9000</v>
      </c>
      <c r="N113" s="244">
        <v>14000</v>
      </c>
      <c r="O113" s="244">
        <v>11000</v>
      </c>
      <c r="P113" s="245">
        <v>16000</v>
      </c>
      <c r="Q113" s="243" t="s">
        <v>196</v>
      </c>
      <c r="R113" s="244" t="s">
        <v>196</v>
      </c>
      <c r="S113" s="244" t="s">
        <v>196</v>
      </c>
      <c r="T113" s="244" t="s">
        <v>196</v>
      </c>
      <c r="U113" s="244" t="s">
        <v>196</v>
      </c>
      <c r="V113" s="245" t="s">
        <v>196</v>
      </c>
      <c r="W113" s="243" t="s">
        <v>196</v>
      </c>
      <c r="X113" s="244" t="s">
        <v>196</v>
      </c>
      <c r="Y113" s="244" t="s">
        <v>196</v>
      </c>
      <c r="Z113" s="244" t="s">
        <v>196</v>
      </c>
      <c r="AA113" s="244" t="s">
        <v>196</v>
      </c>
      <c r="AB113" s="245" t="s">
        <v>196</v>
      </c>
      <c r="AC113" s="244"/>
      <c r="AD113" s="244"/>
      <c r="AE113" s="244"/>
      <c r="AF113" s="244"/>
      <c r="AG113" s="244"/>
      <c r="AH113" s="244"/>
      <c r="AI113" s="307"/>
      <c r="AJ113" s="307"/>
      <c r="AK113" s="307"/>
      <c r="AL113" s="307"/>
      <c r="AM113" s="326"/>
      <c r="AN113" s="326"/>
    </row>
    <row r="114" spans="1:40" x14ac:dyDescent="0.25">
      <c r="A114" s="230"/>
      <c r="B114" s="19"/>
      <c r="C114" s="44" t="s">
        <v>419</v>
      </c>
      <c r="D114" s="378" t="s">
        <v>196</v>
      </c>
      <c r="E114" s="35">
        <f t="shared" si="7"/>
        <v>18500</v>
      </c>
      <c r="F114" s="11"/>
      <c r="G114" s="22">
        <f t="shared" si="8"/>
        <v>6</v>
      </c>
      <c r="H114" s="24">
        <f t="shared" si="11"/>
        <v>12000</v>
      </c>
      <c r="I114" s="24">
        <f t="shared" si="9"/>
        <v>14000</v>
      </c>
      <c r="J114" s="261">
        <f t="shared" si="10"/>
        <v>18500</v>
      </c>
      <c r="K114" s="249">
        <v>9000</v>
      </c>
      <c r="L114" s="250">
        <v>15000</v>
      </c>
      <c r="M114" s="250">
        <v>11000</v>
      </c>
      <c r="N114" s="250">
        <v>17000</v>
      </c>
      <c r="O114" s="250">
        <v>17000</v>
      </c>
      <c r="P114" s="251">
        <v>20000</v>
      </c>
      <c r="Q114" s="249" t="s">
        <v>196</v>
      </c>
      <c r="R114" s="250" t="s">
        <v>196</v>
      </c>
      <c r="S114" s="250" t="s">
        <v>196</v>
      </c>
      <c r="T114" s="250" t="s">
        <v>196</v>
      </c>
      <c r="U114" s="250" t="s">
        <v>196</v>
      </c>
      <c r="V114" s="251" t="s">
        <v>196</v>
      </c>
      <c r="W114" s="249" t="s">
        <v>196</v>
      </c>
      <c r="X114" s="250" t="s">
        <v>196</v>
      </c>
      <c r="Y114" s="250" t="s">
        <v>196</v>
      </c>
      <c r="Z114" s="250" t="s">
        <v>196</v>
      </c>
      <c r="AA114" s="250" t="s">
        <v>196</v>
      </c>
      <c r="AB114" s="251" t="s">
        <v>196</v>
      </c>
      <c r="AC114" s="244"/>
      <c r="AD114" s="244"/>
      <c r="AE114" s="244"/>
      <c r="AF114" s="244"/>
      <c r="AG114" s="244"/>
      <c r="AH114" s="244"/>
      <c r="AI114" s="307"/>
      <c r="AJ114" s="307"/>
      <c r="AK114" s="307"/>
      <c r="AL114" s="307"/>
      <c r="AM114" s="326"/>
      <c r="AN114" s="326"/>
    </row>
    <row r="115" spans="1:40" ht="15.75" thickBot="1" x14ac:dyDescent="0.3">
      <c r="A115" s="231"/>
      <c r="B115" s="105"/>
      <c r="C115" s="238" t="s">
        <v>307</v>
      </c>
      <c r="D115" s="231" t="s">
        <v>196</v>
      </c>
      <c r="E115" s="155">
        <f t="shared" si="7"/>
        <v>24000</v>
      </c>
      <c r="F115" s="11"/>
      <c r="G115" s="150">
        <f t="shared" si="8"/>
        <v>6</v>
      </c>
      <c r="H115" s="8">
        <f t="shared" si="11"/>
        <v>16000</v>
      </c>
      <c r="I115" s="8">
        <f t="shared" si="9"/>
        <v>17500</v>
      </c>
      <c r="J115" s="259">
        <f t="shared" si="10"/>
        <v>24000</v>
      </c>
      <c r="K115" s="243">
        <v>14000</v>
      </c>
      <c r="L115" s="244">
        <v>18000</v>
      </c>
      <c r="M115" s="244">
        <v>16000</v>
      </c>
      <c r="N115" s="244">
        <v>19000</v>
      </c>
      <c r="O115" s="244">
        <v>20000</v>
      </c>
      <c r="P115" s="245">
        <v>28000</v>
      </c>
      <c r="Q115" s="243" t="s">
        <v>196</v>
      </c>
      <c r="R115" s="244" t="s">
        <v>196</v>
      </c>
      <c r="S115" s="244" t="s">
        <v>196</v>
      </c>
      <c r="T115" s="244" t="s">
        <v>196</v>
      </c>
      <c r="U115" s="244" t="s">
        <v>196</v>
      </c>
      <c r="V115" s="245" t="s">
        <v>196</v>
      </c>
      <c r="W115" s="243" t="s">
        <v>196</v>
      </c>
      <c r="X115" s="244" t="s">
        <v>196</v>
      </c>
      <c r="Y115" s="244" t="s">
        <v>196</v>
      </c>
      <c r="Z115" s="244" t="s">
        <v>196</v>
      </c>
      <c r="AA115" s="244" t="s">
        <v>196</v>
      </c>
      <c r="AB115" s="245" t="s">
        <v>196</v>
      </c>
      <c r="AC115" s="244"/>
      <c r="AD115" s="244"/>
      <c r="AE115" s="244"/>
      <c r="AF115" s="244"/>
      <c r="AG115" s="244"/>
      <c r="AH115" s="244"/>
      <c r="AI115" s="307"/>
      <c r="AJ115" s="307"/>
      <c r="AK115" s="307"/>
      <c r="AL115" s="307"/>
      <c r="AM115" s="326"/>
      <c r="AN115" s="326"/>
    </row>
    <row r="116" spans="1:40" x14ac:dyDescent="0.25">
      <c r="A116" s="322"/>
      <c r="B116" s="19"/>
      <c r="C116" s="103" t="s">
        <v>420</v>
      </c>
      <c r="D116" s="601" t="s">
        <v>196</v>
      </c>
      <c r="E116" s="239">
        <f t="shared" si="7"/>
        <v>9000</v>
      </c>
      <c r="F116" s="11"/>
      <c r="G116" s="40">
        <f t="shared" si="8"/>
        <v>12</v>
      </c>
      <c r="H116" s="373">
        <f>AVERAGE(K116,L116,Q116,R116,W116,X116)</f>
        <v>6000</v>
      </c>
      <c r="I116" s="106">
        <f t="shared" si="9"/>
        <v>7000</v>
      </c>
      <c r="J116" s="258">
        <f t="shared" si="10"/>
        <v>9000</v>
      </c>
      <c r="K116" s="240"/>
      <c r="L116" s="241"/>
      <c r="M116" s="241"/>
      <c r="N116" s="241"/>
      <c r="O116" s="241"/>
      <c r="P116" s="242"/>
      <c r="Q116" s="240">
        <v>5000</v>
      </c>
      <c r="R116" s="241">
        <v>7000</v>
      </c>
      <c r="S116" s="241">
        <v>6000</v>
      </c>
      <c r="T116" s="241">
        <v>8000</v>
      </c>
      <c r="U116" s="241">
        <v>8000</v>
      </c>
      <c r="V116" s="242">
        <v>10000</v>
      </c>
      <c r="W116" s="240">
        <v>5000</v>
      </c>
      <c r="X116" s="241">
        <v>7000</v>
      </c>
      <c r="Y116" s="241">
        <v>6000</v>
      </c>
      <c r="Z116" s="241">
        <v>8000</v>
      </c>
      <c r="AA116" s="241">
        <v>8000</v>
      </c>
      <c r="AB116" s="242">
        <v>10000</v>
      </c>
      <c r="AC116" s="244"/>
      <c r="AD116" s="244"/>
      <c r="AE116" s="244"/>
      <c r="AF116" s="244"/>
      <c r="AG116" s="244"/>
      <c r="AH116" s="244"/>
      <c r="AI116" s="307"/>
      <c r="AJ116" s="307"/>
      <c r="AK116" s="307"/>
      <c r="AL116" s="307"/>
      <c r="AM116" s="326"/>
      <c r="AN116" s="326"/>
    </row>
    <row r="117" spans="1:40" ht="15.75" thickBot="1" x14ac:dyDescent="0.3">
      <c r="A117" s="230" t="s">
        <v>421</v>
      </c>
      <c r="B117" s="19"/>
      <c r="C117" s="224" t="s">
        <v>422</v>
      </c>
      <c r="D117" s="231" t="s">
        <v>196</v>
      </c>
      <c r="E117" s="154">
        <f t="shared" si="7"/>
        <v>15000</v>
      </c>
      <c r="F117" s="11"/>
      <c r="G117" s="151">
        <f t="shared" si="8"/>
        <v>6</v>
      </c>
      <c r="H117" s="374">
        <f t="shared" si="11"/>
        <v>11000</v>
      </c>
      <c r="I117" s="9">
        <f t="shared" si="9"/>
        <v>13250</v>
      </c>
      <c r="J117" s="263">
        <f t="shared" si="10"/>
        <v>15000</v>
      </c>
      <c r="K117" s="255">
        <v>10000</v>
      </c>
      <c r="L117" s="256">
        <v>12000</v>
      </c>
      <c r="M117" s="256">
        <v>12000</v>
      </c>
      <c r="N117" s="256">
        <v>14500</v>
      </c>
      <c r="O117" s="256">
        <v>14000</v>
      </c>
      <c r="P117" s="257">
        <v>16000</v>
      </c>
      <c r="Q117" s="255" t="s">
        <v>196</v>
      </c>
      <c r="R117" s="256" t="s">
        <v>196</v>
      </c>
      <c r="S117" s="256" t="s">
        <v>196</v>
      </c>
      <c r="T117" s="256" t="s">
        <v>196</v>
      </c>
      <c r="U117" s="256" t="s">
        <v>196</v>
      </c>
      <c r="V117" s="257" t="s">
        <v>196</v>
      </c>
      <c r="W117" s="255" t="s">
        <v>196</v>
      </c>
      <c r="X117" s="256" t="s">
        <v>196</v>
      </c>
      <c r="Y117" s="256" t="s">
        <v>196</v>
      </c>
      <c r="Z117" s="256" t="s">
        <v>196</v>
      </c>
      <c r="AA117" s="256" t="s">
        <v>196</v>
      </c>
      <c r="AB117" s="257" t="s">
        <v>196</v>
      </c>
      <c r="AC117" s="244"/>
      <c r="AD117" s="244"/>
      <c r="AE117" s="244"/>
      <c r="AF117" s="244"/>
      <c r="AG117" s="244"/>
      <c r="AH117" s="244"/>
      <c r="AI117" s="307"/>
      <c r="AJ117" s="307"/>
      <c r="AK117" s="307"/>
      <c r="AL117" s="307"/>
      <c r="AM117" s="326"/>
      <c r="AN117" s="326"/>
    </row>
    <row r="118" spans="1:40" x14ac:dyDescent="0.25">
      <c r="A118" s="322"/>
      <c r="B118" s="19"/>
      <c r="C118" s="103" t="s">
        <v>423</v>
      </c>
      <c r="D118" s="378" t="s">
        <v>196</v>
      </c>
      <c r="E118" s="239">
        <f t="shared" si="7"/>
        <v>10000</v>
      </c>
      <c r="F118" s="11"/>
      <c r="G118" s="22">
        <f t="shared" si="8"/>
        <v>6</v>
      </c>
      <c r="H118" s="23">
        <f t="shared" si="11"/>
        <v>6500</v>
      </c>
      <c r="I118" s="24">
        <f t="shared" si="9"/>
        <v>8000</v>
      </c>
      <c r="J118" s="261">
        <f t="shared" si="10"/>
        <v>10000</v>
      </c>
      <c r="K118" s="249">
        <v>6000</v>
      </c>
      <c r="L118" s="250">
        <v>7000</v>
      </c>
      <c r="M118" s="250">
        <v>7000</v>
      </c>
      <c r="N118" s="250">
        <v>9000</v>
      </c>
      <c r="O118" s="250">
        <v>9000</v>
      </c>
      <c r="P118" s="251">
        <v>11000</v>
      </c>
      <c r="Q118" s="249" t="s">
        <v>196</v>
      </c>
      <c r="R118" s="250" t="s">
        <v>196</v>
      </c>
      <c r="S118" s="250" t="s">
        <v>196</v>
      </c>
      <c r="T118" s="250" t="s">
        <v>196</v>
      </c>
      <c r="U118" s="250" t="s">
        <v>196</v>
      </c>
      <c r="V118" s="251" t="s">
        <v>196</v>
      </c>
      <c r="W118" s="249" t="s">
        <v>196</v>
      </c>
      <c r="X118" s="250" t="s">
        <v>196</v>
      </c>
      <c r="Y118" s="250" t="s">
        <v>196</v>
      </c>
      <c r="Z118" s="250" t="s">
        <v>196</v>
      </c>
      <c r="AA118" s="250" t="s">
        <v>196</v>
      </c>
      <c r="AB118" s="251" t="s">
        <v>196</v>
      </c>
      <c r="AC118" s="244"/>
      <c r="AD118" s="244"/>
      <c r="AE118" s="244"/>
      <c r="AF118" s="244"/>
      <c r="AG118" s="244"/>
      <c r="AH118" s="244"/>
      <c r="AI118" s="307"/>
      <c r="AJ118" s="307"/>
      <c r="AK118" s="307"/>
      <c r="AL118" s="307"/>
      <c r="AM118" s="326"/>
      <c r="AN118" s="326"/>
    </row>
    <row r="119" spans="1:40" x14ac:dyDescent="0.25">
      <c r="A119" s="230" t="s">
        <v>424</v>
      </c>
      <c r="B119" s="19"/>
      <c r="C119" s="224" t="s">
        <v>425</v>
      </c>
      <c r="D119" s="230" t="s">
        <v>196</v>
      </c>
      <c r="E119" s="154">
        <f t="shared" si="7"/>
        <v>16500</v>
      </c>
      <c r="F119" s="11"/>
      <c r="G119" s="150">
        <f t="shared" si="8"/>
        <v>6</v>
      </c>
      <c r="H119" s="8">
        <f t="shared" si="11"/>
        <v>13000</v>
      </c>
      <c r="I119" s="8">
        <f t="shared" si="9"/>
        <v>15250</v>
      </c>
      <c r="J119" s="259">
        <f t="shared" si="10"/>
        <v>16500</v>
      </c>
      <c r="K119" s="243">
        <v>12000</v>
      </c>
      <c r="L119" s="244">
        <v>14000</v>
      </c>
      <c r="M119" s="244">
        <v>14000</v>
      </c>
      <c r="N119" s="244">
        <v>16500</v>
      </c>
      <c r="O119" s="244">
        <v>16000</v>
      </c>
      <c r="P119" s="245">
        <v>17000</v>
      </c>
      <c r="Q119" s="243" t="s">
        <v>196</v>
      </c>
      <c r="R119" s="244" t="s">
        <v>196</v>
      </c>
      <c r="S119" s="244" t="s">
        <v>196</v>
      </c>
      <c r="T119" s="244" t="s">
        <v>196</v>
      </c>
      <c r="U119" s="244" t="s">
        <v>196</v>
      </c>
      <c r="V119" s="245" t="s">
        <v>196</v>
      </c>
      <c r="W119" s="243" t="s">
        <v>196</v>
      </c>
      <c r="X119" s="244" t="s">
        <v>196</v>
      </c>
      <c r="Y119" s="244" t="s">
        <v>196</v>
      </c>
      <c r="Z119" s="244" t="s">
        <v>196</v>
      </c>
      <c r="AA119" s="244" t="s">
        <v>196</v>
      </c>
      <c r="AB119" s="245" t="s">
        <v>196</v>
      </c>
      <c r="AC119" s="244"/>
      <c r="AD119" s="244"/>
      <c r="AE119" s="244"/>
      <c r="AF119" s="244"/>
      <c r="AG119" s="244"/>
      <c r="AH119" s="244"/>
      <c r="AI119" s="307"/>
      <c r="AJ119" s="307"/>
      <c r="AK119" s="307"/>
      <c r="AL119" s="307"/>
      <c r="AM119" s="326"/>
      <c r="AN119" s="326"/>
    </row>
    <row r="120" spans="1:40" x14ac:dyDescent="0.25">
      <c r="A120" s="230"/>
      <c r="B120" s="19"/>
      <c r="C120" s="44" t="s">
        <v>426</v>
      </c>
      <c r="D120" s="378" t="s">
        <v>196</v>
      </c>
      <c r="E120" s="35">
        <f t="shared" si="7"/>
        <v>11000</v>
      </c>
      <c r="F120" s="11"/>
      <c r="G120" s="22">
        <f t="shared" si="8"/>
        <v>6</v>
      </c>
      <c r="H120" s="24">
        <f t="shared" si="11"/>
        <v>7500</v>
      </c>
      <c r="I120" s="24">
        <f t="shared" si="9"/>
        <v>9000</v>
      </c>
      <c r="J120" s="261">
        <f t="shared" si="10"/>
        <v>11000</v>
      </c>
      <c r="K120" s="249">
        <v>7000</v>
      </c>
      <c r="L120" s="250">
        <v>8000</v>
      </c>
      <c r="M120" s="250">
        <v>8000</v>
      </c>
      <c r="N120" s="250">
        <v>10000</v>
      </c>
      <c r="O120" s="250">
        <v>10000</v>
      </c>
      <c r="P120" s="251">
        <v>12000</v>
      </c>
      <c r="Q120" s="249" t="s">
        <v>196</v>
      </c>
      <c r="R120" s="250" t="s">
        <v>196</v>
      </c>
      <c r="S120" s="250" t="s">
        <v>196</v>
      </c>
      <c r="T120" s="250" t="s">
        <v>196</v>
      </c>
      <c r="U120" s="250" t="s">
        <v>196</v>
      </c>
      <c r="V120" s="251" t="s">
        <v>196</v>
      </c>
      <c r="W120" s="249" t="s">
        <v>196</v>
      </c>
      <c r="X120" s="250" t="s">
        <v>196</v>
      </c>
      <c r="Y120" s="250" t="s">
        <v>196</v>
      </c>
      <c r="Z120" s="250" t="s">
        <v>196</v>
      </c>
      <c r="AA120" s="250" t="s">
        <v>196</v>
      </c>
      <c r="AB120" s="251" t="s">
        <v>196</v>
      </c>
      <c r="AC120" s="244"/>
      <c r="AD120" s="244"/>
      <c r="AE120" s="244"/>
      <c r="AF120" s="244"/>
      <c r="AG120" s="244"/>
      <c r="AH120" s="244"/>
      <c r="AI120" s="307"/>
      <c r="AJ120" s="307"/>
      <c r="AK120" s="307"/>
      <c r="AL120" s="307"/>
      <c r="AM120" s="326"/>
      <c r="AN120" s="326"/>
    </row>
    <row r="121" spans="1:40" x14ac:dyDescent="0.25">
      <c r="A121" s="230"/>
      <c r="B121" s="19"/>
      <c r="C121" s="224" t="s">
        <v>427</v>
      </c>
      <c r="D121" s="230" t="s">
        <v>196</v>
      </c>
      <c r="E121" s="154">
        <f t="shared" si="7"/>
        <v>15750</v>
      </c>
      <c r="F121" s="11"/>
      <c r="G121" s="150">
        <f t="shared" si="8"/>
        <v>6</v>
      </c>
      <c r="H121" s="8">
        <f t="shared" si="11"/>
        <v>11250</v>
      </c>
      <c r="I121" s="8">
        <f t="shared" si="9"/>
        <v>12500</v>
      </c>
      <c r="J121" s="259">
        <f t="shared" si="10"/>
        <v>15750</v>
      </c>
      <c r="K121" s="243">
        <v>10500</v>
      </c>
      <c r="L121" s="244">
        <v>12000</v>
      </c>
      <c r="M121" s="244">
        <v>10500</v>
      </c>
      <c r="N121" s="244">
        <v>14500</v>
      </c>
      <c r="O121" s="244">
        <v>14500</v>
      </c>
      <c r="P121" s="245">
        <v>17000</v>
      </c>
      <c r="Q121" s="243" t="s">
        <v>196</v>
      </c>
      <c r="R121" s="244" t="s">
        <v>196</v>
      </c>
      <c r="S121" s="244" t="s">
        <v>196</v>
      </c>
      <c r="T121" s="244" t="s">
        <v>196</v>
      </c>
      <c r="U121" s="244" t="s">
        <v>196</v>
      </c>
      <c r="V121" s="245" t="s">
        <v>196</v>
      </c>
      <c r="W121" s="243" t="s">
        <v>196</v>
      </c>
      <c r="X121" s="244" t="s">
        <v>196</v>
      </c>
      <c r="Y121" s="244" t="s">
        <v>196</v>
      </c>
      <c r="Z121" s="244" t="s">
        <v>196</v>
      </c>
      <c r="AA121" s="244" t="s">
        <v>196</v>
      </c>
      <c r="AB121" s="245" t="s">
        <v>196</v>
      </c>
      <c r="AC121" s="244"/>
      <c r="AD121" s="244"/>
      <c r="AE121" s="244"/>
      <c r="AF121" s="244"/>
      <c r="AG121" s="244"/>
      <c r="AH121" s="244"/>
      <c r="AI121" s="307"/>
      <c r="AJ121" s="307"/>
      <c r="AK121" s="307"/>
      <c r="AL121" s="307"/>
      <c r="AM121" s="326"/>
      <c r="AN121" s="326"/>
    </row>
    <row r="122" spans="1:40" ht="15.75" thickBot="1" x14ac:dyDescent="0.3">
      <c r="A122" s="231"/>
      <c r="B122" s="105"/>
      <c r="C122" s="71" t="s">
        <v>428</v>
      </c>
      <c r="D122" s="593" t="s">
        <v>196</v>
      </c>
      <c r="E122" s="235">
        <f t="shared" si="7"/>
        <v>22000</v>
      </c>
      <c r="F122" s="376"/>
      <c r="G122" s="26">
        <f t="shared" si="8"/>
        <v>6</v>
      </c>
      <c r="H122" s="27">
        <f t="shared" si="11"/>
        <v>14250</v>
      </c>
      <c r="I122" s="27">
        <f t="shared" si="9"/>
        <v>16500</v>
      </c>
      <c r="J122" s="260">
        <f t="shared" si="10"/>
        <v>22000</v>
      </c>
      <c r="K122" s="246">
        <v>13500</v>
      </c>
      <c r="L122" s="247">
        <v>15000</v>
      </c>
      <c r="M122" s="247">
        <v>16000</v>
      </c>
      <c r="N122" s="247">
        <v>17000</v>
      </c>
      <c r="O122" s="247">
        <v>19000</v>
      </c>
      <c r="P122" s="248">
        <v>25000</v>
      </c>
      <c r="Q122" s="246" t="s">
        <v>196</v>
      </c>
      <c r="R122" s="247" t="s">
        <v>196</v>
      </c>
      <c r="S122" s="247" t="s">
        <v>196</v>
      </c>
      <c r="T122" s="247" t="s">
        <v>196</v>
      </c>
      <c r="U122" s="247" t="s">
        <v>196</v>
      </c>
      <c r="V122" s="248" t="s">
        <v>196</v>
      </c>
      <c r="W122" s="246" t="s">
        <v>196</v>
      </c>
      <c r="X122" s="247" t="s">
        <v>196</v>
      </c>
      <c r="Y122" s="247" t="s">
        <v>196</v>
      </c>
      <c r="Z122" s="247" t="s">
        <v>196</v>
      </c>
      <c r="AA122" s="247" t="s">
        <v>196</v>
      </c>
      <c r="AB122" s="248" t="s">
        <v>196</v>
      </c>
      <c r="AC122" s="244"/>
      <c r="AD122" s="244"/>
      <c r="AE122" s="244"/>
      <c r="AF122" s="244"/>
      <c r="AG122" s="244"/>
      <c r="AH122" s="244"/>
      <c r="AI122" s="307"/>
      <c r="AJ122" s="307"/>
      <c r="AK122" s="307"/>
      <c r="AL122" s="307"/>
      <c r="AM122" s="326"/>
      <c r="AN122" s="326"/>
    </row>
    <row r="123" spans="1:40" x14ac:dyDescent="0.25">
      <c r="A123" s="322"/>
      <c r="B123" s="19"/>
      <c r="C123" s="237" t="s">
        <v>49</v>
      </c>
      <c r="D123" s="322" t="s">
        <v>49</v>
      </c>
      <c r="E123" s="166">
        <f t="shared" si="7"/>
        <v>10000</v>
      </c>
      <c r="F123" s="11"/>
      <c r="G123" s="149">
        <f t="shared" si="8"/>
        <v>18</v>
      </c>
      <c r="H123" s="375">
        <f t="shared" si="11"/>
        <v>6666.666666666667</v>
      </c>
      <c r="I123" s="7">
        <f t="shared" si="9"/>
        <v>8333.3333333333339</v>
      </c>
      <c r="J123" s="262">
        <f t="shared" si="10"/>
        <v>10000</v>
      </c>
      <c r="K123" s="252">
        <v>6000</v>
      </c>
      <c r="L123" s="253">
        <v>8000</v>
      </c>
      <c r="M123" s="253">
        <v>8000</v>
      </c>
      <c r="N123" s="253">
        <v>12000</v>
      </c>
      <c r="O123" s="253">
        <v>10000</v>
      </c>
      <c r="P123" s="254">
        <v>14000</v>
      </c>
      <c r="Q123" s="252">
        <v>5000</v>
      </c>
      <c r="R123" s="253">
        <v>8000</v>
      </c>
      <c r="S123" s="253">
        <v>6000</v>
      </c>
      <c r="T123" s="253">
        <v>9000</v>
      </c>
      <c r="U123" s="253">
        <v>7000</v>
      </c>
      <c r="V123" s="254">
        <v>11000</v>
      </c>
      <c r="W123" s="252">
        <v>5000</v>
      </c>
      <c r="X123" s="253">
        <v>8000</v>
      </c>
      <c r="Y123" s="253">
        <v>6000</v>
      </c>
      <c r="Z123" s="253">
        <v>9000</v>
      </c>
      <c r="AA123" s="253">
        <v>7000</v>
      </c>
      <c r="AB123" s="254">
        <v>11000</v>
      </c>
      <c r="AC123" s="244"/>
      <c r="AD123" s="244"/>
      <c r="AE123" s="244"/>
      <c r="AF123" s="244"/>
      <c r="AG123" s="244"/>
      <c r="AH123" s="244"/>
      <c r="AI123" s="307"/>
      <c r="AJ123" s="307"/>
      <c r="AK123" s="307"/>
      <c r="AL123" s="307"/>
      <c r="AM123" s="326"/>
      <c r="AN123" s="326"/>
    </row>
    <row r="124" spans="1:40" x14ac:dyDescent="0.25">
      <c r="A124" s="230" t="s">
        <v>429</v>
      </c>
      <c r="B124" s="19"/>
      <c r="C124" s="44" t="s">
        <v>430</v>
      </c>
      <c r="D124" s="378" t="s">
        <v>49</v>
      </c>
      <c r="E124" s="35">
        <f t="shared" si="7"/>
        <v>13500</v>
      </c>
      <c r="F124" s="11"/>
      <c r="G124" s="22">
        <f t="shared" si="8"/>
        <v>6</v>
      </c>
      <c r="H124" s="24">
        <f t="shared" si="11"/>
        <v>7000</v>
      </c>
      <c r="I124" s="24">
        <f t="shared" si="9"/>
        <v>10000</v>
      </c>
      <c r="J124" s="261">
        <f t="shared" si="10"/>
        <v>13500</v>
      </c>
      <c r="K124" s="249">
        <v>6000</v>
      </c>
      <c r="L124" s="250">
        <v>8000</v>
      </c>
      <c r="M124" s="250">
        <v>8000</v>
      </c>
      <c r="N124" s="250">
        <v>12000</v>
      </c>
      <c r="O124" s="250">
        <v>12000</v>
      </c>
      <c r="P124" s="251">
        <v>15000</v>
      </c>
      <c r="Q124" s="249" t="s">
        <v>196</v>
      </c>
      <c r="R124" s="250" t="s">
        <v>196</v>
      </c>
      <c r="S124" s="250" t="s">
        <v>196</v>
      </c>
      <c r="T124" s="250" t="s">
        <v>196</v>
      </c>
      <c r="U124" s="250" t="s">
        <v>196</v>
      </c>
      <c r="V124" s="251" t="s">
        <v>196</v>
      </c>
      <c r="W124" s="249" t="s">
        <v>196</v>
      </c>
      <c r="X124" s="250" t="s">
        <v>196</v>
      </c>
      <c r="Y124" s="250" t="s">
        <v>196</v>
      </c>
      <c r="Z124" s="250" t="s">
        <v>196</v>
      </c>
      <c r="AA124" s="250" t="s">
        <v>196</v>
      </c>
      <c r="AB124" s="251" t="s">
        <v>196</v>
      </c>
      <c r="AC124" s="244"/>
      <c r="AD124" s="244"/>
      <c r="AE124" s="244"/>
      <c r="AF124" s="244"/>
      <c r="AG124" s="244"/>
      <c r="AH124" s="244"/>
      <c r="AI124" s="307"/>
      <c r="AJ124" s="307"/>
      <c r="AK124" s="307"/>
      <c r="AL124" s="307"/>
      <c r="AM124" s="326"/>
      <c r="AN124" s="326"/>
    </row>
    <row r="125" spans="1:40" ht="15.75" thickBot="1" x14ac:dyDescent="0.3">
      <c r="A125" s="231"/>
      <c r="B125" s="19"/>
      <c r="C125" s="238" t="s">
        <v>340</v>
      </c>
      <c r="D125" s="231" t="s">
        <v>15</v>
      </c>
      <c r="E125" s="155">
        <f t="shared" si="7"/>
        <v>16500</v>
      </c>
      <c r="F125" s="11"/>
      <c r="G125" s="151">
        <f t="shared" si="8"/>
        <v>12</v>
      </c>
      <c r="H125" s="9">
        <f t="shared" si="11"/>
        <v>13500</v>
      </c>
      <c r="I125" s="9">
        <f t="shared" si="9"/>
        <v>14500</v>
      </c>
      <c r="J125" s="263">
        <f t="shared" si="10"/>
        <v>16500</v>
      </c>
      <c r="K125" s="255" t="s">
        <v>196</v>
      </c>
      <c r="L125" s="256" t="s">
        <v>196</v>
      </c>
      <c r="M125" s="256" t="s">
        <v>196</v>
      </c>
      <c r="N125" s="256" t="s">
        <v>196</v>
      </c>
      <c r="O125" s="256" t="s">
        <v>196</v>
      </c>
      <c r="P125" s="257" t="s">
        <v>196</v>
      </c>
      <c r="Q125" s="255">
        <v>12000</v>
      </c>
      <c r="R125" s="256">
        <v>15000</v>
      </c>
      <c r="S125" s="256">
        <v>13000</v>
      </c>
      <c r="T125" s="256">
        <v>16000</v>
      </c>
      <c r="U125" s="256">
        <v>15000</v>
      </c>
      <c r="V125" s="257">
        <v>18000</v>
      </c>
      <c r="W125" s="255">
        <v>12000</v>
      </c>
      <c r="X125" s="256">
        <v>15000</v>
      </c>
      <c r="Y125" s="256">
        <v>13000</v>
      </c>
      <c r="Z125" s="256">
        <v>16000</v>
      </c>
      <c r="AA125" s="256">
        <v>15000</v>
      </c>
      <c r="AB125" s="257">
        <v>18000</v>
      </c>
      <c r="AC125" s="244"/>
      <c r="AD125" s="244"/>
      <c r="AE125" s="244"/>
      <c r="AF125" s="244"/>
      <c r="AG125" s="244"/>
      <c r="AH125" s="244"/>
      <c r="AI125" s="307"/>
      <c r="AJ125" s="307"/>
      <c r="AK125" s="307"/>
      <c r="AL125" s="307"/>
      <c r="AM125" s="326"/>
      <c r="AN125" s="326"/>
    </row>
    <row r="126" spans="1:40" x14ac:dyDescent="0.25">
      <c r="A126" s="322" t="s">
        <v>431</v>
      </c>
      <c r="B126" s="19"/>
      <c r="C126" s="44" t="s">
        <v>432</v>
      </c>
      <c r="D126" s="378" t="s">
        <v>57</v>
      </c>
      <c r="E126" s="35">
        <f t="shared" si="7"/>
        <v>11833.333333333334</v>
      </c>
      <c r="F126" s="11"/>
      <c r="G126" s="22">
        <f t="shared" si="8"/>
        <v>18</v>
      </c>
      <c r="H126" s="24">
        <f t="shared" si="11"/>
        <v>8000</v>
      </c>
      <c r="I126" s="24">
        <f t="shared" si="9"/>
        <v>9666.6666666666661</v>
      </c>
      <c r="J126" s="261">
        <f t="shared" si="10"/>
        <v>11833.333333333334</v>
      </c>
      <c r="K126" s="249">
        <v>7000</v>
      </c>
      <c r="L126" s="250">
        <v>9000</v>
      </c>
      <c r="M126" s="250">
        <v>9000</v>
      </c>
      <c r="N126" s="250">
        <v>13000</v>
      </c>
      <c r="O126" s="250">
        <v>13000</v>
      </c>
      <c r="P126" s="251">
        <v>16000</v>
      </c>
      <c r="Q126" s="249">
        <v>7000</v>
      </c>
      <c r="R126" s="250">
        <v>9000</v>
      </c>
      <c r="S126" s="250">
        <v>8000</v>
      </c>
      <c r="T126" s="250">
        <v>10000</v>
      </c>
      <c r="U126" s="250">
        <v>9000</v>
      </c>
      <c r="V126" s="251">
        <v>12000</v>
      </c>
      <c r="W126" s="249">
        <v>7000</v>
      </c>
      <c r="X126" s="250">
        <v>9000</v>
      </c>
      <c r="Y126" s="250">
        <v>8000</v>
      </c>
      <c r="Z126" s="250">
        <v>10000</v>
      </c>
      <c r="AA126" s="250">
        <v>9000</v>
      </c>
      <c r="AB126" s="251">
        <v>12000</v>
      </c>
      <c r="AC126" s="244"/>
      <c r="AD126" s="244"/>
      <c r="AE126" s="244"/>
      <c r="AF126" s="244"/>
      <c r="AG126" s="244"/>
      <c r="AH126" s="244"/>
      <c r="AI126" s="307"/>
      <c r="AJ126" s="307"/>
      <c r="AK126" s="307"/>
      <c r="AL126" s="307"/>
      <c r="AM126" s="326"/>
      <c r="AN126" s="326"/>
    </row>
    <row r="127" spans="1:40" x14ac:dyDescent="0.25">
      <c r="A127" s="230"/>
      <c r="B127" s="19"/>
      <c r="C127" s="224" t="s">
        <v>433</v>
      </c>
      <c r="D127" s="230" t="s">
        <v>61</v>
      </c>
      <c r="E127" s="154">
        <f t="shared" si="7"/>
        <v>18666.666666666668</v>
      </c>
      <c r="F127" s="11"/>
      <c r="G127" s="150">
        <f t="shared" si="8"/>
        <v>18</v>
      </c>
      <c r="H127" s="8">
        <f t="shared" si="11"/>
        <v>12333.333333333334</v>
      </c>
      <c r="I127" s="8">
        <f t="shared" si="9"/>
        <v>15000</v>
      </c>
      <c r="J127" s="259">
        <f t="shared" si="10"/>
        <v>18666.666666666668</v>
      </c>
      <c r="K127" s="243">
        <v>8000</v>
      </c>
      <c r="L127" s="244">
        <v>12000</v>
      </c>
      <c r="M127" s="244">
        <v>12000</v>
      </c>
      <c r="N127" s="244">
        <v>16000</v>
      </c>
      <c r="O127" s="244">
        <v>16000</v>
      </c>
      <c r="P127" s="245">
        <v>22000</v>
      </c>
      <c r="Q127" s="243">
        <v>12000</v>
      </c>
      <c r="R127" s="244">
        <v>15000</v>
      </c>
      <c r="S127" s="244">
        <v>14000</v>
      </c>
      <c r="T127" s="244">
        <v>17000</v>
      </c>
      <c r="U127" s="244">
        <v>16000</v>
      </c>
      <c r="V127" s="245">
        <v>21000</v>
      </c>
      <c r="W127" s="243">
        <v>12000</v>
      </c>
      <c r="X127" s="244">
        <v>15000</v>
      </c>
      <c r="Y127" s="244">
        <v>14000</v>
      </c>
      <c r="Z127" s="244">
        <v>17000</v>
      </c>
      <c r="AA127" s="244">
        <v>16000</v>
      </c>
      <c r="AB127" s="245">
        <v>21000</v>
      </c>
      <c r="AC127" s="244"/>
      <c r="AD127" s="244"/>
      <c r="AE127" s="244"/>
      <c r="AF127" s="244"/>
      <c r="AG127" s="244"/>
      <c r="AH127" s="244"/>
      <c r="AI127" s="307"/>
      <c r="AJ127" s="307"/>
      <c r="AK127" s="307"/>
      <c r="AL127" s="307"/>
      <c r="AM127" s="326"/>
      <c r="AN127" s="326"/>
    </row>
    <row r="128" spans="1:40" x14ac:dyDescent="0.25">
      <c r="A128" s="230"/>
      <c r="B128" s="19"/>
      <c r="C128" s="44" t="s">
        <v>434</v>
      </c>
      <c r="D128" s="378" t="s">
        <v>59</v>
      </c>
      <c r="E128" s="35">
        <f t="shared" si="7"/>
        <v>13833.333333333334</v>
      </c>
      <c r="F128" s="11"/>
      <c r="G128" s="22">
        <f t="shared" si="8"/>
        <v>18</v>
      </c>
      <c r="H128" s="24">
        <f t="shared" si="11"/>
        <v>8833.3333333333339</v>
      </c>
      <c r="I128" s="24">
        <f t="shared" si="9"/>
        <v>10666.666666666666</v>
      </c>
      <c r="J128" s="261">
        <f t="shared" si="10"/>
        <v>13833.333333333334</v>
      </c>
      <c r="K128" s="249">
        <v>8000</v>
      </c>
      <c r="L128" s="250">
        <v>9000</v>
      </c>
      <c r="M128" s="250">
        <v>9000</v>
      </c>
      <c r="N128" s="250">
        <v>13000</v>
      </c>
      <c r="O128" s="250">
        <v>13000</v>
      </c>
      <c r="P128" s="251">
        <v>16000</v>
      </c>
      <c r="Q128" s="249">
        <v>8000</v>
      </c>
      <c r="R128" s="250">
        <v>10000</v>
      </c>
      <c r="S128" s="250">
        <v>9000</v>
      </c>
      <c r="T128" s="250">
        <v>12000</v>
      </c>
      <c r="U128" s="250">
        <v>11000</v>
      </c>
      <c r="V128" s="251">
        <v>16000</v>
      </c>
      <c r="W128" s="249">
        <v>8000</v>
      </c>
      <c r="X128" s="250">
        <v>10000</v>
      </c>
      <c r="Y128" s="250">
        <v>9000</v>
      </c>
      <c r="Z128" s="250">
        <v>12000</v>
      </c>
      <c r="AA128" s="250">
        <v>11000</v>
      </c>
      <c r="AB128" s="251">
        <v>16000</v>
      </c>
      <c r="AC128" s="244"/>
      <c r="AD128" s="244"/>
      <c r="AE128" s="244"/>
      <c r="AF128" s="244"/>
      <c r="AG128" s="244"/>
      <c r="AH128" s="244"/>
      <c r="AI128" s="307"/>
      <c r="AJ128" s="307"/>
      <c r="AK128" s="307"/>
      <c r="AL128" s="307"/>
      <c r="AM128" s="326"/>
      <c r="AN128" s="326"/>
    </row>
    <row r="129" spans="1:40" ht="15.75" thickBot="1" x14ac:dyDescent="0.3">
      <c r="A129" s="231"/>
      <c r="B129" s="19"/>
      <c r="C129" s="224" t="s">
        <v>435</v>
      </c>
      <c r="D129" s="230" t="s">
        <v>65</v>
      </c>
      <c r="E129" s="154">
        <f t="shared" si="7"/>
        <v>14500</v>
      </c>
      <c r="F129" s="11"/>
      <c r="G129" s="150">
        <f t="shared" si="8"/>
        <v>6</v>
      </c>
      <c r="H129" s="8">
        <f t="shared" si="11"/>
        <v>8500</v>
      </c>
      <c r="I129" s="8">
        <f t="shared" si="9"/>
        <v>11000</v>
      </c>
      <c r="J129" s="259">
        <f t="shared" si="10"/>
        <v>14500</v>
      </c>
      <c r="K129" s="243">
        <v>8000</v>
      </c>
      <c r="L129" s="244">
        <v>9000</v>
      </c>
      <c r="M129" s="244">
        <v>9000</v>
      </c>
      <c r="N129" s="244">
        <v>13000</v>
      </c>
      <c r="O129" s="244">
        <v>13000</v>
      </c>
      <c r="P129" s="245">
        <v>16000</v>
      </c>
      <c r="Q129" s="243" t="s">
        <v>196</v>
      </c>
      <c r="R129" s="244" t="s">
        <v>196</v>
      </c>
      <c r="S129" s="244" t="s">
        <v>196</v>
      </c>
      <c r="T129" s="244" t="s">
        <v>196</v>
      </c>
      <c r="U129" s="244" t="s">
        <v>196</v>
      </c>
      <c r="V129" s="245" t="s">
        <v>196</v>
      </c>
      <c r="W129" s="243" t="s">
        <v>196</v>
      </c>
      <c r="X129" s="244" t="s">
        <v>196</v>
      </c>
      <c r="Y129" s="244" t="s">
        <v>196</v>
      </c>
      <c r="Z129" s="244" t="s">
        <v>196</v>
      </c>
      <c r="AA129" s="244" t="s">
        <v>196</v>
      </c>
      <c r="AB129" s="245" t="s">
        <v>196</v>
      </c>
      <c r="AC129" s="244"/>
      <c r="AD129" s="244"/>
      <c r="AE129" s="244"/>
      <c r="AF129" s="244"/>
      <c r="AG129" s="244"/>
      <c r="AH129" s="244"/>
      <c r="AI129" s="307"/>
      <c r="AJ129" s="307"/>
      <c r="AK129" s="307"/>
      <c r="AL129" s="307"/>
      <c r="AM129" s="326"/>
      <c r="AN129" s="326"/>
    </row>
    <row r="130" spans="1:40" x14ac:dyDescent="0.25">
      <c r="A130" s="322" t="s">
        <v>436</v>
      </c>
      <c r="B130" s="19"/>
      <c r="C130" s="103" t="s">
        <v>437</v>
      </c>
      <c r="D130" s="601" t="s">
        <v>17</v>
      </c>
      <c r="E130" s="239">
        <f t="shared" si="7"/>
        <v>19333.333333333332</v>
      </c>
      <c r="F130" s="11"/>
      <c r="G130" s="40">
        <f t="shared" si="8"/>
        <v>18</v>
      </c>
      <c r="H130" s="106">
        <f t="shared" si="11"/>
        <v>13833.333333333334</v>
      </c>
      <c r="I130" s="106">
        <f t="shared" si="9"/>
        <v>16166.666666666666</v>
      </c>
      <c r="J130" s="258">
        <f t="shared" si="10"/>
        <v>19333.333333333332</v>
      </c>
      <c r="K130" s="240">
        <v>12000</v>
      </c>
      <c r="L130" s="241">
        <v>15000</v>
      </c>
      <c r="M130" s="241">
        <v>18000</v>
      </c>
      <c r="N130" s="241">
        <v>22000</v>
      </c>
      <c r="O130" s="241">
        <v>22000</v>
      </c>
      <c r="P130" s="242">
        <v>28000</v>
      </c>
      <c r="Q130" s="240">
        <v>13000</v>
      </c>
      <c r="R130" s="241">
        <v>15000</v>
      </c>
      <c r="S130" s="241">
        <v>12500</v>
      </c>
      <c r="T130" s="241">
        <v>16000</v>
      </c>
      <c r="U130" s="241">
        <v>15000</v>
      </c>
      <c r="V130" s="242">
        <v>18000</v>
      </c>
      <c r="W130" s="240">
        <v>13000</v>
      </c>
      <c r="X130" s="241">
        <v>15000</v>
      </c>
      <c r="Y130" s="241">
        <v>12500</v>
      </c>
      <c r="Z130" s="241">
        <v>16000</v>
      </c>
      <c r="AA130" s="241">
        <v>15000</v>
      </c>
      <c r="AB130" s="242">
        <v>18000</v>
      </c>
      <c r="AC130" s="244"/>
      <c r="AD130" s="244"/>
      <c r="AE130" s="244"/>
      <c r="AF130" s="244"/>
      <c r="AG130" s="244"/>
      <c r="AH130" s="244"/>
      <c r="AI130" s="307"/>
      <c r="AJ130" s="307"/>
      <c r="AK130" s="307"/>
      <c r="AL130" s="307"/>
      <c r="AM130" s="326"/>
      <c r="AN130" s="326"/>
    </row>
    <row r="131" spans="1:40" ht="15.75" thickBot="1" x14ac:dyDescent="0.3">
      <c r="A131" s="231"/>
      <c r="B131" s="19"/>
      <c r="C131" s="238" t="s">
        <v>399</v>
      </c>
      <c r="D131" s="231" t="s">
        <v>15</v>
      </c>
      <c r="E131" s="155">
        <f t="shared" si="7"/>
        <v>15166.666666666666</v>
      </c>
      <c r="F131" s="11"/>
      <c r="G131" s="151">
        <f t="shared" si="8"/>
        <v>18</v>
      </c>
      <c r="H131" s="9">
        <f t="shared" si="11"/>
        <v>10666.666666666666</v>
      </c>
      <c r="I131" s="9">
        <f t="shared" si="9"/>
        <v>13333.333333333334</v>
      </c>
      <c r="J131" s="263">
        <f t="shared" si="10"/>
        <v>15166.666666666666</v>
      </c>
      <c r="K131" s="255">
        <v>8000</v>
      </c>
      <c r="L131" s="256">
        <v>12000</v>
      </c>
      <c r="M131" s="256">
        <v>12000</v>
      </c>
      <c r="N131" s="256">
        <v>17000</v>
      </c>
      <c r="O131" s="256">
        <v>17000</v>
      </c>
      <c r="P131" s="257">
        <v>20000</v>
      </c>
      <c r="Q131" s="255">
        <v>10000</v>
      </c>
      <c r="R131" s="256">
        <v>12000</v>
      </c>
      <c r="S131" s="256">
        <v>11500</v>
      </c>
      <c r="T131" s="256">
        <v>14000</v>
      </c>
      <c r="U131" s="256">
        <v>12000</v>
      </c>
      <c r="V131" s="257">
        <v>15000</v>
      </c>
      <c r="W131" s="255">
        <v>10000</v>
      </c>
      <c r="X131" s="256">
        <v>12000</v>
      </c>
      <c r="Y131" s="256">
        <v>11500</v>
      </c>
      <c r="Z131" s="256">
        <v>14000</v>
      </c>
      <c r="AA131" s="256">
        <v>12000</v>
      </c>
      <c r="AB131" s="257">
        <v>15000</v>
      </c>
      <c r="AC131" s="244"/>
      <c r="AD131" s="244"/>
      <c r="AE131" s="244"/>
      <c r="AF131" s="244"/>
      <c r="AG131" s="244"/>
      <c r="AH131" s="244"/>
      <c r="AI131" s="307"/>
      <c r="AJ131" s="307"/>
      <c r="AK131" s="307"/>
      <c r="AL131" s="307"/>
      <c r="AM131" s="326"/>
      <c r="AN131" s="326"/>
    </row>
    <row r="132" spans="1:40" x14ac:dyDescent="0.25">
      <c r="A132" s="322" t="s">
        <v>438</v>
      </c>
      <c r="B132" s="19"/>
      <c r="C132" s="44" t="s">
        <v>439</v>
      </c>
      <c r="D132" s="601" t="s">
        <v>39</v>
      </c>
      <c r="E132" s="35">
        <f t="shared" si="7"/>
        <v>13500</v>
      </c>
      <c r="F132" s="11"/>
      <c r="G132" s="22">
        <f t="shared" si="8"/>
        <v>18</v>
      </c>
      <c r="H132" s="24">
        <f t="shared" si="11"/>
        <v>9916.6666666666661</v>
      </c>
      <c r="I132" s="24">
        <f t="shared" si="9"/>
        <v>11833.333333333334</v>
      </c>
      <c r="J132" s="261">
        <f t="shared" si="10"/>
        <v>13500</v>
      </c>
      <c r="K132" s="249">
        <v>7000</v>
      </c>
      <c r="L132" s="250">
        <v>9500</v>
      </c>
      <c r="M132" s="250">
        <v>9000</v>
      </c>
      <c r="N132" s="250">
        <v>12000</v>
      </c>
      <c r="O132" s="250">
        <v>12000</v>
      </c>
      <c r="P132" s="251">
        <v>15000</v>
      </c>
      <c r="Q132" s="249">
        <v>9500</v>
      </c>
      <c r="R132" s="250">
        <v>12000</v>
      </c>
      <c r="S132" s="250">
        <v>11500</v>
      </c>
      <c r="T132" s="250">
        <v>13500</v>
      </c>
      <c r="U132" s="250">
        <v>12500</v>
      </c>
      <c r="V132" s="251">
        <v>14500</v>
      </c>
      <c r="W132" s="249">
        <v>9500</v>
      </c>
      <c r="X132" s="250">
        <v>12000</v>
      </c>
      <c r="Y132" s="250">
        <v>11500</v>
      </c>
      <c r="Z132" s="250">
        <v>13500</v>
      </c>
      <c r="AA132" s="250">
        <v>12500</v>
      </c>
      <c r="AB132" s="251">
        <v>14500</v>
      </c>
      <c r="AC132" s="244"/>
      <c r="AD132" s="244"/>
      <c r="AE132" s="244"/>
      <c r="AF132" s="244"/>
      <c r="AG132" s="244"/>
      <c r="AH132" s="244"/>
      <c r="AI132" s="307"/>
      <c r="AJ132" s="307"/>
      <c r="AK132" s="307"/>
      <c r="AL132" s="307"/>
      <c r="AM132" s="326"/>
      <c r="AN132" s="326"/>
    </row>
    <row r="133" spans="1:40" x14ac:dyDescent="0.25">
      <c r="A133" s="230"/>
      <c r="B133" s="19"/>
      <c r="C133" s="224" t="s">
        <v>440</v>
      </c>
      <c r="D133" s="230" t="s">
        <v>41</v>
      </c>
      <c r="E133" s="154">
        <f t="shared" si="7"/>
        <v>14666.666666666666</v>
      </c>
      <c r="F133" s="11"/>
      <c r="G133" s="150">
        <f t="shared" si="8"/>
        <v>18</v>
      </c>
      <c r="H133" s="8">
        <f t="shared" si="11"/>
        <v>11750</v>
      </c>
      <c r="I133" s="8">
        <f t="shared" si="9"/>
        <v>12750</v>
      </c>
      <c r="J133" s="259">
        <f t="shared" si="10"/>
        <v>14666.666666666666</v>
      </c>
      <c r="K133" s="243">
        <v>8500</v>
      </c>
      <c r="L133" s="244">
        <v>11000</v>
      </c>
      <c r="M133" s="244">
        <v>9000</v>
      </c>
      <c r="N133" s="244">
        <v>12500</v>
      </c>
      <c r="O133" s="244">
        <v>13000</v>
      </c>
      <c r="P133" s="245">
        <v>16000</v>
      </c>
      <c r="Q133" s="243">
        <v>12000</v>
      </c>
      <c r="R133" s="244">
        <v>13500</v>
      </c>
      <c r="S133" s="244">
        <v>13000</v>
      </c>
      <c r="T133" s="244">
        <v>14500</v>
      </c>
      <c r="U133" s="244">
        <v>14000</v>
      </c>
      <c r="V133" s="245">
        <v>15500</v>
      </c>
      <c r="W133" s="243">
        <v>12000</v>
      </c>
      <c r="X133" s="244">
        <v>13500</v>
      </c>
      <c r="Y133" s="244">
        <v>13000</v>
      </c>
      <c r="Z133" s="244">
        <v>14500</v>
      </c>
      <c r="AA133" s="244">
        <v>14000</v>
      </c>
      <c r="AB133" s="245">
        <v>15500</v>
      </c>
      <c r="AC133" s="244"/>
      <c r="AD133" s="244"/>
      <c r="AE133" s="244"/>
      <c r="AF133" s="244"/>
      <c r="AG133" s="244"/>
      <c r="AH133" s="244"/>
      <c r="AI133" s="307"/>
      <c r="AJ133" s="307"/>
      <c r="AK133" s="307"/>
      <c r="AL133" s="307"/>
      <c r="AM133" s="326"/>
      <c r="AN133" s="326"/>
    </row>
    <row r="134" spans="1:40" x14ac:dyDescent="0.25">
      <c r="A134" s="230"/>
      <c r="B134" s="19"/>
      <c r="C134" s="44" t="s">
        <v>441</v>
      </c>
      <c r="D134" s="378" t="s">
        <v>41</v>
      </c>
      <c r="E134" s="35">
        <f t="shared" si="7"/>
        <v>15000</v>
      </c>
      <c r="F134" s="11"/>
      <c r="G134" s="22">
        <f t="shared" si="8"/>
        <v>6</v>
      </c>
      <c r="H134" s="24">
        <f t="shared" si="11"/>
        <v>11000</v>
      </c>
      <c r="I134" s="24">
        <f t="shared" si="9"/>
        <v>12500</v>
      </c>
      <c r="J134" s="261">
        <f t="shared" si="10"/>
        <v>15000</v>
      </c>
      <c r="K134" s="249">
        <v>8000</v>
      </c>
      <c r="L134" s="250">
        <v>14000</v>
      </c>
      <c r="M134" s="250">
        <v>10000</v>
      </c>
      <c r="N134" s="250">
        <v>15000</v>
      </c>
      <c r="O134" s="250">
        <v>12000</v>
      </c>
      <c r="P134" s="251">
        <v>18000</v>
      </c>
      <c r="Q134" s="249" t="s">
        <v>196</v>
      </c>
      <c r="R134" s="250" t="s">
        <v>196</v>
      </c>
      <c r="S134" s="250" t="s">
        <v>196</v>
      </c>
      <c r="T134" s="250" t="s">
        <v>196</v>
      </c>
      <c r="U134" s="250" t="s">
        <v>196</v>
      </c>
      <c r="V134" s="251" t="s">
        <v>196</v>
      </c>
      <c r="W134" s="249" t="s">
        <v>196</v>
      </c>
      <c r="X134" s="250" t="s">
        <v>196</v>
      </c>
      <c r="Y134" s="250" t="s">
        <v>196</v>
      </c>
      <c r="Z134" s="250" t="s">
        <v>196</v>
      </c>
      <c r="AA134" s="250" t="s">
        <v>196</v>
      </c>
      <c r="AB134" s="251" t="s">
        <v>196</v>
      </c>
      <c r="AC134" s="244"/>
      <c r="AD134" s="244"/>
      <c r="AE134" s="244"/>
      <c r="AF134" s="244"/>
      <c r="AG134" s="244"/>
      <c r="AH134" s="244"/>
      <c r="AI134" s="307"/>
      <c r="AJ134" s="307"/>
      <c r="AK134" s="307"/>
      <c r="AL134" s="307"/>
      <c r="AM134" s="326"/>
      <c r="AN134" s="326"/>
    </row>
    <row r="135" spans="1:40" ht="15.75" thickBot="1" x14ac:dyDescent="0.3">
      <c r="A135" s="231"/>
      <c r="B135" s="19"/>
      <c r="C135" s="224" t="s">
        <v>309</v>
      </c>
      <c r="D135" s="230" t="s">
        <v>196</v>
      </c>
      <c r="E135" s="154">
        <f t="shared" si="7"/>
        <v>24000</v>
      </c>
      <c r="F135" s="11"/>
      <c r="G135" s="150">
        <f t="shared" si="8"/>
        <v>6</v>
      </c>
      <c r="H135" s="8">
        <f t="shared" si="11"/>
        <v>12000</v>
      </c>
      <c r="I135" s="8">
        <f t="shared" si="9"/>
        <v>14000</v>
      </c>
      <c r="J135" s="259">
        <f t="shared" si="10"/>
        <v>24000</v>
      </c>
      <c r="K135" s="243">
        <v>9000</v>
      </c>
      <c r="L135" s="244">
        <v>15000</v>
      </c>
      <c r="M135" s="244">
        <v>11000</v>
      </c>
      <c r="N135" s="244">
        <v>17000</v>
      </c>
      <c r="O135" s="244">
        <v>20000</v>
      </c>
      <c r="P135" s="245">
        <v>28000</v>
      </c>
      <c r="Q135" s="243" t="s">
        <v>196</v>
      </c>
      <c r="R135" s="244" t="s">
        <v>196</v>
      </c>
      <c r="S135" s="244" t="s">
        <v>196</v>
      </c>
      <c r="T135" s="244" t="s">
        <v>196</v>
      </c>
      <c r="U135" s="244" t="s">
        <v>196</v>
      </c>
      <c r="V135" s="245" t="s">
        <v>196</v>
      </c>
      <c r="W135" s="243" t="s">
        <v>196</v>
      </c>
      <c r="X135" s="244" t="s">
        <v>196</v>
      </c>
      <c r="Y135" s="244" t="s">
        <v>196</v>
      </c>
      <c r="Z135" s="244" t="s">
        <v>196</v>
      </c>
      <c r="AA135" s="244" t="s">
        <v>196</v>
      </c>
      <c r="AB135" s="245" t="s">
        <v>196</v>
      </c>
      <c r="AC135" s="244"/>
      <c r="AD135" s="244"/>
      <c r="AE135" s="244"/>
      <c r="AF135" s="244"/>
      <c r="AG135" s="244"/>
      <c r="AH135" s="244"/>
      <c r="AI135" s="307"/>
      <c r="AJ135" s="307"/>
      <c r="AK135" s="307"/>
      <c r="AL135" s="307"/>
      <c r="AM135" s="326"/>
      <c r="AN135" s="326"/>
    </row>
    <row r="136" spans="1:40" x14ac:dyDescent="0.25">
      <c r="A136" s="322" t="s">
        <v>442</v>
      </c>
      <c r="B136" s="19"/>
      <c r="C136" s="103" t="s">
        <v>443</v>
      </c>
      <c r="D136" s="601" t="s">
        <v>196</v>
      </c>
      <c r="E136" s="239">
        <f>J136</f>
        <v>12333.333333333334</v>
      </c>
      <c r="F136" s="11"/>
      <c r="G136" s="40">
        <f t="shared" si="8"/>
        <v>18</v>
      </c>
      <c r="H136" s="106">
        <f t="shared" si="11"/>
        <v>8416.6666666666661</v>
      </c>
      <c r="I136" s="106">
        <f t="shared" si="9"/>
        <v>10166.666666666666</v>
      </c>
      <c r="J136" s="258">
        <f t="shared" si="10"/>
        <v>12333.333333333334</v>
      </c>
      <c r="K136" s="240">
        <v>7000</v>
      </c>
      <c r="L136" s="241">
        <v>9500</v>
      </c>
      <c r="M136" s="241">
        <v>9000</v>
      </c>
      <c r="N136" s="241">
        <v>12000</v>
      </c>
      <c r="O136" s="241">
        <v>10000</v>
      </c>
      <c r="P136" s="242">
        <v>14000</v>
      </c>
      <c r="Q136" s="240">
        <v>8000</v>
      </c>
      <c r="R136" s="241">
        <v>9000</v>
      </c>
      <c r="S136" s="241">
        <v>9000</v>
      </c>
      <c r="T136" s="241">
        <v>11000</v>
      </c>
      <c r="U136" s="241">
        <v>11000</v>
      </c>
      <c r="V136" s="242">
        <v>14000</v>
      </c>
      <c r="W136" s="240">
        <v>8000</v>
      </c>
      <c r="X136" s="241">
        <v>9000</v>
      </c>
      <c r="Y136" s="241">
        <v>9000</v>
      </c>
      <c r="Z136" s="241">
        <v>11000</v>
      </c>
      <c r="AA136" s="241">
        <v>11000</v>
      </c>
      <c r="AB136" s="242">
        <v>14000</v>
      </c>
      <c r="AC136" s="244"/>
      <c r="AD136" s="244"/>
      <c r="AE136" s="244"/>
      <c r="AF136" s="244"/>
      <c r="AG136" s="244"/>
      <c r="AH136" s="244"/>
      <c r="AI136" s="307"/>
      <c r="AJ136" s="307"/>
      <c r="AK136" s="307"/>
      <c r="AL136" s="307"/>
      <c r="AM136" s="326"/>
      <c r="AN136" s="326"/>
    </row>
    <row r="137" spans="1:40" x14ac:dyDescent="0.25">
      <c r="A137" s="230"/>
      <c r="B137" s="19"/>
      <c r="C137" s="224" t="s">
        <v>444</v>
      </c>
      <c r="D137" s="230" t="s">
        <v>196</v>
      </c>
      <c r="E137" s="154">
        <f t="shared" si="7"/>
        <v>16500</v>
      </c>
      <c r="F137" s="11"/>
      <c r="G137" s="150">
        <f t="shared" si="8"/>
        <v>18</v>
      </c>
      <c r="H137" s="8">
        <f t="shared" si="11"/>
        <v>11750</v>
      </c>
      <c r="I137" s="8">
        <f t="shared" si="9"/>
        <v>14000</v>
      </c>
      <c r="J137" s="259">
        <f t="shared" si="10"/>
        <v>16500</v>
      </c>
      <c r="K137" s="243">
        <v>10000</v>
      </c>
      <c r="L137" s="244">
        <v>12500</v>
      </c>
      <c r="M137" s="244">
        <v>12500</v>
      </c>
      <c r="N137" s="244">
        <v>15500</v>
      </c>
      <c r="O137" s="244">
        <v>16000</v>
      </c>
      <c r="P137" s="245">
        <v>19000</v>
      </c>
      <c r="Q137" s="243">
        <v>11000</v>
      </c>
      <c r="R137" s="244">
        <v>13000</v>
      </c>
      <c r="S137" s="244">
        <v>13000</v>
      </c>
      <c r="T137" s="244">
        <v>15000</v>
      </c>
      <c r="U137" s="244">
        <v>15000</v>
      </c>
      <c r="V137" s="245">
        <v>17000</v>
      </c>
      <c r="W137" s="243">
        <v>11000</v>
      </c>
      <c r="X137" s="244">
        <v>13000</v>
      </c>
      <c r="Y137" s="244">
        <v>13000</v>
      </c>
      <c r="Z137" s="244">
        <v>15000</v>
      </c>
      <c r="AA137" s="244">
        <v>15000</v>
      </c>
      <c r="AB137" s="245">
        <v>17000</v>
      </c>
      <c r="AC137" s="244"/>
      <c r="AD137" s="244"/>
      <c r="AE137" s="244"/>
      <c r="AF137" s="244"/>
      <c r="AG137" s="244"/>
      <c r="AH137" s="244"/>
      <c r="AI137" s="307"/>
      <c r="AJ137" s="307"/>
      <c r="AK137" s="307"/>
      <c r="AL137" s="307"/>
      <c r="AM137" s="326"/>
      <c r="AN137" s="326"/>
    </row>
    <row r="138" spans="1:40" ht="15.75" thickBot="1" x14ac:dyDescent="0.3">
      <c r="A138" s="231"/>
      <c r="B138" s="19"/>
      <c r="C138" s="71" t="s">
        <v>445</v>
      </c>
      <c r="D138" s="593" t="s">
        <v>196</v>
      </c>
      <c r="E138" s="235">
        <f t="shared" si="7"/>
        <v>14583.333333333334</v>
      </c>
      <c r="F138" s="11"/>
      <c r="G138" s="26">
        <f t="shared" si="8"/>
        <v>18</v>
      </c>
      <c r="H138" s="27">
        <f t="shared" si="11"/>
        <v>10333.333333333334</v>
      </c>
      <c r="I138" s="27">
        <f t="shared" si="9"/>
        <v>12083.333333333334</v>
      </c>
      <c r="J138" s="260">
        <f t="shared" si="10"/>
        <v>14583.333333333334</v>
      </c>
      <c r="K138" s="246">
        <v>10000</v>
      </c>
      <c r="L138" s="247">
        <v>12000</v>
      </c>
      <c r="M138" s="247">
        <v>11000</v>
      </c>
      <c r="N138" s="247">
        <v>13500</v>
      </c>
      <c r="O138" s="247">
        <v>13500</v>
      </c>
      <c r="P138" s="248">
        <v>18000</v>
      </c>
      <c r="Q138" s="246">
        <v>9000</v>
      </c>
      <c r="R138" s="247">
        <v>11000</v>
      </c>
      <c r="S138" s="247">
        <v>11000</v>
      </c>
      <c r="T138" s="247">
        <v>13000</v>
      </c>
      <c r="U138" s="247">
        <v>13000</v>
      </c>
      <c r="V138" s="248">
        <v>15000</v>
      </c>
      <c r="W138" s="246">
        <v>9000</v>
      </c>
      <c r="X138" s="247">
        <v>11000</v>
      </c>
      <c r="Y138" s="247">
        <v>11000</v>
      </c>
      <c r="Z138" s="247">
        <v>13000</v>
      </c>
      <c r="AA138" s="247">
        <v>13000</v>
      </c>
      <c r="AB138" s="248">
        <v>15000</v>
      </c>
      <c r="AC138" s="244"/>
      <c r="AD138" s="244"/>
      <c r="AE138" s="244"/>
      <c r="AF138" s="244"/>
      <c r="AG138" s="244"/>
      <c r="AH138" s="244"/>
      <c r="AI138" s="307"/>
      <c r="AJ138" s="307"/>
      <c r="AK138" s="307"/>
      <c r="AL138" s="307"/>
      <c r="AM138" s="326"/>
      <c r="AN138" s="326"/>
    </row>
    <row r="139" spans="1:40" x14ac:dyDescent="0.25">
      <c r="A139" s="322" t="s">
        <v>446</v>
      </c>
      <c r="B139" s="19"/>
      <c r="C139" s="224" t="s">
        <v>447</v>
      </c>
      <c r="D139" s="230" t="s">
        <v>27</v>
      </c>
      <c r="E139" s="154">
        <f t="shared" si="7"/>
        <v>13750</v>
      </c>
      <c r="F139" s="11"/>
      <c r="G139" s="150">
        <f t="shared" si="8"/>
        <v>18</v>
      </c>
      <c r="H139" s="8">
        <f t="shared" si="11"/>
        <v>7666.666666666667</v>
      </c>
      <c r="I139" s="8">
        <f t="shared" si="9"/>
        <v>9666.6666666666661</v>
      </c>
      <c r="J139" s="259">
        <f t="shared" si="10"/>
        <v>13750</v>
      </c>
      <c r="K139" s="243">
        <v>7000</v>
      </c>
      <c r="L139" s="244">
        <v>9000</v>
      </c>
      <c r="M139" s="244">
        <v>9000</v>
      </c>
      <c r="N139" s="244">
        <v>13000</v>
      </c>
      <c r="O139" s="244">
        <v>14500</v>
      </c>
      <c r="P139" s="245">
        <v>18000</v>
      </c>
      <c r="Q139" s="243">
        <v>7000</v>
      </c>
      <c r="R139" s="244">
        <v>8000</v>
      </c>
      <c r="S139" s="244">
        <v>8000</v>
      </c>
      <c r="T139" s="244">
        <v>10000</v>
      </c>
      <c r="U139" s="244">
        <v>10000</v>
      </c>
      <c r="V139" s="245">
        <v>15000</v>
      </c>
      <c r="W139" s="243">
        <v>7000</v>
      </c>
      <c r="X139" s="244">
        <v>8000</v>
      </c>
      <c r="Y139" s="244">
        <v>8000</v>
      </c>
      <c r="Z139" s="244">
        <v>10000</v>
      </c>
      <c r="AA139" s="244">
        <v>10000</v>
      </c>
      <c r="AB139" s="245">
        <v>15000</v>
      </c>
      <c r="AC139" s="244"/>
      <c r="AD139" s="244"/>
      <c r="AE139" s="244"/>
      <c r="AF139" s="244"/>
      <c r="AG139" s="244"/>
      <c r="AH139" s="244"/>
      <c r="AI139" s="307"/>
      <c r="AJ139" s="307"/>
      <c r="AK139" s="307"/>
      <c r="AL139" s="307"/>
      <c r="AM139" s="326"/>
      <c r="AN139" s="326"/>
    </row>
    <row r="140" spans="1:40" x14ac:dyDescent="0.25">
      <c r="A140" s="230"/>
      <c r="B140" s="19"/>
      <c r="C140" s="44" t="s">
        <v>448</v>
      </c>
      <c r="D140" s="378" t="s">
        <v>196</v>
      </c>
      <c r="E140" s="35">
        <f t="shared" si="7"/>
        <v>12000</v>
      </c>
      <c r="F140" s="11"/>
      <c r="G140" s="22">
        <f t="shared" si="8"/>
        <v>6</v>
      </c>
      <c r="H140" s="24">
        <f t="shared" si="11"/>
        <v>7500</v>
      </c>
      <c r="I140" s="24">
        <f t="shared" si="9"/>
        <v>8750</v>
      </c>
      <c r="J140" s="261">
        <f t="shared" si="10"/>
        <v>12000</v>
      </c>
      <c r="K140" s="249">
        <v>7000</v>
      </c>
      <c r="L140" s="250">
        <v>8000</v>
      </c>
      <c r="M140" s="250">
        <v>8000</v>
      </c>
      <c r="N140" s="250">
        <v>9500</v>
      </c>
      <c r="O140" s="250">
        <v>10000</v>
      </c>
      <c r="P140" s="251">
        <v>14000</v>
      </c>
      <c r="Q140" s="249" t="s">
        <v>196</v>
      </c>
      <c r="R140" s="250" t="s">
        <v>196</v>
      </c>
      <c r="S140" s="250" t="s">
        <v>196</v>
      </c>
      <c r="T140" s="250" t="s">
        <v>196</v>
      </c>
      <c r="U140" s="250" t="s">
        <v>196</v>
      </c>
      <c r="V140" s="251" t="s">
        <v>196</v>
      </c>
      <c r="W140" s="249" t="s">
        <v>196</v>
      </c>
      <c r="X140" s="250" t="s">
        <v>196</v>
      </c>
      <c r="Y140" s="250" t="s">
        <v>196</v>
      </c>
      <c r="Z140" s="250" t="s">
        <v>196</v>
      </c>
      <c r="AA140" s="250" t="s">
        <v>196</v>
      </c>
      <c r="AB140" s="251" t="s">
        <v>196</v>
      </c>
      <c r="AC140" s="244"/>
      <c r="AD140" s="244"/>
      <c r="AE140" s="244"/>
      <c r="AF140" s="244"/>
      <c r="AG140" s="244"/>
      <c r="AH140" s="244"/>
      <c r="AI140" s="307"/>
      <c r="AJ140" s="307"/>
      <c r="AK140" s="307"/>
      <c r="AL140" s="307"/>
      <c r="AM140" s="326"/>
      <c r="AN140" s="326"/>
    </row>
    <row r="141" spans="1:40" x14ac:dyDescent="0.25">
      <c r="A141" s="230"/>
      <c r="B141" s="19"/>
      <c r="C141" s="224" t="s">
        <v>449</v>
      </c>
      <c r="D141" s="230" t="s">
        <v>29</v>
      </c>
      <c r="E141" s="154">
        <f t="shared" si="7"/>
        <v>14833.333333333334</v>
      </c>
      <c r="F141" s="11"/>
      <c r="G141" s="150">
        <f t="shared" si="8"/>
        <v>18</v>
      </c>
      <c r="H141" s="8">
        <f t="shared" si="11"/>
        <v>8333.3333333333339</v>
      </c>
      <c r="I141" s="8">
        <f t="shared" si="9"/>
        <v>10416.666666666666</v>
      </c>
      <c r="J141" s="259">
        <f t="shared" si="10"/>
        <v>14833.333333333334</v>
      </c>
      <c r="K141" s="243">
        <v>7000</v>
      </c>
      <c r="L141" s="244">
        <v>9000</v>
      </c>
      <c r="M141" s="244">
        <v>9500</v>
      </c>
      <c r="N141" s="244">
        <v>15000</v>
      </c>
      <c r="O141" s="244">
        <v>15000</v>
      </c>
      <c r="P141" s="245">
        <v>20000</v>
      </c>
      <c r="Q141" s="243">
        <v>8000</v>
      </c>
      <c r="R141" s="244">
        <v>9000</v>
      </c>
      <c r="S141" s="244">
        <v>8000</v>
      </c>
      <c r="T141" s="244">
        <v>11000</v>
      </c>
      <c r="U141" s="244">
        <v>11000</v>
      </c>
      <c r="V141" s="245">
        <v>16000</v>
      </c>
      <c r="W141" s="243">
        <v>8000</v>
      </c>
      <c r="X141" s="244">
        <v>9000</v>
      </c>
      <c r="Y141" s="244">
        <v>8000</v>
      </c>
      <c r="Z141" s="244">
        <v>11000</v>
      </c>
      <c r="AA141" s="244">
        <v>11000</v>
      </c>
      <c r="AB141" s="245">
        <v>16000</v>
      </c>
      <c r="AC141" s="244"/>
      <c r="AD141" s="244"/>
      <c r="AE141" s="244"/>
      <c r="AF141" s="244"/>
      <c r="AG141" s="244"/>
      <c r="AH141" s="244"/>
      <c r="AI141" s="307"/>
      <c r="AJ141" s="307"/>
      <c r="AK141" s="307"/>
      <c r="AL141" s="307"/>
      <c r="AM141" s="326"/>
      <c r="AN141" s="326"/>
    </row>
    <row r="142" spans="1:40" x14ac:dyDescent="0.25">
      <c r="A142" s="230"/>
      <c r="B142" s="19"/>
      <c r="C142" s="44" t="s">
        <v>450</v>
      </c>
      <c r="D142" s="378" t="s">
        <v>29</v>
      </c>
      <c r="E142" s="35">
        <f t="shared" si="7"/>
        <v>15000</v>
      </c>
      <c r="F142" s="11"/>
      <c r="G142" s="22">
        <f t="shared" si="8"/>
        <v>18</v>
      </c>
      <c r="H142" s="24">
        <f t="shared" si="11"/>
        <v>8916.6666666666661</v>
      </c>
      <c r="I142" s="24">
        <f t="shared" si="9"/>
        <v>11250</v>
      </c>
      <c r="J142" s="261">
        <f t="shared" si="10"/>
        <v>15000</v>
      </c>
      <c r="K142" s="249">
        <v>7000</v>
      </c>
      <c r="L142" s="250">
        <v>8500</v>
      </c>
      <c r="M142" s="250">
        <v>8500</v>
      </c>
      <c r="N142" s="250">
        <v>14000</v>
      </c>
      <c r="O142" s="250">
        <v>14000</v>
      </c>
      <c r="P142" s="251">
        <v>20000</v>
      </c>
      <c r="Q142" s="249">
        <v>9000</v>
      </c>
      <c r="R142" s="250">
        <v>10000</v>
      </c>
      <c r="S142" s="250">
        <v>9500</v>
      </c>
      <c r="T142" s="250">
        <v>13000</v>
      </c>
      <c r="U142" s="250">
        <v>11500</v>
      </c>
      <c r="V142" s="251">
        <v>16500</v>
      </c>
      <c r="W142" s="249">
        <v>9000</v>
      </c>
      <c r="X142" s="250">
        <v>10000</v>
      </c>
      <c r="Y142" s="250">
        <v>9500</v>
      </c>
      <c r="Z142" s="250">
        <v>13000</v>
      </c>
      <c r="AA142" s="250">
        <v>11500</v>
      </c>
      <c r="AB142" s="251">
        <v>16500</v>
      </c>
      <c r="AC142" s="244"/>
      <c r="AD142" s="244"/>
      <c r="AE142" s="244"/>
      <c r="AF142" s="244"/>
      <c r="AG142" s="244"/>
      <c r="AH142" s="244"/>
      <c r="AI142" s="307"/>
      <c r="AJ142" s="307"/>
      <c r="AK142" s="307"/>
      <c r="AL142" s="307"/>
      <c r="AM142" s="326"/>
      <c r="AN142" s="326"/>
    </row>
    <row r="143" spans="1:40" x14ac:dyDescent="0.25">
      <c r="A143" s="230"/>
      <c r="B143" s="19"/>
      <c r="C143" s="224" t="s">
        <v>451</v>
      </c>
      <c r="D143" s="230" t="s">
        <v>29</v>
      </c>
      <c r="E143" s="154">
        <f t="shared" si="7"/>
        <v>15000</v>
      </c>
      <c r="F143" s="11"/>
      <c r="G143" s="150">
        <f t="shared" si="8"/>
        <v>18</v>
      </c>
      <c r="H143" s="8">
        <f t="shared" si="11"/>
        <v>8916.6666666666661</v>
      </c>
      <c r="I143" s="8">
        <f t="shared" si="9"/>
        <v>11250</v>
      </c>
      <c r="J143" s="259">
        <f t="shared" si="10"/>
        <v>15000</v>
      </c>
      <c r="K143" s="243">
        <v>7000</v>
      </c>
      <c r="L143" s="244">
        <v>8500</v>
      </c>
      <c r="M143" s="244">
        <v>8500</v>
      </c>
      <c r="N143" s="244">
        <v>14000</v>
      </c>
      <c r="O143" s="244">
        <v>14000</v>
      </c>
      <c r="P143" s="245">
        <v>20000</v>
      </c>
      <c r="Q143" s="243">
        <v>9000</v>
      </c>
      <c r="R143" s="244">
        <v>10000</v>
      </c>
      <c r="S143" s="244">
        <v>9500</v>
      </c>
      <c r="T143" s="244">
        <v>13000</v>
      </c>
      <c r="U143" s="244">
        <v>11500</v>
      </c>
      <c r="V143" s="245">
        <v>16500</v>
      </c>
      <c r="W143" s="243">
        <v>9000</v>
      </c>
      <c r="X143" s="244">
        <v>10000</v>
      </c>
      <c r="Y143" s="244">
        <v>9500</v>
      </c>
      <c r="Z143" s="244">
        <v>13000</v>
      </c>
      <c r="AA143" s="244">
        <v>11500</v>
      </c>
      <c r="AB143" s="245">
        <v>16500</v>
      </c>
      <c r="AC143" s="244"/>
      <c r="AD143" s="244"/>
      <c r="AE143" s="244"/>
      <c r="AF143" s="244"/>
      <c r="AG143" s="244"/>
      <c r="AH143" s="244"/>
      <c r="AI143" s="307"/>
      <c r="AJ143" s="307"/>
      <c r="AK143" s="307"/>
      <c r="AL143" s="307"/>
      <c r="AM143" s="326"/>
      <c r="AN143" s="326"/>
    </row>
    <row r="144" spans="1:40" x14ac:dyDescent="0.25">
      <c r="A144" s="230"/>
      <c r="B144" s="19"/>
      <c r="C144" s="44" t="s">
        <v>452</v>
      </c>
      <c r="D144" s="378" t="s">
        <v>196</v>
      </c>
      <c r="E144" s="35">
        <f t="shared" si="7"/>
        <v>15000</v>
      </c>
      <c r="F144" s="11"/>
      <c r="G144" s="22">
        <f t="shared" si="8"/>
        <v>18</v>
      </c>
      <c r="H144" s="24">
        <f t="shared" si="11"/>
        <v>8916.6666666666661</v>
      </c>
      <c r="I144" s="24">
        <f t="shared" si="9"/>
        <v>11250</v>
      </c>
      <c r="J144" s="261">
        <f t="shared" si="10"/>
        <v>15000</v>
      </c>
      <c r="K144" s="249">
        <v>7000</v>
      </c>
      <c r="L144" s="250">
        <v>8500</v>
      </c>
      <c r="M144" s="250">
        <v>8500</v>
      </c>
      <c r="N144" s="250">
        <v>14000</v>
      </c>
      <c r="O144" s="250">
        <v>14000</v>
      </c>
      <c r="P144" s="251">
        <v>20000</v>
      </c>
      <c r="Q144" s="249">
        <v>9000</v>
      </c>
      <c r="R144" s="250">
        <v>10000</v>
      </c>
      <c r="S144" s="250">
        <v>9500</v>
      </c>
      <c r="T144" s="250">
        <v>13000</v>
      </c>
      <c r="U144" s="250">
        <v>11500</v>
      </c>
      <c r="V144" s="251">
        <v>16500</v>
      </c>
      <c r="W144" s="249">
        <v>9000</v>
      </c>
      <c r="X144" s="250">
        <v>10000</v>
      </c>
      <c r="Y144" s="250">
        <v>9500</v>
      </c>
      <c r="Z144" s="250">
        <v>13000</v>
      </c>
      <c r="AA144" s="250">
        <v>11500</v>
      </c>
      <c r="AB144" s="251">
        <v>16500</v>
      </c>
      <c r="AC144" s="244"/>
      <c r="AD144" s="244"/>
      <c r="AE144" s="244"/>
      <c r="AF144" s="244"/>
      <c r="AG144" s="244"/>
      <c r="AH144" s="244"/>
      <c r="AI144" s="307"/>
      <c r="AJ144" s="307"/>
      <c r="AK144" s="307"/>
      <c r="AL144" s="307"/>
      <c r="AM144" s="326"/>
      <c r="AN144" s="326"/>
    </row>
    <row r="145" spans="1:40" x14ac:dyDescent="0.25">
      <c r="A145" s="230"/>
      <c r="B145" s="19"/>
      <c r="C145" s="224" t="s">
        <v>453</v>
      </c>
      <c r="D145" s="230" t="s">
        <v>29</v>
      </c>
      <c r="E145" s="154">
        <f t="shared" si="7"/>
        <v>17000</v>
      </c>
      <c r="F145" s="11"/>
      <c r="G145" s="150">
        <f t="shared" si="8"/>
        <v>6</v>
      </c>
      <c r="H145" s="8">
        <f t="shared" si="11"/>
        <v>7750</v>
      </c>
      <c r="I145" s="8">
        <f t="shared" si="9"/>
        <v>11250</v>
      </c>
      <c r="J145" s="259">
        <f t="shared" si="10"/>
        <v>17000</v>
      </c>
      <c r="K145" s="243">
        <v>7000</v>
      </c>
      <c r="L145" s="244">
        <v>8500</v>
      </c>
      <c r="M145" s="244">
        <v>8500</v>
      </c>
      <c r="N145" s="244">
        <v>14000</v>
      </c>
      <c r="O145" s="244">
        <v>14000</v>
      </c>
      <c r="P145" s="245">
        <v>20000</v>
      </c>
      <c r="Q145" s="243" t="s">
        <v>196</v>
      </c>
      <c r="R145" s="244" t="s">
        <v>196</v>
      </c>
      <c r="S145" s="244" t="s">
        <v>196</v>
      </c>
      <c r="T145" s="244" t="s">
        <v>196</v>
      </c>
      <c r="U145" s="244" t="s">
        <v>196</v>
      </c>
      <c r="V145" s="245" t="s">
        <v>196</v>
      </c>
      <c r="W145" s="243" t="s">
        <v>196</v>
      </c>
      <c r="X145" s="244" t="s">
        <v>196</v>
      </c>
      <c r="Y145" s="244" t="s">
        <v>196</v>
      </c>
      <c r="Z145" s="244" t="s">
        <v>196</v>
      </c>
      <c r="AA145" s="244" t="s">
        <v>196</v>
      </c>
      <c r="AB145" s="245" t="s">
        <v>196</v>
      </c>
      <c r="AC145" s="244"/>
      <c r="AD145" s="244"/>
      <c r="AE145" s="244"/>
      <c r="AF145" s="244"/>
      <c r="AG145" s="244"/>
      <c r="AH145" s="244"/>
      <c r="AI145" s="307"/>
      <c r="AJ145" s="307"/>
      <c r="AK145" s="307"/>
      <c r="AL145" s="307"/>
      <c r="AM145" s="326"/>
      <c r="AN145" s="326"/>
    </row>
    <row r="146" spans="1:40" x14ac:dyDescent="0.25">
      <c r="A146" s="230"/>
      <c r="B146" s="19"/>
      <c r="C146" s="44" t="s">
        <v>454</v>
      </c>
      <c r="D146" s="378" t="s">
        <v>196</v>
      </c>
      <c r="E146" s="35">
        <f t="shared" si="7"/>
        <v>17000</v>
      </c>
      <c r="F146" s="11"/>
      <c r="G146" s="22">
        <f t="shared" si="8"/>
        <v>6</v>
      </c>
      <c r="H146" s="24">
        <f t="shared" si="11"/>
        <v>7750</v>
      </c>
      <c r="I146" s="24">
        <f t="shared" si="9"/>
        <v>11250</v>
      </c>
      <c r="J146" s="261">
        <f t="shared" si="10"/>
        <v>17000</v>
      </c>
      <c r="K146" s="249">
        <v>7000</v>
      </c>
      <c r="L146" s="250">
        <v>8500</v>
      </c>
      <c r="M146" s="250">
        <v>8500</v>
      </c>
      <c r="N146" s="250">
        <v>14000</v>
      </c>
      <c r="O146" s="250">
        <v>14000</v>
      </c>
      <c r="P146" s="251">
        <v>20000</v>
      </c>
      <c r="Q146" s="249" t="s">
        <v>196</v>
      </c>
      <c r="R146" s="250" t="s">
        <v>196</v>
      </c>
      <c r="S146" s="250" t="s">
        <v>196</v>
      </c>
      <c r="T146" s="250" t="s">
        <v>196</v>
      </c>
      <c r="U146" s="250" t="s">
        <v>196</v>
      </c>
      <c r="V146" s="251" t="s">
        <v>196</v>
      </c>
      <c r="W146" s="249" t="s">
        <v>196</v>
      </c>
      <c r="X146" s="250" t="s">
        <v>196</v>
      </c>
      <c r="Y146" s="250" t="s">
        <v>196</v>
      </c>
      <c r="Z146" s="250" t="s">
        <v>196</v>
      </c>
      <c r="AA146" s="250" t="s">
        <v>196</v>
      </c>
      <c r="AB146" s="251" t="s">
        <v>196</v>
      </c>
      <c r="AC146" s="244"/>
      <c r="AD146" s="244"/>
      <c r="AE146" s="244"/>
      <c r="AF146" s="244"/>
      <c r="AG146" s="244"/>
      <c r="AH146" s="244"/>
      <c r="AI146" s="307"/>
      <c r="AJ146" s="307"/>
      <c r="AK146" s="307"/>
      <c r="AL146" s="307"/>
      <c r="AM146" s="326"/>
      <c r="AN146" s="326"/>
    </row>
    <row r="147" spans="1:40" x14ac:dyDescent="0.25">
      <c r="A147" s="230"/>
      <c r="B147" s="19"/>
      <c r="C147" s="224" t="s">
        <v>455</v>
      </c>
      <c r="D147" s="230" t="s">
        <v>29</v>
      </c>
      <c r="E147" s="154">
        <f t="shared" si="7"/>
        <v>19000</v>
      </c>
      <c r="F147" s="11"/>
      <c r="G147" s="150">
        <f t="shared" si="8"/>
        <v>6</v>
      </c>
      <c r="H147" s="8">
        <f t="shared" si="11"/>
        <v>7750</v>
      </c>
      <c r="I147" s="8">
        <f t="shared" si="9"/>
        <v>12250</v>
      </c>
      <c r="J147" s="259">
        <f t="shared" si="10"/>
        <v>19000</v>
      </c>
      <c r="K147" s="243">
        <v>7000</v>
      </c>
      <c r="L147" s="244">
        <v>8500</v>
      </c>
      <c r="M147" s="244">
        <v>8500</v>
      </c>
      <c r="N147" s="244">
        <v>16000</v>
      </c>
      <c r="O147" s="244">
        <v>16000</v>
      </c>
      <c r="P147" s="245">
        <v>22000</v>
      </c>
      <c r="Q147" s="243" t="s">
        <v>196</v>
      </c>
      <c r="R147" s="244" t="s">
        <v>196</v>
      </c>
      <c r="S147" s="244" t="s">
        <v>196</v>
      </c>
      <c r="T147" s="244" t="s">
        <v>196</v>
      </c>
      <c r="U147" s="244" t="s">
        <v>196</v>
      </c>
      <c r="V147" s="245" t="s">
        <v>196</v>
      </c>
      <c r="W147" s="243" t="s">
        <v>196</v>
      </c>
      <c r="X147" s="244" t="s">
        <v>196</v>
      </c>
      <c r="Y147" s="244" t="s">
        <v>196</v>
      </c>
      <c r="Z147" s="244" t="s">
        <v>196</v>
      </c>
      <c r="AA147" s="244" t="s">
        <v>196</v>
      </c>
      <c r="AB147" s="245" t="s">
        <v>196</v>
      </c>
      <c r="AC147" s="244"/>
      <c r="AD147" s="244"/>
      <c r="AE147" s="244"/>
      <c r="AF147" s="244"/>
      <c r="AG147" s="244"/>
      <c r="AH147" s="244"/>
      <c r="AI147" s="307"/>
      <c r="AJ147" s="307"/>
      <c r="AK147" s="307"/>
      <c r="AL147" s="307"/>
      <c r="AM147" s="326"/>
      <c r="AN147" s="326"/>
    </row>
    <row r="148" spans="1:40" x14ac:dyDescent="0.25">
      <c r="A148" s="230"/>
      <c r="B148" s="19"/>
      <c r="C148" s="44" t="s">
        <v>456</v>
      </c>
      <c r="D148" s="378" t="s">
        <v>196</v>
      </c>
      <c r="E148" s="35">
        <f t="shared" si="7"/>
        <v>13250</v>
      </c>
      <c r="F148" s="11"/>
      <c r="G148" s="22">
        <f t="shared" si="8"/>
        <v>18</v>
      </c>
      <c r="H148" s="24">
        <f t="shared" si="11"/>
        <v>8666.6666666666661</v>
      </c>
      <c r="I148" s="24">
        <f t="shared" si="9"/>
        <v>10333.333333333334</v>
      </c>
      <c r="J148" s="261">
        <f t="shared" si="10"/>
        <v>13250</v>
      </c>
      <c r="K148" s="249">
        <v>6000</v>
      </c>
      <c r="L148" s="250">
        <v>8000</v>
      </c>
      <c r="M148" s="250">
        <v>7000</v>
      </c>
      <c r="N148" s="250">
        <v>10000</v>
      </c>
      <c r="O148" s="250">
        <v>9500</v>
      </c>
      <c r="P148" s="251">
        <v>14000</v>
      </c>
      <c r="Q148" s="249">
        <v>9000</v>
      </c>
      <c r="R148" s="250">
        <v>10000</v>
      </c>
      <c r="S148" s="250">
        <v>9500</v>
      </c>
      <c r="T148" s="250">
        <v>13000</v>
      </c>
      <c r="U148" s="250">
        <v>11500</v>
      </c>
      <c r="V148" s="251">
        <v>16500</v>
      </c>
      <c r="W148" s="249">
        <v>9000</v>
      </c>
      <c r="X148" s="250">
        <v>10000</v>
      </c>
      <c r="Y148" s="250">
        <v>9500</v>
      </c>
      <c r="Z148" s="250">
        <v>13000</v>
      </c>
      <c r="AA148" s="250">
        <v>11500</v>
      </c>
      <c r="AB148" s="251">
        <v>16500</v>
      </c>
      <c r="AC148" s="244"/>
      <c r="AD148" s="244"/>
      <c r="AE148" s="244"/>
      <c r="AF148" s="244"/>
      <c r="AG148" s="244"/>
      <c r="AH148" s="244"/>
      <c r="AI148" s="307"/>
      <c r="AJ148" s="307"/>
      <c r="AK148" s="307"/>
      <c r="AL148" s="307"/>
      <c r="AM148" s="326"/>
      <c r="AN148" s="326"/>
    </row>
    <row r="149" spans="1:40" x14ac:dyDescent="0.25">
      <c r="A149" s="230"/>
      <c r="B149" s="19"/>
      <c r="C149" s="224" t="s">
        <v>457</v>
      </c>
      <c r="D149" s="230" t="s">
        <v>29</v>
      </c>
      <c r="E149" s="154">
        <f t="shared" si="7"/>
        <v>15666.666666666666</v>
      </c>
      <c r="F149" s="11"/>
      <c r="G149" s="150">
        <f t="shared" si="8"/>
        <v>18</v>
      </c>
      <c r="H149" s="8">
        <f t="shared" si="11"/>
        <v>8916.6666666666661</v>
      </c>
      <c r="I149" s="8">
        <f t="shared" si="9"/>
        <v>11583.333333333334</v>
      </c>
      <c r="J149" s="259">
        <f t="shared" si="10"/>
        <v>15666.666666666666</v>
      </c>
      <c r="K149" s="243">
        <v>7000</v>
      </c>
      <c r="L149" s="244">
        <v>8500</v>
      </c>
      <c r="M149" s="244">
        <v>8500</v>
      </c>
      <c r="N149" s="244">
        <v>16000</v>
      </c>
      <c r="O149" s="244">
        <v>16000</v>
      </c>
      <c r="P149" s="245">
        <v>22000</v>
      </c>
      <c r="Q149" s="243">
        <v>9000</v>
      </c>
      <c r="R149" s="244">
        <v>10000</v>
      </c>
      <c r="S149" s="244">
        <v>9500</v>
      </c>
      <c r="T149" s="244">
        <v>13000</v>
      </c>
      <c r="U149" s="244">
        <v>11500</v>
      </c>
      <c r="V149" s="245">
        <v>16500</v>
      </c>
      <c r="W149" s="243">
        <v>9000</v>
      </c>
      <c r="X149" s="244">
        <v>10000</v>
      </c>
      <c r="Y149" s="244">
        <v>9500</v>
      </c>
      <c r="Z149" s="244">
        <v>13000</v>
      </c>
      <c r="AA149" s="244">
        <v>11500</v>
      </c>
      <c r="AB149" s="245">
        <v>16500</v>
      </c>
      <c r="AC149" s="244"/>
      <c r="AD149" s="244"/>
      <c r="AE149" s="244"/>
      <c r="AF149" s="244"/>
      <c r="AG149" s="244"/>
      <c r="AH149" s="244"/>
      <c r="AI149" s="307"/>
      <c r="AJ149" s="307"/>
      <c r="AK149" s="307"/>
      <c r="AL149" s="307"/>
      <c r="AM149" s="326"/>
      <c r="AN149" s="326"/>
    </row>
    <row r="150" spans="1:40" x14ac:dyDescent="0.25">
      <c r="A150" s="230"/>
      <c r="B150" s="19"/>
      <c r="C150" s="44" t="s">
        <v>458</v>
      </c>
      <c r="D150" s="378" t="s">
        <v>196</v>
      </c>
      <c r="E150" s="35">
        <f t="shared" si="7"/>
        <v>15333.333333333334</v>
      </c>
      <c r="F150" s="11"/>
      <c r="G150" s="22">
        <f t="shared" si="8"/>
        <v>18</v>
      </c>
      <c r="H150" s="24">
        <f t="shared" si="11"/>
        <v>8583.3333333333339</v>
      </c>
      <c r="I150" s="24">
        <f t="shared" si="9"/>
        <v>10583.333333333334</v>
      </c>
      <c r="J150" s="261">
        <f t="shared" si="10"/>
        <v>15333.333333333334</v>
      </c>
      <c r="K150" s="249">
        <v>8000</v>
      </c>
      <c r="L150" s="250">
        <v>9500</v>
      </c>
      <c r="M150" s="250">
        <v>9500</v>
      </c>
      <c r="N150" s="250">
        <v>16000</v>
      </c>
      <c r="O150" s="250">
        <v>16000</v>
      </c>
      <c r="P150" s="251">
        <v>22000</v>
      </c>
      <c r="Q150" s="249">
        <v>8000</v>
      </c>
      <c r="R150" s="250">
        <v>9000</v>
      </c>
      <c r="S150" s="250">
        <v>8000</v>
      </c>
      <c r="T150" s="250">
        <v>11000</v>
      </c>
      <c r="U150" s="250">
        <v>11000</v>
      </c>
      <c r="V150" s="251">
        <v>16000</v>
      </c>
      <c r="W150" s="249">
        <v>8000</v>
      </c>
      <c r="X150" s="250">
        <v>9000</v>
      </c>
      <c r="Y150" s="250">
        <v>8000</v>
      </c>
      <c r="Z150" s="250">
        <v>11000</v>
      </c>
      <c r="AA150" s="250">
        <v>11000</v>
      </c>
      <c r="AB150" s="251">
        <v>16000</v>
      </c>
      <c r="AC150" s="244"/>
      <c r="AD150" s="244"/>
      <c r="AE150" s="244"/>
      <c r="AF150" s="244"/>
      <c r="AG150" s="244"/>
      <c r="AH150" s="244"/>
      <c r="AI150" s="307"/>
      <c r="AJ150" s="307"/>
      <c r="AK150" s="307"/>
      <c r="AL150" s="307"/>
      <c r="AM150" s="326"/>
      <c r="AN150" s="326"/>
    </row>
    <row r="151" spans="1:40" x14ac:dyDescent="0.25">
      <c r="A151" s="230"/>
      <c r="B151" s="19"/>
      <c r="C151" s="224" t="s">
        <v>459</v>
      </c>
      <c r="D151" s="230" t="s">
        <v>196</v>
      </c>
      <c r="E151" s="154">
        <f t="shared" si="7"/>
        <v>14500</v>
      </c>
      <c r="F151" s="11"/>
      <c r="G151" s="150">
        <f t="shared" si="8"/>
        <v>18</v>
      </c>
      <c r="H151" s="8">
        <f t="shared" si="11"/>
        <v>10500</v>
      </c>
      <c r="I151" s="8">
        <f t="shared" si="9"/>
        <v>13000</v>
      </c>
      <c r="J151" s="259">
        <f t="shared" si="10"/>
        <v>14500</v>
      </c>
      <c r="K151" s="243">
        <v>7000</v>
      </c>
      <c r="L151" s="244">
        <v>9000</v>
      </c>
      <c r="M151" s="244">
        <v>9000</v>
      </c>
      <c r="N151" s="244">
        <v>15000</v>
      </c>
      <c r="O151" s="244">
        <v>10000</v>
      </c>
      <c r="P151" s="245">
        <v>17000</v>
      </c>
      <c r="Q151" s="243">
        <v>10000</v>
      </c>
      <c r="R151" s="244">
        <v>13500</v>
      </c>
      <c r="S151" s="244">
        <v>12500</v>
      </c>
      <c r="T151" s="244">
        <v>14500</v>
      </c>
      <c r="U151" s="244">
        <v>13500</v>
      </c>
      <c r="V151" s="245">
        <v>16500</v>
      </c>
      <c r="W151" s="243">
        <v>10000</v>
      </c>
      <c r="X151" s="244">
        <v>13500</v>
      </c>
      <c r="Y151" s="244">
        <v>12500</v>
      </c>
      <c r="Z151" s="244">
        <v>14500</v>
      </c>
      <c r="AA151" s="244">
        <v>13500</v>
      </c>
      <c r="AB151" s="245">
        <v>16500</v>
      </c>
      <c r="AC151" s="244"/>
      <c r="AD151" s="244"/>
      <c r="AE151" s="244"/>
      <c r="AF151" s="244"/>
      <c r="AG151" s="244"/>
      <c r="AH151" s="244"/>
      <c r="AI151" s="307"/>
      <c r="AJ151" s="307"/>
      <c r="AK151" s="307"/>
      <c r="AL151" s="307"/>
      <c r="AM151" s="326"/>
      <c r="AN151" s="326"/>
    </row>
    <row r="152" spans="1:40" x14ac:dyDescent="0.25">
      <c r="A152" s="230"/>
      <c r="B152" s="19"/>
      <c r="C152" s="44" t="s">
        <v>306</v>
      </c>
      <c r="D152" s="378" t="s">
        <v>196</v>
      </c>
      <c r="E152" s="35">
        <f t="shared" si="7"/>
        <v>27500</v>
      </c>
      <c r="F152" s="11"/>
      <c r="G152" s="22">
        <f t="shared" si="8"/>
        <v>6</v>
      </c>
      <c r="H152" s="24">
        <f t="shared" si="11"/>
        <v>16500</v>
      </c>
      <c r="I152" s="24">
        <f t="shared" si="9"/>
        <v>18500</v>
      </c>
      <c r="J152" s="261">
        <f t="shared" si="10"/>
        <v>27500</v>
      </c>
      <c r="K152" s="249">
        <v>16000</v>
      </c>
      <c r="L152" s="250">
        <v>17000</v>
      </c>
      <c r="M152" s="250">
        <v>17000</v>
      </c>
      <c r="N152" s="250">
        <v>20000</v>
      </c>
      <c r="O152" s="250">
        <v>25000</v>
      </c>
      <c r="P152" s="251">
        <v>30000</v>
      </c>
      <c r="Q152" s="249" t="s">
        <v>196</v>
      </c>
      <c r="R152" s="250" t="s">
        <v>196</v>
      </c>
      <c r="S152" s="250" t="s">
        <v>196</v>
      </c>
      <c r="T152" s="250" t="s">
        <v>196</v>
      </c>
      <c r="U152" s="250" t="s">
        <v>196</v>
      </c>
      <c r="V152" s="251" t="s">
        <v>196</v>
      </c>
      <c r="W152" s="249" t="s">
        <v>196</v>
      </c>
      <c r="X152" s="250" t="s">
        <v>196</v>
      </c>
      <c r="Y152" s="250" t="s">
        <v>196</v>
      </c>
      <c r="Z152" s="250" t="s">
        <v>196</v>
      </c>
      <c r="AA152" s="250" t="s">
        <v>196</v>
      </c>
      <c r="AB152" s="251" t="s">
        <v>196</v>
      </c>
      <c r="AC152" s="244"/>
      <c r="AD152" s="244"/>
      <c r="AE152" s="244"/>
      <c r="AF152" s="244"/>
      <c r="AG152" s="244"/>
      <c r="AH152" s="244"/>
      <c r="AI152" s="307"/>
      <c r="AJ152" s="307"/>
      <c r="AK152" s="307"/>
      <c r="AL152" s="307"/>
      <c r="AM152" s="326"/>
      <c r="AN152" s="326"/>
    </row>
    <row r="153" spans="1:40" ht="15.75" thickBot="1" x14ac:dyDescent="0.3">
      <c r="A153" s="231"/>
      <c r="B153" s="19"/>
      <c r="C153" s="224" t="s">
        <v>460</v>
      </c>
      <c r="D153" s="230" t="s">
        <v>196</v>
      </c>
      <c r="E153" s="154">
        <f t="shared" si="7"/>
        <v>17333.333333333332</v>
      </c>
      <c r="F153" s="11"/>
      <c r="G153" s="150">
        <f t="shared" si="8"/>
        <v>18</v>
      </c>
      <c r="H153" s="8">
        <f t="shared" si="11"/>
        <v>12166.666666666666</v>
      </c>
      <c r="I153" s="8">
        <f t="shared" si="9"/>
        <v>14416.666666666666</v>
      </c>
      <c r="J153" s="259">
        <f t="shared" si="10"/>
        <v>17333.333333333332</v>
      </c>
      <c r="K153" s="243">
        <v>10000</v>
      </c>
      <c r="L153" s="244">
        <v>12000</v>
      </c>
      <c r="M153" s="244">
        <v>12000</v>
      </c>
      <c r="N153" s="244">
        <v>14000</v>
      </c>
      <c r="O153" s="244">
        <v>14000</v>
      </c>
      <c r="P153" s="245">
        <v>18000</v>
      </c>
      <c r="Q153" s="243">
        <v>14000</v>
      </c>
      <c r="R153" s="244">
        <v>16000</v>
      </c>
      <c r="S153" s="244">
        <v>15000</v>
      </c>
      <c r="T153" s="244">
        <v>18500</v>
      </c>
      <c r="U153" s="244">
        <v>18000</v>
      </c>
      <c r="V153" s="245">
        <v>21000</v>
      </c>
      <c r="W153" s="243">
        <v>10000</v>
      </c>
      <c r="X153" s="244">
        <v>11000</v>
      </c>
      <c r="Y153" s="244">
        <v>12000</v>
      </c>
      <c r="Z153" s="244">
        <v>15000</v>
      </c>
      <c r="AA153" s="244">
        <v>15000</v>
      </c>
      <c r="AB153" s="245">
        <v>18000</v>
      </c>
      <c r="AC153" s="244"/>
      <c r="AD153" s="244"/>
      <c r="AE153" s="244"/>
      <c r="AF153" s="244"/>
      <c r="AG153" s="244"/>
      <c r="AH153" s="244"/>
      <c r="AI153" s="307"/>
      <c r="AJ153" s="307"/>
      <c r="AK153" s="307"/>
      <c r="AL153" s="307"/>
      <c r="AM153" s="326"/>
      <c r="AN153" s="326"/>
    </row>
    <row r="154" spans="1:40" x14ac:dyDescent="0.25">
      <c r="A154" s="322" t="s">
        <v>461</v>
      </c>
      <c r="B154" s="19"/>
      <c r="C154" s="103" t="s">
        <v>462</v>
      </c>
      <c r="D154" s="601" t="s">
        <v>196</v>
      </c>
      <c r="E154" s="239">
        <f t="shared" si="7"/>
        <v>16666.666666666668</v>
      </c>
      <c r="F154" s="11"/>
      <c r="G154" s="40">
        <f t="shared" si="8"/>
        <v>18</v>
      </c>
      <c r="H154" s="106">
        <f t="shared" si="11"/>
        <v>11500</v>
      </c>
      <c r="I154" s="106">
        <f t="shared" si="9"/>
        <v>13500</v>
      </c>
      <c r="J154" s="258">
        <f t="shared" si="10"/>
        <v>16666.666666666668</v>
      </c>
      <c r="K154" s="240">
        <v>10000</v>
      </c>
      <c r="L154" s="241">
        <v>12000</v>
      </c>
      <c r="M154" s="241">
        <v>12000</v>
      </c>
      <c r="N154" s="241">
        <v>14000</v>
      </c>
      <c r="O154" s="241">
        <v>14000</v>
      </c>
      <c r="P154" s="242">
        <v>18000</v>
      </c>
      <c r="Q154" s="240">
        <v>10000</v>
      </c>
      <c r="R154" s="241">
        <v>11000</v>
      </c>
      <c r="S154" s="241">
        <v>12000</v>
      </c>
      <c r="T154" s="241">
        <v>15000</v>
      </c>
      <c r="U154" s="241">
        <v>15000</v>
      </c>
      <c r="V154" s="242">
        <v>18000</v>
      </c>
      <c r="W154" s="240">
        <v>12000</v>
      </c>
      <c r="X154" s="241">
        <v>14000</v>
      </c>
      <c r="Y154" s="241">
        <v>13000</v>
      </c>
      <c r="Z154" s="241">
        <v>15000</v>
      </c>
      <c r="AA154" s="241">
        <v>16000</v>
      </c>
      <c r="AB154" s="242">
        <v>19000</v>
      </c>
      <c r="AC154" s="244"/>
      <c r="AD154" s="244"/>
      <c r="AE154" s="244"/>
      <c r="AF154" s="244"/>
      <c r="AG154" s="244"/>
      <c r="AH154" s="244"/>
      <c r="AI154" s="307"/>
      <c r="AJ154" s="307"/>
      <c r="AK154" s="307"/>
      <c r="AL154" s="307"/>
      <c r="AM154" s="326"/>
      <c r="AN154" s="326"/>
    </row>
    <row r="155" spans="1:40" x14ac:dyDescent="0.25">
      <c r="A155" s="230"/>
      <c r="B155" s="19"/>
      <c r="C155" s="224" t="s">
        <v>463</v>
      </c>
      <c r="D155" s="230" t="s">
        <v>196</v>
      </c>
      <c r="E155" s="154">
        <f t="shared" si="7"/>
        <v>18500</v>
      </c>
      <c r="F155" s="11"/>
      <c r="G155" s="150">
        <f t="shared" si="8"/>
        <v>12</v>
      </c>
      <c r="H155" s="8">
        <f t="shared" si="11"/>
        <v>14000</v>
      </c>
      <c r="I155" s="8">
        <f t="shared" si="9"/>
        <v>15375</v>
      </c>
      <c r="J155" s="259">
        <f t="shared" si="10"/>
        <v>18500</v>
      </c>
      <c r="K155" s="243" t="s">
        <v>196</v>
      </c>
      <c r="L155" s="244" t="s">
        <v>196</v>
      </c>
      <c r="M155" s="244" t="s">
        <v>196</v>
      </c>
      <c r="N155" s="244" t="s">
        <v>196</v>
      </c>
      <c r="O155" s="244" t="s">
        <v>196</v>
      </c>
      <c r="P155" s="245" t="s">
        <v>196</v>
      </c>
      <c r="Q155" s="243">
        <v>12000</v>
      </c>
      <c r="R155" s="244">
        <v>14000</v>
      </c>
      <c r="S155" s="244">
        <v>13000</v>
      </c>
      <c r="T155" s="244">
        <v>15000</v>
      </c>
      <c r="U155" s="244">
        <v>16000</v>
      </c>
      <c r="V155" s="245">
        <v>19000</v>
      </c>
      <c r="W155" s="243">
        <v>14000</v>
      </c>
      <c r="X155" s="244">
        <v>16000</v>
      </c>
      <c r="Y155" s="244">
        <v>15000</v>
      </c>
      <c r="Z155" s="244">
        <v>18500</v>
      </c>
      <c r="AA155" s="244">
        <v>18000</v>
      </c>
      <c r="AB155" s="245">
        <v>21000</v>
      </c>
      <c r="AC155" s="244"/>
      <c r="AD155" s="244"/>
      <c r="AE155" s="244"/>
      <c r="AF155" s="244"/>
      <c r="AG155" s="244"/>
      <c r="AH155" s="244"/>
      <c r="AI155" s="307"/>
      <c r="AJ155" s="307"/>
      <c r="AK155" s="307"/>
      <c r="AL155" s="307"/>
      <c r="AM155" s="326"/>
      <c r="AN155" s="326"/>
    </row>
    <row r="156" spans="1:40" x14ac:dyDescent="0.25">
      <c r="A156" s="230"/>
      <c r="B156" s="19"/>
      <c r="C156" s="44" t="s">
        <v>464</v>
      </c>
      <c r="D156" s="378" t="s">
        <v>196</v>
      </c>
      <c r="E156" s="35">
        <f t="shared" si="7"/>
        <v>18666.666666666668</v>
      </c>
      <c r="F156" s="11"/>
      <c r="G156" s="22">
        <f t="shared" si="8"/>
        <v>18</v>
      </c>
      <c r="H156" s="24">
        <f t="shared" si="11"/>
        <v>13500</v>
      </c>
      <c r="I156" s="24">
        <f t="shared" si="9"/>
        <v>15500</v>
      </c>
      <c r="J156" s="261">
        <f t="shared" si="10"/>
        <v>18666.666666666668</v>
      </c>
      <c r="K156" s="249">
        <v>13000</v>
      </c>
      <c r="L156" s="250">
        <v>16000</v>
      </c>
      <c r="M156" s="250">
        <v>17000</v>
      </c>
      <c r="N156" s="250">
        <v>20000</v>
      </c>
      <c r="O156" s="250">
        <v>20000</v>
      </c>
      <c r="P156" s="251">
        <v>22000</v>
      </c>
      <c r="Q156" s="249">
        <v>12000</v>
      </c>
      <c r="R156" s="250">
        <v>14000</v>
      </c>
      <c r="S156" s="250">
        <v>13000</v>
      </c>
      <c r="T156" s="250">
        <v>15000</v>
      </c>
      <c r="U156" s="250">
        <v>16000</v>
      </c>
      <c r="V156" s="251">
        <v>19000</v>
      </c>
      <c r="W156" s="249">
        <v>12000</v>
      </c>
      <c r="X156" s="250">
        <v>14000</v>
      </c>
      <c r="Y156" s="250">
        <v>13000</v>
      </c>
      <c r="Z156" s="250">
        <v>15000</v>
      </c>
      <c r="AA156" s="250">
        <v>16000</v>
      </c>
      <c r="AB156" s="251">
        <v>19000</v>
      </c>
      <c r="AC156" s="244"/>
      <c r="AD156" s="244"/>
      <c r="AE156" s="244"/>
      <c r="AF156" s="244"/>
      <c r="AG156" s="244"/>
      <c r="AH156" s="244"/>
      <c r="AI156" s="307"/>
      <c r="AJ156" s="307"/>
      <c r="AK156" s="307"/>
      <c r="AL156" s="307"/>
      <c r="AM156" s="326"/>
      <c r="AN156" s="326"/>
    </row>
    <row r="157" spans="1:40" x14ac:dyDescent="0.25">
      <c r="A157" s="230"/>
      <c r="B157" s="19"/>
      <c r="C157" s="224" t="s">
        <v>465</v>
      </c>
      <c r="D157" s="230" t="s">
        <v>196</v>
      </c>
      <c r="E157" s="154">
        <f t="shared" si="7"/>
        <v>18333.333333333332</v>
      </c>
      <c r="F157" s="11"/>
      <c r="G157" s="150">
        <f t="shared" si="8"/>
        <v>18</v>
      </c>
      <c r="H157" s="8">
        <f t="shared" si="11"/>
        <v>12666.666666666666</v>
      </c>
      <c r="I157" s="8">
        <f t="shared" si="9"/>
        <v>15333.333333333334</v>
      </c>
      <c r="J157" s="259">
        <f t="shared" si="10"/>
        <v>18333.333333333332</v>
      </c>
      <c r="K157" s="243">
        <v>13000</v>
      </c>
      <c r="L157" s="244">
        <v>16000</v>
      </c>
      <c r="M157" s="244">
        <v>17000</v>
      </c>
      <c r="N157" s="244">
        <v>20000</v>
      </c>
      <c r="O157" s="244">
        <v>20000</v>
      </c>
      <c r="P157" s="245">
        <v>22000</v>
      </c>
      <c r="Q157" s="243">
        <v>10000</v>
      </c>
      <c r="R157" s="244">
        <v>11000</v>
      </c>
      <c r="S157" s="244">
        <v>12000</v>
      </c>
      <c r="T157" s="244">
        <v>15000</v>
      </c>
      <c r="U157" s="244">
        <v>15000</v>
      </c>
      <c r="V157" s="245">
        <v>18000</v>
      </c>
      <c r="W157" s="243">
        <v>12000</v>
      </c>
      <c r="X157" s="244">
        <v>14000</v>
      </c>
      <c r="Y157" s="244">
        <v>13000</v>
      </c>
      <c r="Z157" s="244">
        <v>15000</v>
      </c>
      <c r="AA157" s="244">
        <v>16000</v>
      </c>
      <c r="AB157" s="245">
        <v>19000</v>
      </c>
      <c r="AC157" s="244"/>
      <c r="AD157" s="244"/>
      <c r="AE157" s="244"/>
      <c r="AF157" s="244"/>
      <c r="AG157" s="244"/>
      <c r="AH157" s="244"/>
      <c r="AI157" s="307"/>
      <c r="AJ157" s="307"/>
      <c r="AK157" s="307"/>
      <c r="AL157" s="307"/>
      <c r="AM157" s="326"/>
      <c r="AN157" s="326"/>
    </row>
    <row r="158" spans="1:40" x14ac:dyDescent="0.25">
      <c r="A158" s="230"/>
      <c r="B158" s="19"/>
      <c r="C158" s="44" t="s">
        <v>466</v>
      </c>
      <c r="D158" s="378" t="s">
        <v>196</v>
      </c>
      <c r="E158" s="35">
        <f t="shared" si="7"/>
        <v>18083.333333333332</v>
      </c>
      <c r="F158" s="11"/>
      <c r="G158" s="22">
        <f t="shared" si="8"/>
        <v>18</v>
      </c>
      <c r="H158" s="24">
        <f t="shared" si="11"/>
        <v>13333.333333333334</v>
      </c>
      <c r="I158" s="24">
        <f t="shared" si="9"/>
        <v>15333.333333333334</v>
      </c>
      <c r="J158" s="261">
        <f t="shared" si="10"/>
        <v>18083.333333333332</v>
      </c>
      <c r="K158" s="249">
        <v>10000</v>
      </c>
      <c r="L158" s="250">
        <v>14000</v>
      </c>
      <c r="M158" s="250">
        <v>14000</v>
      </c>
      <c r="N158" s="250">
        <v>16500</v>
      </c>
      <c r="O158" s="250">
        <v>16500</v>
      </c>
      <c r="P158" s="251">
        <v>18000</v>
      </c>
      <c r="Q158" s="249">
        <v>14000</v>
      </c>
      <c r="R158" s="250">
        <v>16000</v>
      </c>
      <c r="S158" s="250">
        <v>15000</v>
      </c>
      <c r="T158" s="250">
        <v>18500</v>
      </c>
      <c r="U158" s="250">
        <v>18000</v>
      </c>
      <c r="V158" s="251">
        <v>21000</v>
      </c>
      <c r="W158" s="249">
        <v>12000</v>
      </c>
      <c r="X158" s="250">
        <v>14000</v>
      </c>
      <c r="Y158" s="250">
        <v>13000</v>
      </c>
      <c r="Z158" s="250">
        <v>15000</v>
      </c>
      <c r="AA158" s="250">
        <v>16000</v>
      </c>
      <c r="AB158" s="251">
        <v>19000</v>
      </c>
      <c r="AC158" s="244"/>
      <c r="AD158" s="244"/>
      <c r="AE158" s="244"/>
      <c r="AF158" s="244"/>
      <c r="AG158" s="244"/>
      <c r="AH158" s="244"/>
      <c r="AI158" s="307"/>
      <c r="AJ158" s="307"/>
      <c r="AK158" s="307"/>
      <c r="AL158" s="307"/>
      <c r="AM158" s="326"/>
      <c r="AN158" s="326"/>
    </row>
    <row r="159" spans="1:40" ht="15.75" thickBot="1" x14ac:dyDescent="0.3">
      <c r="A159" s="231"/>
      <c r="B159" s="19"/>
      <c r="C159" s="238" t="s">
        <v>467</v>
      </c>
      <c r="D159" s="231"/>
      <c r="E159" s="155">
        <f t="shared" si="7"/>
        <v>20333.333333333332</v>
      </c>
      <c r="F159" s="11"/>
      <c r="G159" s="151">
        <f t="shared" si="8"/>
        <v>18</v>
      </c>
      <c r="H159" s="9">
        <f t="shared" si="11"/>
        <v>13833.333333333334</v>
      </c>
      <c r="I159" s="9">
        <f t="shared" si="9"/>
        <v>16416.666666666668</v>
      </c>
      <c r="J159" s="263">
        <f t="shared" si="10"/>
        <v>20333.333333333332</v>
      </c>
      <c r="K159" s="255">
        <v>14000</v>
      </c>
      <c r="L159" s="256">
        <v>18000</v>
      </c>
      <c r="M159" s="256">
        <v>18000</v>
      </c>
      <c r="N159" s="256">
        <v>20000</v>
      </c>
      <c r="O159" s="256">
        <v>22000</v>
      </c>
      <c r="P159" s="257">
        <v>28000</v>
      </c>
      <c r="Q159" s="255">
        <v>14000</v>
      </c>
      <c r="R159" s="256">
        <v>16000</v>
      </c>
      <c r="S159" s="256">
        <v>15000</v>
      </c>
      <c r="T159" s="256">
        <v>18500</v>
      </c>
      <c r="U159" s="256">
        <v>18000</v>
      </c>
      <c r="V159" s="257">
        <v>21000</v>
      </c>
      <c r="W159" s="255">
        <v>10000</v>
      </c>
      <c r="X159" s="256">
        <v>11000</v>
      </c>
      <c r="Y159" s="256">
        <v>12000</v>
      </c>
      <c r="Z159" s="256">
        <v>15000</v>
      </c>
      <c r="AA159" s="256">
        <v>15000</v>
      </c>
      <c r="AB159" s="257">
        <v>18000</v>
      </c>
      <c r="AC159" s="244"/>
      <c r="AD159" s="244"/>
      <c r="AE159" s="244"/>
      <c r="AF159" s="244"/>
      <c r="AG159" s="244"/>
      <c r="AH159" s="244"/>
      <c r="AI159" s="307"/>
      <c r="AJ159" s="307"/>
      <c r="AK159" s="307"/>
      <c r="AL159" s="307"/>
      <c r="AM159" s="326"/>
      <c r="AN159" s="326"/>
    </row>
    <row r="160" spans="1:40" x14ac:dyDescent="0.25">
      <c r="A160" s="322" t="s">
        <v>468</v>
      </c>
      <c r="B160" s="19"/>
      <c r="C160" s="44" t="s">
        <v>469</v>
      </c>
      <c r="D160" s="601" t="s">
        <v>31</v>
      </c>
      <c r="E160" s="35">
        <f t="shared" si="7"/>
        <v>7666.666666666667</v>
      </c>
      <c r="F160" s="11"/>
      <c r="G160" s="22">
        <f t="shared" si="8"/>
        <v>18</v>
      </c>
      <c r="H160" s="24">
        <f t="shared" si="11"/>
        <v>6166.666666666667</v>
      </c>
      <c r="I160" s="24">
        <f t="shared" si="9"/>
        <v>6750</v>
      </c>
      <c r="J160" s="261">
        <f t="shared" si="10"/>
        <v>7666.666666666667</v>
      </c>
      <c r="K160" s="249">
        <v>6000</v>
      </c>
      <c r="L160" s="250">
        <v>8000</v>
      </c>
      <c r="M160" s="250">
        <v>7000</v>
      </c>
      <c r="N160" s="250">
        <v>9000</v>
      </c>
      <c r="O160" s="250">
        <v>8000</v>
      </c>
      <c r="P160" s="251">
        <v>10000</v>
      </c>
      <c r="Q160" s="249">
        <v>6000</v>
      </c>
      <c r="R160" s="250">
        <v>8000</v>
      </c>
      <c r="S160" s="250">
        <v>6000</v>
      </c>
      <c r="T160" s="250">
        <v>8000</v>
      </c>
      <c r="U160" s="250">
        <v>6000</v>
      </c>
      <c r="V160" s="251">
        <v>8000</v>
      </c>
      <c r="W160" s="249">
        <v>4000</v>
      </c>
      <c r="X160" s="250">
        <v>5000</v>
      </c>
      <c r="Y160" s="250">
        <v>4500</v>
      </c>
      <c r="Z160" s="250">
        <v>6000</v>
      </c>
      <c r="AA160" s="250">
        <v>5000</v>
      </c>
      <c r="AB160" s="251">
        <v>9000</v>
      </c>
      <c r="AC160" s="244"/>
      <c r="AD160" s="244"/>
      <c r="AE160" s="244"/>
      <c r="AF160" s="244"/>
      <c r="AG160" s="244"/>
      <c r="AH160" s="244"/>
      <c r="AI160" s="307"/>
      <c r="AJ160" s="307"/>
      <c r="AK160" s="307"/>
      <c r="AL160" s="307"/>
      <c r="AM160" s="326"/>
      <c r="AN160" s="326"/>
    </row>
    <row r="161" spans="1:40" x14ac:dyDescent="0.25">
      <c r="A161" s="230"/>
      <c r="B161" s="19"/>
      <c r="C161" s="224" t="s">
        <v>470</v>
      </c>
      <c r="D161" s="230" t="s">
        <v>35</v>
      </c>
      <c r="E161" s="154">
        <f t="shared" si="7"/>
        <v>13666.666666666666</v>
      </c>
      <c r="F161" s="11"/>
      <c r="G161" s="150">
        <f t="shared" si="8"/>
        <v>18</v>
      </c>
      <c r="H161" s="8">
        <f t="shared" si="11"/>
        <v>8000</v>
      </c>
      <c r="I161" s="8">
        <f t="shared" si="9"/>
        <v>10666.666666666666</v>
      </c>
      <c r="J161" s="259">
        <f t="shared" si="10"/>
        <v>13666.666666666666</v>
      </c>
      <c r="K161" s="243">
        <v>8000</v>
      </c>
      <c r="L161" s="244">
        <v>12000</v>
      </c>
      <c r="M161" s="244">
        <v>12000</v>
      </c>
      <c r="N161" s="244">
        <v>16000</v>
      </c>
      <c r="O161" s="244">
        <v>16000</v>
      </c>
      <c r="P161" s="245">
        <v>20000</v>
      </c>
      <c r="Q161" s="243">
        <v>6000</v>
      </c>
      <c r="R161" s="244">
        <v>8000</v>
      </c>
      <c r="S161" s="244">
        <v>8000</v>
      </c>
      <c r="T161" s="244">
        <v>10000</v>
      </c>
      <c r="U161" s="244">
        <v>10000</v>
      </c>
      <c r="V161" s="245">
        <v>13000</v>
      </c>
      <c r="W161" s="243">
        <v>6000</v>
      </c>
      <c r="X161" s="244">
        <v>8000</v>
      </c>
      <c r="Y161" s="244">
        <v>8000</v>
      </c>
      <c r="Z161" s="244">
        <v>10000</v>
      </c>
      <c r="AA161" s="244">
        <v>10000</v>
      </c>
      <c r="AB161" s="245">
        <v>13000</v>
      </c>
      <c r="AC161" s="244"/>
      <c r="AD161" s="244"/>
      <c r="AE161" s="244"/>
      <c r="AF161" s="244"/>
      <c r="AG161" s="244"/>
      <c r="AH161" s="244"/>
      <c r="AI161" s="307"/>
      <c r="AJ161" s="307"/>
      <c r="AK161" s="307"/>
      <c r="AL161" s="307"/>
      <c r="AM161" s="326"/>
      <c r="AN161" s="326"/>
    </row>
    <row r="162" spans="1:40" x14ac:dyDescent="0.25">
      <c r="A162" s="230"/>
      <c r="B162" s="19"/>
      <c r="C162" s="44" t="s">
        <v>471</v>
      </c>
      <c r="D162" s="378" t="s">
        <v>196</v>
      </c>
      <c r="E162" s="35">
        <f t="shared" si="7"/>
        <v>15666.666666666666</v>
      </c>
      <c r="F162" s="11"/>
      <c r="G162" s="22">
        <f t="shared" si="8"/>
        <v>18</v>
      </c>
      <c r="H162" s="24">
        <f t="shared" si="11"/>
        <v>12500</v>
      </c>
      <c r="I162" s="24">
        <f t="shared" si="9"/>
        <v>14000</v>
      </c>
      <c r="J162" s="261">
        <f t="shared" si="10"/>
        <v>15666.666666666666</v>
      </c>
      <c r="K162" s="249">
        <v>10500</v>
      </c>
      <c r="L162" s="250">
        <v>14500</v>
      </c>
      <c r="M162" s="250">
        <v>14000</v>
      </c>
      <c r="N162" s="250">
        <v>16000</v>
      </c>
      <c r="O162" s="250">
        <v>16000</v>
      </c>
      <c r="P162" s="251">
        <v>18000</v>
      </c>
      <c r="Q162" s="249">
        <v>11500</v>
      </c>
      <c r="R162" s="250">
        <v>13500</v>
      </c>
      <c r="S162" s="250">
        <v>12500</v>
      </c>
      <c r="T162" s="250">
        <v>14500</v>
      </c>
      <c r="U162" s="250">
        <v>13500</v>
      </c>
      <c r="V162" s="251">
        <v>16500</v>
      </c>
      <c r="W162" s="249">
        <v>11500</v>
      </c>
      <c r="X162" s="250">
        <v>13500</v>
      </c>
      <c r="Y162" s="250">
        <v>12500</v>
      </c>
      <c r="Z162" s="250">
        <v>14500</v>
      </c>
      <c r="AA162" s="250">
        <v>13500</v>
      </c>
      <c r="AB162" s="251">
        <v>16500</v>
      </c>
      <c r="AC162" s="244"/>
      <c r="AD162" s="244"/>
      <c r="AE162" s="244"/>
      <c r="AF162" s="244"/>
      <c r="AG162" s="244"/>
      <c r="AH162" s="244"/>
      <c r="AI162" s="307"/>
      <c r="AJ162" s="307"/>
      <c r="AK162" s="307"/>
      <c r="AL162" s="307"/>
      <c r="AM162" s="326"/>
      <c r="AN162" s="326"/>
    </row>
    <row r="163" spans="1:40" x14ac:dyDescent="0.25">
      <c r="A163" s="230"/>
      <c r="B163" s="19"/>
      <c r="C163" s="224" t="s">
        <v>472</v>
      </c>
      <c r="D163" s="230" t="s">
        <v>196</v>
      </c>
      <c r="E163" s="154">
        <f t="shared" si="7"/>
        <v>15666.666666666666</v>
      </c>
      <c r="F163" s="11"/>
      <c r="G163" s="150">
        <f t="shared" si="8"/>
        <v>18</v>
      </c>
      <c r="H163" s="8">
        <f t="shared" si="11"/>
        <v>12250</v>
      </c>
      <c r="I163" s="8">
        <f t="shared" si="9"/>
        <v>13666.666666666666</v>
      </c>
      <c r="J163" s="259">
        <f t="shared" si="10"/>
        <v>15666.666666666666</v>
      </c>
      <c r="K163" s="243">
        <v>10000</v>
      </c>
      <c r="L163" s="244">
        <v>12500</v>
      </c>
      <c r="M163" s="244">
        <v>12000</v>
      </c>
      <c r="N163" s="244">
        <v>15000</v>
      </c>
      <c r="O163" s="244">
        <v>15500</v>
      </c>
      <c r="P163" s="245">
        <v>18500</v>
      </c>
      <c r="Q163" s="243">
        <v>12000</v>
      </c>
      <c r="R163" s="244">
        <v>13500</v>
      </c>
      <c r="S163" s="244">
        <v>13000</v>
      </c>
      <c r="T163" s="244">
        <v>14500</v>
      </c>
      <c r="U163" s="244">
        <v>13500</v>
      </c>
      <c r="V163" s="245">
        <v>16500</v>
      </c>
      <c r="W163" s="243">
        <v>12000</v>
      </c>
      <c r="X163" s="244">
        <v>13500</v>
      </c>
      <c r="Y163" s="244">
        <v>13000</v>
      </c>
      <c r="Z163" s="244">
        <v>14500</v>
      </c>
      <c r="AA163" s="244">
        <v>13500</v>
      </c>
      <c r="AB163" s="245">
        <v>16500</v>
      </c>
      <c r="AC163" s="244"/>
      <c r="AD163" s="244"/>
      <c r="AE163" s="244"/>
      <c r="AF163" s="244"/>
      <c r="AG163" s="244"/>
      <c r="AH163" s="244"/>
      <c r="AI163" s="307"/>
      <c r="AJ163" s="307"/>
      <c r="AK163" s="307"/>
      <c r="AL163" s="307"/>
      <c r="AM163" s="326"/>
      <c r="AN163" s="326"/>
    </row>
    <row r="164" spans="1:40" x14ac:dyDescent="0.25">
      <c r="A164" s="230"/>
      <c r="B164" s="19"/>
      <c r="C164" s="44" t="s">
        <v>473</v>
      </c>
      <c r="D164" s="378" t="s">
        <v>196</v>
      </c>
      <c r="E164" s="35">
        <f t="shared" si="7"/>
        <v>21666.666666666668</v>
      </c>
      <c r="F164" s="11"/>
      <c r="G164" s="22">
        <f t="shared" si="8"/>
        <v>18</v>
      </c>
      <c r="H164" s="24">
        <f t="shared" si="11"/>
        <v>16666.666666666668</v>
      </c>
      <c r="I164" s="24">
        <f t="shared" si="9"/>
        <v>17833.333333333332</v>
      </c>
      <c r="J164" s="261">
        <f>AVERAGE(O164,P164,U164,V164,AA164,AB164)</f>
        <v>21666.666666666668</v>
      </c>
      <c r="K164" s="249">
        <v>15000</v>
      </c>
      <c r="L164" s="250">
        <v>18000</v>
      </c>
      <c r="M164" s="250">
        <v>18000</v>
      </c>
      <c r="N164" s="250">
        <v>22000</v>
      </c>
      <c r="O164" s="250">
        <v>22000</v>
      </c>
      <c r="P164" s="251">
        <v>30000</v>
      </c>
      <c r="Q164" s="249">
        <v>15500</v>
      </c>
      <c r="R164" s="250">
        <v>18000</v>
      </c>
      <c r="S164" s="250">
        <v>15500</v>
      </c>
      <c r="T164" s="250">
        <v>18000</v>
      </c>
      <c r="U164" s="250">
        <v>16000</v>
      </c>
      <c r="V164" s="251">
        <v>23000</v>
      </c>
      <c r="W164" s="249">
        <v>15500</v>
      </c>
      <c r="X164" s="250">
        <v>18000</v>
      </c>
      <c r="Y164" s="250">
        <v>15500</v>
      </c>
      <c r="Z164" s="250">
        <v>18000</v>
      </c>
      <c r="AA164" s="250">
        <v>16000</v>
      </c>
      <c r="AB164" s="251">
        <v>23000</v>
      </c>
      <c r="AC164" s="244"/>
      <c r="AD164" s="244"/>
      <c r="AE164" s="244"/>
      <c r="AF164" s="244"/>
      <c r="AG164" s="244"/>
      <c r="AH164" s="244"/>
      <c r="AI164" s="307"/>
      <c r="AJ164" s="307"/>
      <c r="AK164" s="307"/>
      <c r="AL164" s="307"/>
      <c r="AM164" s="326"/>
      <c r="AN164" s="326"/>
    </row>
    <row r="165" spans="1:40" ht="15.75" thickBot="1" x14ac:dyDescent="0.3">
      <c r="A165" s="231"/>
      <c r="B165" s="19"/>
      <c r="C165" s="224" t="s">
        <v>474</v>
      </c>
      <c r="D165" s="230" t="s">
        <v>196</v>
      </c>
      <c r="E165" s="154">
        <f t="shared" si="7"/>
        <v>27833.333333333332</v>
      </c>
      <c r="F165" s="11"/>
      <c r="G165" s="150">
        <f t="shared" si="8"/>
        <v>18</v>
      </c>
      <c r="H165" s="8">
        <f t="shared" si="11"/>
        <v>21916.666666666668</v>
      </c>
      <c r="I165" s="8">
        <f t="shared" si="9"/>
        <v>23333.333333333332</v>
      </c>
      <c r="J165" s="259">
        <f t="shared" si="10"/>
        <v>27833.333333333332</v>
      </c>
      <c r="K165" s="243">
        <v>20000</v>
      </c>
      <c r="L165" s="244">
        <v>22500</v>
      </c>
      <c r="M165" s="244">
        <v>23000</v>
      </c>
      <c r="N165" s="244">
        <v>28000</v>
      </c>
      <c r="O165" s="244">
        <v>28000</v>
      </c>
      <c r="P165" s="245">
        <v>35000</v>
      </c>
      <c r="Q165" s="243">
        <v>21000</v>
      </c>
      <c r="R165" s="244">
        <v>23500</v>
      </c>
      <c r="S165" s="244">
        <v>21000</v>
      </c>
      <c r="T165" s="244">
        <v>23500</v>
      </c>
      <c r="U165" s="244">
        <v>23000</v>
      </c>
      <c r="V165" s="245">
        <v>29000</v>
      </c>
      <c r="W165" s="243">
        <v>21000</v>
      </c>
      <c r="X165" s="244">
        <v>23500</v>
      </c>
      <c r="Y165" s="244">
        <v>21000</v>
      </c>
      <c r="Z165" s="244">
        <v>23500</v>
      </c>
      <c r="AA165" s="244">
        <v>23000</v>
      </c>
      <c r="AB165" s="245">
        <v>29000</v>
      </c>
      <c r="AC165" s="244"/>
      <c r="AD165" s="244"/>
      <c r="AE165" s="244"/>
      <c r="AF165" s="244"/>
      <c r="AG165" s="244"/>
      <c r="AH165" s="244"/>
      <c r="AI165" s="307"/>
      <c r="AJ165" s="307"/>
      <c r="AK165" s="307"/>
      <c r="AL165" s="307"/>
      <c r="AM165" s="326"/>
      <c r="AN165" s="326"/>
    </row>
    <row r="166" spans="1:40" x14ac:dyDescent="0.25">
      <c r="A166" s="322" t="s">
        <v>475</v>
      </c>
      <c r="B166" s="19"/>
      <c r="C166" s="103" t="s">
        <v>476</v>
      </c>
      <c r="D166" s="601" t="s">
        <v>196</v>
      </c>
      <c r="E166" s="239">
        <f t="shared" si="7"/>
        <v>11833.333333333334</v>
      </c>
      <c r="F166" s="11"/>
      <c r="G166" s="40">
        <f t="shared" si="8"/>
        <v>18</v>
      </c>
      <c r="H166" s="106">
        <f t="shared" si="11"/>
        <v>7583.333333333333</v>
      </c>
      <c r="I166" s="106">
        <f t="shared" si="9"/>
        <v>9666.6666666666661</v>
      </c>
      <c r="J166" s="258">
        <f t="shared" si="10"/>
        <v>11833.333333333334</v>
      </c>
      <c r="K166" s="240">
        <v>7500</v>
      </c>
      <c r="L166" s="241">
        <v>9000</v>
      </c>
      <c r="M166" s="241">
        <v>9000</v>
      </c>
      <c r="N166" s="241">
        <v>13000</v>
      </c>
      <c r="O166" s="241">
        <v>13000</v>
      </c>
      <c r="P166" s="242">
        <v>14000</v>
      </c>
      <c r="Q166" s="240">
        <v>6500</v>
      </c>
      <c r="R166" s="241">
        <v>8000</v>
      </c>
      <c r="S166" s="241">
        <v>8000</v>
      </c>
      <c r="T166" s="241">
        <v>10000</v>
      </c>
      <c r="U166" s="241">
        <v>10000</v>
      </c>
      <c r="V166" s="242">
        <v>12000</v>
      </c>
      <c r="W166" s="240">
        <v>6500</v>
      </c>
      <c r="X166" s="241">
        <v>8000</v>
      </c>
      <c r="Y166" s="241">
        <v>8000</v>
      </c>
      <c r="Z166" s="241">
        <v>10000</v>
      </c>
      <c r="AA166" s="241">
        <v>10000</v>
      </c>
      <c r="AB166" s="242">
        <v>12000</v>
      </c>
      <c r="AC166" s="244"/>
      <c r="AD166" s="244"/>
      <c r="AE166" s="244"/>
      <c r="AF166" s="244"/>
      <c r="AG166" s="244"/>
      <c r="AH166" s="244"/>
      <c r="AI166" s="307"/>
      <c r="AJ166" s="307"/>
      <c r="AK166" s="307"/>
      <c r="AL166" s="307"/>
      <c r="AM166" s="326"/>
      <c r="AN166" s="326"/>
    </row>
    <row r="167" spans="1:40" x14ac:dyDescent="0.25">
      <c r="A167" s="230"/>
      <c r="B167" s="19"/>
      <c r="C167" s="224" t="s">
        <v>477</v>
      </c>
      <c r="D167" s="230" t="s">
        <v>196</v>
      </c>
      <c r="E167" s="154">
        <f t="shared" si="7"/>
        <v>15166.666666666666</v>
      </c>
      <c r="F167" s="11"/>
      <c r="G167" s="150">
        <f t="shared" si="8"/>
        <v>18</v>
      </c>
      <c r="H167" s="8">
        <f t="shared" si="11"/>
        <v>11666.666666666666</v>
      </c>
      <c r="I167" s="8">
        <f t="shared" si="9"/>
        <v>13666.666666666666</v>
      </c>
      <c r="J167" s="259">
        <f t="shared" si="10"/>
        <v>15166.666666666666</v>
      </c>
      <c r="K167" s="243">
        <v>12000</v>
      </c>
      <c r="L167" s="244">
        <v>14000</v>
      </c>
      <c r="M167" s="244">
        <v>14000</v>
      </c>
      <c r="N167" s="244">
        <v>16000</v>
      </c>
      <c r="O167" s="244">
        <v>16000</v>
      </c>
      <c r="P167" s="245">
        <v>19000</v>
      </c>
      <c r="Q167" s="243">
        <v>10000</v>
      </c>
      <c r="R167" s="244">
        <v>12000</v>
      </c>
      <c r="S167" s="244">
        <v>12000</v>
      </c>
      <c r="T167" s="244">
        <v>14000</v>
      </c>
      <c r="U167" s="244">
        <v>13000</v>
      </c>
      <c r="V167" s="245">
        <v>15000</v>
      </c>
      <c r="W167" s="243">
        <v>10000</v>
      </c>
      <c r="X167" s="244">
        <v>12000</v>
      </c>
      <c r="Y167" s="244">
        <v>12000</v>
      </c>
      <c r="Z167" s="244">
        <v>14000</v>
      </c>
      <c r="AA167" s="244">
        <v>13000</v>
      </c>
      <c r="AB167" s="245">
        <v>15000</v>
      </c>
      <c r="AC167" s="244"/>
      <c r="AD167" s="244"/>
      <c r="AE167" s="244"/>
      <c r="AF167" s="244"/>
      <c r="AG167" s="244"/>
      <c r="AH167" s="244"/>
      <c r="AI167" s="307"/>
      <c r="AJ167" s="307"/>
      <c r="AK167" s="307"/>
      <c r="AL167" s="307"/>
      <c r="AM167" s="326"/>
      <c r="AN167" s="326"/>
    </row>
    <row r="168" spans="1:40" x14ac:dyDescent="0.25">
      <c r="A168" s="230"/>
      <c r="B168" s="19"/>
      <c r="C168" s="44" t="s">
        <v>478</v>
      </c>
      <c r="D168" s="378" t="s">
        <v>196</v>
      </c>
      <c r="E168" s="35">
        <f t="shared" si="7"/>
        <v>16416.666666666668</v>
      </c>
      <c r="F168" s="11"/>
      <c r="G168" s="22">
        <f t="shared" si="8"/>
        <v>18</v>
      </c>
      <c r="H168" s="24">
        <f t="shared" si="11"/>
        <v>12083.333333333334</v>
      </c>
      <c r="I168" s="24">
        <f t="shared" si="9"/>
        <v>14083.333333333334</v>
      </c>
      <c r="J168" s="261">
        <f t="shared" si="10"/>
        <v>16416.666666666668</v>
      </c>
      <c r="K168" s="249">
        <v>10000</v>
      </c>
      <c r="L168" s="250">
        <v>12500</v>
      </c>
      <c r="M168" s="250">
        <v>12000</v>
      </c>
      <c r="N168" s="250">
        <v>16500</v>
      </c>
      <c r="O168" s="250">
        <v>16500</v>
      </c>
      <c r="P168" s="251">
        <v>19000</v>
      </c>
      <c r="Q168" s="249">
        <v>11000</v>
      </c>
      <c r="R168" s="250">
        <v>14000</v>
      </c>
      <c r="S168" s="250">
        <v>13000</v>
      </c>
      <c r="T168" s="250">
        <v>15000</v>
      </c>
      <c r="U168" s="250">
        <v>15000</v>
      </c>
      <c r="V168" s="251">
        <v>16500</v>
      </c>
      <c r="W168" s="249">
        <v>11000</v>
      </c>
      <c r="X168" s="250">
        <v>14000</v>
      </c>
      <c r="Y168" s="250">
        <v>13000</v>
      </c>
      <c r="Z168" s="250">
        <v>15000</v>
      </c>
      <c r="AA168" s="250">
        <v>15000</v>
      </c>
      <c r="AB168" s="251">
        <v>16500</v>
      </c>
      <c r="AC168" s="244"/>
      <c r="AD168" s="244"/>
      <c r="AE168" s="244"/>
      <c r="AF168" s="244"/>
      <c r="AG168" s="244"/>
      <c r="AH168" s="244"/>
      <c r="AI168" s="307"/>
      <c r="AJ168" s="307"/>
      <c r="AK168" s="307"/>
      <c r="AL168" s="307"/>
      <c r="AM168" s="326"/>
      <c r="AN168" s="326"/>
    </row>
    <row r="169" spans="1:40" ht="15.75" thickBot="1" x14ac:dyDescent="0.3">
      <c r="A169" s="231"/>
      <c r="B169" s="19"/>
      <c r="C169" s="238" t="s">
        <v>311</v>
      </c>
      <c r="D169" s="231" t="s">
        <v>196</v>
      </c>
      <c r="E169" s="155">
        <f t="shared" si="7"/>
        <v>21000</v>
      </c>
      <c r="F169" s="11"/>
      <c r="G169" s="151">
        <f t="shared" si="8"/>
        <v>18</v>
      </c>
      <c r="H169" s="9">
        <f t="shared" si="11"/>
        <v>15500</v>
      </c>
      <c r="I169" s="9">
        <f t="shared" si="9"/>
        <v>16833.333333333332</v>
      </c>
      <c r="J169" s="263">
        <f t="shared" si="10"/>
        <v>21000</v>
      </c>
      <c r="K169" s="255">
        <v>14500</v>
      </c>
      <c r="L169" s="256">
        <v>16500</v>
      </c>
      <c r="M169" s="256">
        <v>17000</v>
      </c>
      <c r="N169" s="256">
        <v>20000</v>
      </c>
      <c r="O169" s="256">
        <v>20000</v>
      </c>
      <c r="P169" s="257">
        <v>28000</v>
      </c>
      <c r="Q169" s="255">
        <v>14000</v>
      </c>
      <c r="R169" s="256">
        <v>17000</v>
      </c>
      <c r="S169" s="256">
        <v>15000</v>
      </c>
      <c r="T169" s="256">
        <v>17000</v>
      </c>
      <c r="U169" s="256">
        <v>16000</v>
      </c>
      <c r="V169" s="257">
        <v>23000</v>
      </c>
      <c r="W169" s="255">
        <v>14000</v>
      </c>
      <c r="X169" s="256">
        <v>17000</v>
      </c>
      <c r="Y169" s="256">
        <v>15000</v>
      </c>
      <c r="Z169" s="256">
        <v>17000</v>
      </c>
      <c r="AA169" s="256">
        <v>16000</v>
      </c>
      <c r="AB169" s="257">
        <v>23000</v>
      </c>
      <c r="AC169" s="244"/>
      <c r="AD169" s="244"/>
      <c r="AE169" s="244"/>
      <c r="AF169" s="244"/>
      <c r="AG169" s="244"/>
      <c r="AH169" s="244"/>
      <c r="AI169" s="307"/>
      <c r="AJ169" s="307"/>
      <c r="AK169" s="307"/>
      <c r="AL169" s="307"/>
      <c r="AM169" s="326"/>
      <c r="AN169" s="326"/>
    </row>
    <row r="170" spans="1:40" x14ac:dyDescent="0.25">
      <c r="A170" s="322" t="s">
        <v>479</v>
      </c>
      <c r="B170" s="19"/>
      <c r="C170" s="44" t="s">
        <v>476</v>
      </c>
      <c r="D170" s="378" t="s">
        <v>196</v>
      </c>
      <c r="E170" s="35">
        <f t="shared" si="7"/>
        <v>10500</v>
      </c>
      <c r="F170" s="11"/>
      <c r="G170" s="22">
        <f t="shared" si="8"/>
        <v>6</v>
      </c>
      <c r="H170" s="24">
        <f t="shared" si="11"/>
        <v>7750</v>
      </c>
      <c r="I170" s="24">
        <f t="shared" si="9"/>
        <v>10500</v>
      </c>
      <c r="J170" s="261">
        <f t="shared" si="10"/>
        <v>10500</v>
      </c>
      <c r="K170" s="249">
        <v>6500</v>
      </c>
      <c r="L170" s="250">
        <v>9000</v>
      </c>
      <c r="M170" s="250">
        <v>9000</v>
      </c>
      <c r="N170" s="250">
        <v>12000</v>
      </c>
      <c r="O170" s="250">
        <v>8000</v>
      </c>
      <c r="P170" s="251">
        <v>13000</v>
      </c>
      <c r="Q170" s="249" t="s">
        <v>196</v>
      </c>
      <c r="R170" s="250" t="s">
        <v>196</v>
      </c>
      <c r="S170" s="250" t="s">
        <v>196</v>
      </c>
      <c r="T170" s="250" t="s">
        <v>196</v>
      </c>
      <c r="U170" s="250" t="s">
        <v>196</v>
      </c>
      <c r="V170" s="251" t="s">
        <v>196</v>
      </c>
      <c r="W170" s="249" t="s">
        <v>196</v>
      </c>
      <c r="X170" s="250" t="s">
        <v>196</v>
      </c>
      <c r="Y170" s="250" t="s">
        <v>196</v>
      </c>
      <c r="Z170" s="250" t="s">
        <v>196</v>
      </c>
      <c r="AA170" s="250" t="s">
        <v>196</v>
      </c>
      <c r="AB170" s="251" t="s">
        <v>196</v>
      </c>
      <c r="AC170" s="244"/>
      <c r="AD170" s="244"/>
      <c r="AE170" s="244"/>
      <c r="AF170" s="244"/>
      <c r="AG170" s="244"/>
      <c r="AH170" s="244"/>
      <c r="AI170" s="307"/>
      <c r="AJ170" s="307"/>
      <c r="AK170" s="307"/>
      <c r="AL170" s="307"/>
      <c r="AM170" s="326"/>
      <c r="AN170" s="326"/>
    </row>
    <row r="171" spans="1:40" x14ac:dyDescent="0.25">
      <c r="A171" s="230"/>
      <c r="B171" s="19"/>
      <c r="C171" s="224" t="s">
        <v>478</v>
      </c>
      <c r="D171" s="230" t="s">
        <v>196</v>
      </c>
      <c r="E171" s="154">
        <f t="shared" si="7"/>
        <v>13750</v>
      </c>
      <c r="F171" s="11"/>
      <c r="G171" s="150">
        <f t="shared" si="8"/>
        <v>6</v>
      </c>
      <c r="H171" s="8">
        <f t="shared" si="11"/>
        <v>9750</v>
      </c>
      <c r="I171" s="8">
        <f t="shared" si="9"/>
        <v>10750</v>
      </c>
      <c r="J171" s="259">
        <f t="shared" si="10"/>
        <v>13750</v>
      </c>
      <c r="K171" s="243">
        <v>8000</v>
      </c>
      <c r="L171" s="244">
        <v>11500</v>
      </c>
      <c r="M171" s="244">
        <v>9000</v>
      </c>
      <c r="N171" s="244">
        <v>12500</v>
      </c>
      <c r="O171" s="244">
        <v>12500</v>
      </c>
      <c r="P171" s="245">
        <v>15000</v>
      </c>
      <c r="Q171" s="243" t="s">
        <v>196</v>
      </c>
      <c r="R171" s="244" t="s">
        <v>196</v>
      </c>
      <c r="S171" s="244" t="s">
        <v>196</v>
      </c>
      <c r="T171" s="244" t="s">
        <v>196</v>
      </c>
      <c r="U171" s="244" t="s">
        <v>196</v>
      </c>
      <c r="V171" s="245" t="s">
        <v>196</v>
      </c>
      <c r="W171" s="243" t="s">
        <v>196</v>
      </c>
      <c r="X171" s="244" t="s">
        <v>196</v>
      </c>
      <c r="Y171" s="244" t="s">
        <v>196</v>
      </c>
      <c r="Z171" s="244" t="s">
        <v>196</v>
      </c>
      <c r="AA171" s="244" t="s">
        <v>196</v>
      </c>
      <c r="AB171" s="245" t="s">
        <v>196</v>
      </c>
      <c r="AC171" s="244"/>
      <c r="AD171" s="244"/>
      <c r="AE171" s="244"/>
      <c r="AF171" s="244"/>
      <c r="AG171" s="244"/>
      <c r="AH171" s="244"/>
      <c r="AI171" s="307"/>
      <c r="AJ171" s="307"/>
      <c r="AK171" s="307"/>
      <c r="AL171" s="307"/>
      <c r="AM171" s="326"/>
      <c r="AN171" s="326"/>
    </row>
    <row r="172" spans="1:40" ht="15.75" thickBot="1" x14ac:dyDescent="0.3">
      <c r="A172" s="231"/>
      <c r="B172" s="19"/>
      <c r="C172" s="44" t="s">
        <v>311</v>
      </c>
      <c r="D172" s="378" t="s">
        <v>196</v>
      </c>
      <c r="E172" s="35">
        <f t="shared" si="7"/>
        <v>18000</v>
      </c>
      <c r="F172" s="11"/>
      <c r="G172" s="22">
        <f t="shared" si="8"/>
        <v>6</v>
      </c>
      <c r="H172" s="24">
        <f t="shared" si="11"/>
        <v>14250</v>
      </c>
      <c r="I172" s="24">
        <f t="shared" si="9"/>
        <v>15750</v>
      </c>
      <c r="J172" s="261">
        <f t="shared" si="10"/>
        <v>18000</v>
      </c>
      <c r="K172" s="249">
        <v>13500</v>
      </c>
      <c r="L172" s="250">
        <v>15000</v>
      </c>
      <c r="M172" s="250">
        <v>14500</v>
      </c>
      <c r="N172" s="250">
        <v>17000</v>
      </c>
      <c r="O172" s="250">
        <v>16000</v>
      </c>
      <c r="P172" s="251">
        <v>20000</v>
      </c>
      <c r="Q172" s="249" t="s">
        <v>196</v>
      </c>
      <c r="R172" s="250" t="s">
        <v>196</v>
      </c>
      <c r="S172" s="250" t="s">
        <v>196</v>
      </c>
      <c r="T172" s="250" t="s">
        <v>196</v>
      </c>
      <c r="U172" s="250" t="s">
        <v>196</v>
      </c>
      <c r="V172" s="251" t="s">
        <v>196</v>
      </c>
      <c r="W172" s="249" t="s">
        <v>196</v>
      </c>
      <c r="X172" s="250" t="s">
        <v>196</v>
      </c>
      <c r="Y172" s="250" t="s">
        <v>196</v>
      </c>
      <c r="Z172" s="250" t="s">
        <v>196</v>
      </c>
      <c r="AA172" s="250" t="s">
        <v>196</v>
      </c>
      <c r="AB172" s="251" t="s">
        <v>196</v>
      </c>
      <c r="AC172" s="244"/>
      <c r="AD172" s="244"/>
      <c r="AE172" s="244"/>
      <c r="AF172" s="244"/>
      <c r="AG172" s="244"/>
      <c r="AH172" s="244"/>
      <c r="AI172" s="307"/>
      <c r="AJ172" s="307"/>
      <c r="AK172" s="307"/>
      <c r="AL172" s="307"/>
      <c r="AM172" s="326"/>
      <c r="AN172" s="326"/>
    </row>
    <row r="173" spans="1:40" x14ac:dyDescent="0.25">
      <c r="A173" s="322" t="s">
        <v>480</v>
      </c>
      <c r="B173" s="19"/>
      <c r="C173" s="237" t="s">
        <v>481</v>
      </c>
      <c r="D173" s="322" t="s">
        <v>196</v>
      </c>
      <c r="E173" s="166">
        <f t="shared" ref="E173:E184" si="12">J173</f>
        <v>9333.3333333333339</v>
      </c>
      <c r="F173" s="11"/>
      <c r="G173" s="149">
        <f t="shared" ref="G173:G184" si="13">COUNT(K173:AB173)</f>
        <v>18</v>
      </c>
      <c r="H173" s="7">
        <f t="shared" ref="H173:H184" si="14">AVERAGE(K173,L173,Q173,R173,W173,X173)</f>
        <v>6833.333333333333</v>
      </c>
      <c r="I173" s="7">
        <f t="shared" ref="I173:I184" si="15">AVERAGE(M173,N173,S173,T173,Y173,Z173)</f>
        <v>7666.666666666667</v>
      </c>
      <c r="J173" s="262">
        <f t="shared" ref="J173:J184" si="16">AVERAGE(O173,P173,U173,V173,AA173,AB173)</f>
        <v>9333.3333333333339</v>
      </c>
      <c r="K173" s="252">
        <v>7000</v>
      </c>
      <c r="L173" s="253">
        <v>9000</v>
      </c>
      <c r="M173" s="253">
        <v>8000</v>
      </c>
      <c r="N173" s="253">
        <v>10000</v>
      </c>
      <c r="O173" s="253">
        <v>10000</v>
      </c>
      <c r="P173" s="254">
        <v>14000</v>
      </c>
      <c r="Q173" s="252">
        <v>5000</v>
      </c>
      <c r="R173" s="253">
        <v>7500</v>
      </c>
      <c r="S173" s="253">
        <v>6000</v>
      </c>
      <c r="T173" s="253">
        <v>8000</v>
      </c>
      <c r="U173" s="253">
        <v>7000</v>
      </c>
      <c r="V173" s="254">
        <v>9000</v>
      </c>
      <c r="W173" s="252">
        <v>5000</v>
      </c>
      <c r="X173" s="253">
        <v>7500</v>
      </c>
      <c r="Y173" s="253">
        <v>6000</v>
      </c>
      <c r="Z173" s="253">
        <v>8000</v>
      </c>
      <c r="AA173" s="253">
        <v>7000</v>
      </c>
      <c r="AB173" s="254">
        <v>9000</v>
      </c>
      <c r="AC173" s="244"/>
      <c r="AD173" s="244"/>
      <c r="AE173" s="244"/>
      <c r="AF173" s="244"/>
      <c r="AG173" s="244"/>
      <c r="AH173" s="244"/>
      <c r="AI173" s="307"/>
      <c r="AJ173" s="307"/>
      <c r="AK173" s="307"/>
      <c r="AL173" s="307"/>
      <c r="AM173" s="326"/>
      <c r="AN173" s="326"/>
    </row>
    <row r="174" spans="1:40" x14ac:dyDescent="0.25">
      <c r="A174" s="230"/>
      <c r="B174" s="19"/>
      <c r="C174" s="44" t="s">
        <v>482</v>
      </c>
      <c r="D174" s="378" t="s">
        <v>196</v>
      </c>
      <c r="E174" s="35">
        <f t="shared" si="12"/>
        <v>17000</v>
      </c>
      <c r="F174" s="11"/>
      <c r="G174" s="22">
        <f t="shared" si="13"/>
        <v>18</v>
      </c>
      <c r="H174" s="24">
        <f t="shared" si="14"/>
        <v>13166.666666666666</v>
      </c>
      <c r="I174" s="24">
        <f t="shared" si="15"/>
        <v>14833.333333333334</v>
      </c>
      <c r="J174" s="261">
        <f t="shared" si="16"/>
        <v>17000</v>
      </c>
      <c r="K174" s="249">
        <v>10000</v>
      </c>
      <c r="L174" s="250">
        <v>14000</v>
      </c>
      <c r="M174" s="250">
        <v>14000</v>
      </c>
      <c r="N174" s="250">
        <v>16000</v>
      </c>
      <c r="O174" s="250">
        <v>16000</v>
      </c>
      <c r="P174" s="251">
        <v>20000</v>
      </c>
      <c r="Q174" s="249">
        <v>13000</v>
      </c>
      <c r="R174" s="250">
        <v>14500</v>
      </c>
      <c r="S174" s="250">
        <v>14000</v>
      </c>
      <c r="T174" s="250">
        <v>15500</v>
      </c>
      <c r="U174" s="250">
        <v>15000</v>
      </c>
      <c r="V174" s="251">
        <v>18000</v>
      </c>
      <c r="W174" s="249">
        <v>13000</v>
      </c>
      <c r="X174" s="250">
        <v>14500</v>
      </c>
      <c r="Y174" s="250">
        <v>14000</v>
      </c>
      <c r="Z174" s="250">
        <v>15500</v>
      </c>
      <c r="AA174" s="250">
        <v>15000</v>
      </c>
      <c r="AB174" s="251">
        <v>18000</v>
      </c>
      <c r="AC174" s="244"/>
      <c r="AD174" s="244"/>
      <c r="AE174" s="244"/>
      <c r="AF174" s="244"/>
      <c r="AG174" s="244"/>
      <c r="AH174" s="244"/>
      <c r="AI174" s="307"/>
      <c r="AJ174" s="307"/>
      <c r="AK174" s="307"/>
      <c r="AL174" s="307"/>
      <c r="AM174" s="326"/>
      <c r="AN174" s="326"/>
    </row>
    <row r="175" spans="1:40" x14ac:dyDescent="0.25">
      <c r="A175" s="230"/>
      <c r="B175" s="19"/>
      <c r="C175" s="224" t="s">
        <v>483</v>
      </c>
      <c r="D175" s="230" t="s">
        <v>196</v>
      </c>
      <c r="E175" s="154">
        <f t="shared" si="12"/>
        <v>17916.666666666668</v>
      </c>
      <c r="F175" s="11"/>
      <c r="G175" s="150">
        <f t="shared" si="13"/>
        <v>18</v>
      </c>
      <c r="H175" s="8">
        <f t="shared" si="14"/>
        <v>14166.666666666666</v>
      </c>
      <c r="I175" s="8">
        <f t="shared" si="15"/>
        <v>15250</v>
      </c>
      <c r="J175" s="259">
        <f t="shared" si="16"/>
        <v>17916.666666666668</v>
      </c>
      <c r="K175" s="243">
        <v>10000</v>
      </c>
      <c r="L175" s="244">
        <v>13000</v>
      </c>
      <c r="M175" s="244">
        <v>13000</v>
      </c>
      <c r="N175" s="244">
        <v>14500</v>
      </c>
      <c r="O175" s="244">
        <v>14500</v>
      </c>
      <c r="P175" s="245">
        <v>19000</v>
      </c>
      <c r="Q175" s="243">
        <v>14500</v>
      </c>
      <c r="R175" s="244">
        <v>16500</v>
      </c>
      <c r="S175" s="244">
        <v>15000</v>
      </c>
      <c r="T175" s="244">
        <v>17000</v>
      </c>
      <c r="U175" s="244">
        <v>16000</v>
      </c>
      <c r="V175" s="245">
        <v>21000</v>
      </c>
      <c r="W175" s="243">
        <v>14500</v>
      </c>
      <c r="X175" s="244">
        <v>16500</v>
      </c>
      <c r="Y175" s="244">
        <v>15000</v>
      </c>
      <c r="Z175" s="244">
        <v>17000</v>
      </c>
      <c r="AA175" s="244">
        <v>16000</v>
      </c>
      <c r="AB175" s="245">
        <v>21000</v>
      </c>
      <c r="AC175" s="244"/>
      <c r="AD175" s="244"/>
      <c r="AE175" s="244"/>
      <c r="AF175" s="244"/>
      <c r="AG175" s="244"/>
      <c r="AH175" s="244"/>
      <c r="AI175" s="307"/>
      <c r="AJ175" s="307"/>
      <c r="AK175" s="307"/>
      <c r="AL175" s="307"/>
      <c r="AM175" s="326"/>
      <c r="AN175" s="326"/>
    </row>
    <row r="176" spans="1:40" x14ac:dyDescent="0.25">
      <c r="A176" s="230"/>
      <c r="B176" s="19"/>
      <c r="C176" s="44" t="s">
        <v>484</v>
      </c>
      <c r="D176" s="378" t="s">
        <v>196</v>
      </c>
      <c r="E176" s="35">
        <f t="shared" si="12"/>
        <v>16833.333333333332</v>
      </c>
      <c r="F176" s="11"/>
      <c r="G176" s="22">
        <f t="shared" si="13"/>
        <v>18</v>
      </c>
      <c r="H176" s="24">
        <f t="shared" si="14"/>
        <v>13500</v>
      </c>
      <c r="I176" s="24">
        <f t="shared" si="15"/>
        <v>15000</v>
      </c>
      <c r="J176" s="261">
        <f t="shared" si="16"/>
        <v>16833.333333333332</v>
      </c>
      <c r="K176" s="249">
        <v>10000</v>
      </c>
      <c r="L176" s="250">
        <v>12000</v>
      </c>
      <c r="M176" s="250">
        <v>12000</v>
      </c>
      <c r="N176" s="250">
        <v>15000</v>
      </c>
      <c r="O176" s="250">
        <v>15000</v>
      </c>
      <c r="P176" s="251">
        <v>18000</v>
      </c>
      <c r="Q176" s="249">
        <v>14000</v>
      </c>
      <c r="R176" s="250">
        <v>15500</v>
      </c>
      <c r="S176" s="250">
        <v>15000</v>
      </c>
      <c r="T176" s="250">
        <v>16500</v>
      </c>
      <c r="U176" s="250">
        <v>15500</v>
      </c>
      <c r="V176" s="251">
        <v>18500</v>
      </c>
      <c r="W176" s="249">
        <v>14000</v>
      </c>
      <c r="X176" s="250">
        <v>15500</v>
      </c>
      <c r="Y176" s="250">
        <v>15000</v>
      </c>
      <c r="Z176" s="250">
        <v>16500</v>
      </c>
      <c r="AA176" s="250">
        <v>15500</v>
      </c>
      <c r="AB176" s="251">
        <v>18500</v>
      </c>
      <c r="AC176" s="244"/>
      <c r="AD176" s="244"/>
      <c r="AE176" s="244"/>
      <c r="AF176" s="244"/>
      <c r="AG176" s="244"/>
      <c r="AH176" s="244"/>
      <c r="AI176" s="307"/>
      <c r="AJ176" s="307"/>
      <c r="AK176" s="307"/>
      <c r="AL176" s="307"/>
      <c r="AM176" s="326"/>
      <c r="AN176" s="326"/>
    </row>
    <row r="177" spans="1:40" x14ac:dyDescent="0.25">
      <c r="A177" s="230"/>
      <c r="B177" s="19"/>
      <c r="C177" s="224" t="s">
        <v>485</v>
      </c>
      <c r="D177" s="230" t="s">
        <v>196</v>
      </c>
      <c r="E177" s="154">
        <f t="shared" si="12"/>
        <v>15000</v>
      </c>
      <c r="F177" s="11"/>
      <c r="G177" s="150">
        <f t="shared" si="13"/>
        <v>18</v>
      </c>
      <c r="H177" s="8">
        <f t="shared" si="14"/>
        <v>10833.333333333334</v>
      </c>
      <c r="I177" s="8">
        <f t="shared" si="15"/>
        <v>13000</v>
      </c>
      <c r="J177" s="259">
        <f t="shared" si="16"/>
        <v>15000</v>
      </c>
      <c r="K177" s="243">
        <v>10000</v>
      </c>
      <c r="L177" s="244">
        <v>12000</v>
      </c>
      <c r="M177" s="244">
        <v>12000</v>
      </c>
      <c r="N177" s="244">
        <v>15000</v>
      </c>
      <c r="O177" s="244">
        <v>15000</v>
      </c>
      <c r="P177" s="245">
        <v>18000</v>
      </c>
      <c r="Q177" s="243">
        <v>9000</v>
      </c>
      <c r="R177" s="244">
        <v>12500</v>
      </c>
      <c r="S177" s="244">
        <v>11500</v>
      </c>
      <c r="T177" s="244">
        <v>14000</v>
      </c>
      <c r="U177" s="244">
        <v>13500</v>
      </c>
      <c r="V177" s="245">
        <v>15000</v>
      </c>
      <c r="W177" s="243">
        <v>9000</v>
      </c>
      <c r="X177" s="244">
        <v>12500</v>
      </c>
      <c r="Y177" s="244">
        <v>11500</v>
      </c>
      <c r="Z177" s="244">
        <v>14000</v>
      </c>
      <c r="AA177" s="244">
        <v>13500</v>
      </c>
      <c r="AB177" s="245">
        <v>15000</v>
      </c>
      <c r="AC177" s="244"/>
      <c r="AD177" s="244"/>
      <c r="AE177" s="244"/>
      <c r="AF177" s="244"/>
      <c r="AG177" s="244"/>
      <c r="AH177" s="244"/>
      <c r="AI177" s="307"/>
      <c r="AJ177" s="307"/>
      <c r="AK177" s="307"/>
      <c r="AL177" s="307"/>
      <c r="AM177" s="326"/>
      <c r="AN177" s="326"/>
    </row>
    <row r="178" spans="1:40" ht="15.75" thickBot="1" x14ac:dyDescent="0.3">
      <c r="A178" s="231"/>
      <c r="B178" s="19"/>
      <c r="C178" s="71" t="s">
        <v>486</v>
      </c>
      <c r="D178" s="593" t="s">
        <v>196</v>
      </c>
      <c r="E178" s="235">
        <f t="shared" si="12"/>
        <v>7833.333333333333</v>
      </c>
      <c r="F178" s="11"/>
      <c r="G178" s="26">
        <f t="shared" si="13"/>
        <v>18</v>
      </c>
      <c r="H178" s="27">
        <f t="shared" si="14"/>
        <v>5166.666666666667</v>
      </c>
      <c r="I178" s="27">
        <f t="shared" si="15"/>
        <v>6500</v>
      </c>
      <c r="J178" s="260">
        <f t="shared" si="16"/>
        <v>7833.333333333333</v>
      </c>
      <c r="K178" s="246">
        <v>4000</v>
      </c>
      <c r="L178" s="247">
        <v>6000</v>
      </c>
      <c r="M178" s="247">
        <v>6000</v>
      </c>
      <c r="N178" s="247">
        <v>8000</v>
      </c>
      <c r="O178" s="247">
        <v>8000</v>
      </c>
      <c r="P178" s="248">
        <v>10000</v>
      </c>
      <c r="Q178" s="246">
        <v>4500</v>
      </c>
      <c r="R178" s="247">
        <v>6000</v>
      </c>
      <c r="S178" s="247">
        <v>5500</v>
      </c>
      <c r="T178" s="247">
        <v>7000</v>
      </c>
      <c r="U178" s="247">
        <v>6500</v>
      </c>
      <c r="V178" s="248">
        <v>8000</v>
      </c>
      <c r="W178" s="246">
        <v>4500</v>
      </c>
      <c r="X178" s="247">
        <v>6000</v>
      </c>
      <c r="Y178" s="247">
        <v>5500</v>
      </c>
      <c r="Z178" s="247">
        <v>7000</v>
      </c>
      <c r="AA178" s="247">
        <v>6500</v>
      </c>
      <c r="AB178" s="248">
        <v>8000</v>
      </c>
      <c r="AC178" s="244"/>
      <c r="AD178" s="244"/>
      <c r="AE178" s="244"/>
      <c r="AF178" s="244"/>
      <c r="AG178" s="244"/>
      <c r="AH178" s="244"/>
      <c r="AI178" s="307"/>
      <c r="AJ178" s="307"/>
      <c r="AK178" s="307"/>
      <c r="AL178" s="307"/>
      <c r="AM178" s="326"/>
      <c r="AN178" s="326"/>
    </row>
    <row r="179" spans="1:40" x14ac:dyDescent="0.25">
      <c r="A179" s="322" t="s">
        <v>487</v>
      </c>
      <c r="B179" s="19"/>
      <c r="C179" s="224" t="s">
        <v>488</v>
      </c>
      <c r="D179" s="230" t="s">
        <v>196</v>
      </c>
      <c r="E179" s="154">
        <f t="shared" si="12"/>
        <v>10750</v>
      </c>
      <c r="F179" s="11"/>
      <c r="G179" s="150">
        <f t="shared" si="13"/>
        <v>18</v>
      </c>
      <c r="H179" s="8">
        <f t="shared" si="14"/>
        <v>7166.666666666667</v>
      </c>
      <c r="I179" s="8">
        <f t="shared" si="15"/>
        <v>8166.666666666667</v>
      </c>
      <c r="J179" s="259">
        <f t="shared" si="16"/>
        <v>10750</v>
      </c>
      <c r="K179" s="243">
        <v>6500</v>
      </c>
      <c r="L179" s="244">
        <v>8500</v>
      </c>
      <c r="M179" s="244">
        <v>7000</v>
      </c>
      <c r="N179" s="244">
        <v>9000</v>
      </c>
      <c r="O179" s="244">
        <v>8500</v>
      </c>
      <c r="P179" s="245">
        <v>10000</v>
      </c>
      <c r="Q179" s="243">
        <v>6000</v>
      </c>
      <c r="R179" s="244">
        <v>8000</v>
      </c>
      <c r="S179" s="244">
        <v>7500</v>
      </c>
      <c r="T179" s="244">
        <v>9000</v>
      </c>
      <c r="U179" s="244">
        <v>10000</v>
      </c>
      <c r="V179" s="245">
        <v>13000</v>
      </c>
      <c r="W179" s="243">
        <v>6000</v>
      </c>
      <c r="X179" s="244">
        <v>8000</v>
      </c>
      <c r="Y179" s="244">
        <v>7500</v>
      </c>
      <c r="Z179" s="244">
        <v>9000</v>
      </c>
      <c r="AA179" s="244">
        <v>10000</v>
      </c>
      <c r="AB179" s="245">
        <v>13000</v>
      </c>
      <c r="AC179" s="244"/>
      <c r="AD179" s="244"/>
      <c r="AE179" s="244"/>
      <c r="AF179" s="244"/>
      <c r="AG179" s="244"/>
      <c r="AH179" s="244"/>
      <c r="AI179" s="307"/>
      <c r="AJ179" s="307"/>
      <c r="AK179" s="307"/>
      <c r="AL179" s="307"/>
      <c r="AM179" s="326"/>
      <c r="AN179" s="326"/>
    </row>
    <row r="180" spans="1:40" x14ac:dyDescent="0.25">
      <c r="A180" s="230"/>
      <c r="B180" s="19"/>
      <c r="C180" s="44" t="s">
        <v>489</v>
      </c>
      <c r="D180" s="378" t="s">
        <v>196</v>
      </c>
      <c r="E180" s="35">
        <f t="shared" si="12"/>
        <v>16250</v>
      </c>
      <c r="F180" s="11"/>
      <c r="G180" s="22">
        <f t="shared" si="13"/>
        <v>18</v>
      </c>
      <c r="H180" s="24">
        <f t="shared" si="14"/>
        <v>13250</v>
      </c>
      <c r="I180" s="24">
        <f t="shared" si="15"/>
        <v>14333.333333333334</v>
      </c>
      <c r="J180" s="261">
        <f t="shared" si="16"/>
        <v>16250</v>
      </c>
      <c r="K180" s="249">
        <v>10000</v>
      </c>
      <c r="L180" s="250">
        <v>11500</v>
      </c>
      <c r="M180" s="250">
        <v>11000</v>
      </c>
      <c r="N180" s="250">
        <v>13000</v>
      </c>
      <c r="O180" s="250">
        <v>12000</v>
      </c>
      <c r="P180" s="251">
        <v>15500</v>
      </c>
      <c r="Q180" s="249">
        <v>13000</v>
      </c>
      <c r="R180" s="250">
        <v>16000</v>
      </c>
      <c r="S180" s="250">
        <v>14000</v>
      </c>
      <c r="T180" s="250">
        <v>17000</v>
      </c>
      <c r="U180" s="250">
        <v>16000</v>
      </c>
      <c r="V180" s="251">
        <v>19000</v>
      </c>
      <c r="W180" s="249">
        <v>13000</v>
      </c>
      <c r="X180" s="250">
        <v>16000</v>
      </c>
      <c r="Y180" s="250">
        <v>14000</v>
      </c>
      <c r="Z180" s="250">
        <v>17000</v>
      </c>
      <c r="AA180" s="250">
        <v>16000</v>
      </c>
      <c r="AB180" s="251">
        <v>19000</v>
      </c>
      <c r="AC180" s="244"/>
      <c r="AD180" s="244"/>
      <c r="AE180" s="244"/>
      <c r="AF180" s="244"/>
      <c r="AG180" s="244"/>
      <c r="AH180" s="244"/>
      <c r="AI180" s="307"/>
      <c r="AJ180" s="307"/>
      <c r="AK180" s="307"/>
      <c r="AL180" s="307"/>
      <c r="AM180" s="326"/>
      <c r="AN180" s="326"/>
    </row>
    <row r="181" spans="1:40" x14ac:dyDescent="0.25">
      <c r="A181" s="230"/>
      <c r="B181" s="19"/>
      <c r="C181" s="224" t="s">
        <v>490</v>
      </c>
      <c r="D181" s="230" t="s">
        <v>196</v>
      </c>
      <c r="E181" s="154">
        <f t="shared" si="12"/>
        <v>16000</v>
      </c>
      <c r="F181" s="11"/>
      <c r="G181" s="150">
        <f t="shared" si="13"/>
        <v>18</v>
      </c>
      <c r="H181" s="8">
        <f t="shared" si="14"/>
        <v>13833.333333333334</v>
      </c>
      <c r="I181" s="8">
        <f t="shared" si="15"/>
        <v>15000</v>
      </c>
      <c r="J181" s="259">
        <f t="shared" si="16"/>
        <v>16000</v>
      </c>
      <c r="K181" s="243">
        <v>15000</v>
      </c>
      <c r="L181" s="244">
        <v>18000</v>
      </c>
      <c r="M181" s="244">
        <v>15000</v>
      </c>
      <c r="N181" s="244">
        <v>18000</v>
      </c>
      <c r="O181" s="244">
        <v>15000</v>
      </c>
      <c r="P181" s="245">
        <v>18000</v>
      </c>
      <c r="Q181" s="243">
        <v>11000</v>
      </c>
      <c r="R181" s="244">
        <v>14000</v>
      </c>
      <c r="S181" s="244">
        <v>13500</v>
      </c>
      <c r="T181" s="244">
        <v>15000</v>
      </c>
      <c r="U181" s="244">
        <v>14500</v>
      </c>
      <c r="V181" s="245">
        <v>17000</v>
      </c>
      <c r="W181" s="243">
        <v>11000</v>
      </c>
      <c r="X181" s="244">
        <v>14000</v>
      </c>
      <c r="Y181" s="244">
        <v>13500</v>
      </c>
      <c r="Z181" s="244">
        <v>15000</v>
      </c>
      <c r="AA181" s="244">
        <v>14500</v>
      </c>
      <c r="AB181" s="245">
        <v>17000</v>
      </c>
      <c r="AC181" s="244"/>
      <c r="AD181" s="244"/>
      <c r="AE181" s="244"/>
      <c r="AF181" s="244"/>
      <c r="AG181" s="244"/>
      <c r="AH181" s="244"/>
      <c r="AI181" s="307"/>
      <c r="AJ181" s="307"/>
      <c r="AK181" s="307"/>
      <c r="AL181" s="307"/>
      <c r="AM181" s="326"/>
      <c r="AN181" s="326"/>
    </row>
    <row r="182" spans="1:40" x14ac:dyDescent="0.25">
      <c r="A182" s="230"/>
      <c r="B182" s="19"/>
      <c r="C182" s="44" t="s">
        <v>491</v>
      </c>
      <c r="D182" s="378" t="s">
        <v>196</v>
      </c>
      <c r="E182" s="35">
        <f t="shared" si="12"/>
        <v>15333.333333333334</v>
      </c>
      <c r="F182" s="11"/>
      <c r="G182" s="22">
        <f t="shared" si="13"/>
        <v>18</v>
      </c>
      <c r="H182" s="24">
        <f t="shared" si="14"/>
        <v>11333.333333333334</v>
      </c>
      <c r="I182" s="24">
        <f t="shared" si="15"/>
        <v>13333.333333333334</v>
      </c>
      <c r="J182" s="261">
        <f t="shared" si="16"/>
        <v>15333.333333333334</v>
      </c>
      <c r="K182" s="249">
        <v>10000</v>
      </c>
      <c r="L182" s="250">
        <v>12000</v>
      </c>
      <c r="M182" s="250">
        <v>12000</v>
      </c>
      <c r="N182" s="250">
        <v>15000</v>
      </c>
      <c r="O182" s="250">
        <v>15000</v>
      </c>
      <c r="P182" s="251">
        <v>18000</v>
      </c>
      <c r="Q182" s="249">
        <v>10000</v>
      </c>
      <c r="R182" s="250">
        <v>13000</v>
      </c>
      <c r="S182" s="250">
        <v>12500</v>
      </c>
      <c r="T182" s="250">
        <v>14000</v>
      </c>
      <c r="U182" s="250">
        <v>13500</v>
      </c>
      <c r="V182" s="251">
        <v>16000</v>
      </c>
      <c r="W182" s="249">
        <v>10000</v>
      </c>
      <c r="X182" s="250">
        <v>13000</v>
      </c>
      <c r="Y182" s="250">
        <v>12500</v>
      </c>
      <c r="Z182" s="250">
        <v>14000</v>
      </c>
      <c r="AA182" s="250">
        <v>13500</v>
      </c>
      <c r="AB182" s="251">
        <v>16000</v>
      </c>
      <c r="AC182" s="244"/>
      <c r="AD182" s="244"/>
      <c r="AE182" s="244"/>
      <c r="AF182" s="244"/>
      <c r="AG182" s="244"/>
      <c r="AH182" s="244"/>
      <c r="AI182" s="307"/>
      <c r="AJ182" s="307"/>
      <c r="AK182" s="307"/>
      <c r="AL182" s="307"/>
      <c r="AM182" s="326"/>
      <c r="AN182" s="326"/>
    </row>
    <row r="183" spans="1:40" x14ac:dyDescent="0.25">
      <c r="A183" s="230"/>
      <c r="B183" s="19"/>
      <c r="C183" s="224" t="s">
        <v>310</v>
      </c>
      <c r="D183" s="230" t="s">
        <v>196</v>
      </c>
      <c r="E183" s="154">
        <f t="shared" si="12"/>
        <v>23166.666666666668</v>
      </c>
      <c r="F183" s="11"/>
      <c r="G183" s="150">
        <f t="shared" si="13"/>
        <v>18</v>
      </c>
      <c r="H183" s="8">
        <f t="shared" si="14"/>
        <v>17083.333333333332</v>
      </c>
      <c r="I183" s="8">
        <f t="shared" si="15"/>
        <v>18583.333333333332</v>
      </c>
      <c r="J183" s="259">
        <f t="shared" si="16"/>
        <v>23166.666666666668</v>
      </c>
      <c r="K183" s="243">
        <v>16000</v>
      </c>
      <c r="L183" s="244">
        <v>18500</v>
      </c>
      <c r="M183" s="244">
        <v>18500</v>
      </c>
      <c r="N183" s="244">
        <v>21000</v>
      </c>
      <c r="O183" s="244">
        <v>21000</v>
      </c>
      <c r="P183" s="245">
        <v>28000</v>
      </c>
      <c r="Q183" s="243">
        <v>16000</v>
      </c>
      <c r="R183" s="244">
        <v>18000</v>
      </c>
      <c r="S183" s="244">
        <v>17000</v>
      </c>
      <c r="T183" s="244">
        <v>19000</v>
      </c>
      <c r="U183" s="244">
        <v>20000</v>
      </c>
      <c r="V183" s="245">
        <v>25000</v>
      </c>
      <c r="W183" s="243">
        <v>16000</v>
      </c>
      <c r="X183" s="244">
        <v>18000</v>
      </c>
      <c r="Y183" s="244">
        <v>17000</v>
      </c>
      <c r="Z183" s="244">
        <v>19000</v>
      </c>
      <c r="AA183" s="244">
        <v>20000</v>
      </c>
      <c r="AB183" s="245">
        <v>25000</v>
      </c>
      <c r="AC183" s="244"/>
      <c r="AD183" s="244"/>
      <c r="AE183" s="244"/>
      <c r="AF183" s="244"/>
      <c r="AG183" s="244"/>
      <c r="AH183" s="244"/>
      <c r="AI183" s="307"/>
      <c r="AJ183" s="307"/>
      <c r="AK183" s="307"/>
      <c r="AL183" s="307"/>
      <c r="AM183" s="326"/>
      <c r="AN183" s="326"/>
    </row>
    <row r="184" spans="1:40" ht="15.75" thickBot="1" x14ac:dyDescent="0.3">
      <c r="A184" s="231"/>
      <c r="B184" s="19"/>
      <c r="C184" s="71" t="s">
        <v>489</v>
      </c>
      <c r="D184" s="593" t="s">
        <v>196</v>
      </c>
      <c r="E184" s="235">
        <f t="shared" si="12"/>
        <v>17833.333333333332</v>
      </c>
      <c r="F184" s="11"/>
      <c r="G184" s="26">
        <f t="shared" si="13"/>
        <v>18</v>
      </c>
      <c r="H184" s="27">
        <f t="shared" si="14"/>
        <v>14000</v>
      </c>
      <c r="I184" s="27">
        <f t="shared" si="15"/>
        <v>15666.666666666666</v>
      </c>
      <c r="J184" s="260">
        <f t="shared" si="16"/>
        <v>17833.333333333332</v>
      </c>
      <c r="K184" s="246">
        <v>12000</v>
      </c>
      <c r="L184" s="247">
        <v>14000</v>
      </c>
      <c r="M184" s="247">
        <v>14000</v>
      </c>
      <c r="N184" s="247">
        <v>18000</v>
      </c>
      <c r="O184" s="247">
        <v>17000</v>
      </c>
      <c r="P184" s="248">
        <v>20000</v>
      </c>
      <c r="Q184" s="246">
        <v>13000</v>
      </c>
      <c r="R184" s="247">
        <v>16000</v>
      </c>
      <c r="S184" s="247">
        <v>14000</v>
      </c>
      <c r="T184" s="247">
        <v>17000</v>
      </c>
      <c r="U184" s="247">
        <v>16000</v>
      </c>
      <c r="V184" s="248">
        <v>19000</v>
      </c>
      <c r="W184" s="246">
        <v>13000</v>
      </c>
      <c r="X184" s="247">
        <v>16000</v>
      </c>
      <c r="Y184" s="247">
        <v>14000</v>
      </c>
      <c r="Z184" s="247">
        <v>17000</v>
      </c>
      <c r="AA184" s="247">
        <v>16000</v>
      </c>
      <c r="AB184" s="248">
        <v>19000</v>
      </c>
      <c r="AC184" s="244"/>
      <c r="AD184" s="244"/>
      <c r="AE184" s="244"/>
      <c r="AF184" s="244"/>
      <c r="AG184" s="244"/>
      <c r="AH184" s="244"/>
      <c r="AI184" s="307"/>
      <c r="AJ184" s="307"/>
      <c r="AK184" s="307"/>
      <c r="AL184" s="307"/>
      <c r="AM184" s="326"/>
      <c r="AN184" s="326"/>
    </row>
    <row r="185" spans="1:40" ht="15.75" thickBot="1" x14ac:dyDescent="0.3">
      <c r="A185" s="17"/>
      <c r="B185" s="19"/>
      <c r="C185" s="72"/>
      <c r="D185" s="70"/>
      <c r="E185" s="101"/>
      <c r="F185" s="18"/>
      <c r="G185" s="18"/>
      <c r="H185" s="102"/>
      <c r="I185" s="102"/>
      <c r="J185" s="102"/>
      <c r="K185" s="102"/>
      <c r="L185" s="99"/>
      <c r="M185" s="99"/>
      <c r="N185" s="18"/>
      <c r="O185" s="18"/>
      <c r="P185" s="18"/>
      <c r="Q185" s="11"/>
      <c r="R185" s="11"/>
      <c r="S185" s="11"/>
      <c r="T185" s="11"/>
      <c r="U185" s="11"/>
      <c r="V185" s="11"/>
      <c r="W185" s="11"/>
      <c r="X185" s="11"/>
      <c r="Y185" s="11"/>
      <c r="Z185" s="11"/>
      <c r="AA185" s="11"/>
      <c r="AB185" s="11"/>
      <c r="AC185" s="11"/>
      <c r="AD185" s="11"/>
      <c r="AE185" s="11"/>
      <c r="AF185" s="11"/>
      <c r="AG185" s="11"/>
      <c r="AH185" s="11"/>
      <c r="AI185" s="11"/>
      <c r="AJ185" s="11"/>
      <c r="AK185" s="11"/>
      <c r="AL185" s="72"/>
    </row>
    <row r="186" spans="1:40" ht="15.75" customHeight="1" thickBot="1" x14ac:dyDescent="0.3">
      <c r="A186" s="332" t="s">
        <v>492</v>
      </c>
      <c r="B186" s="236"/>
      <c r="C186" s="386" t="s">
        <v>493</v>
      </c>
      <c r="D186" s="387"/>
      <c r="E186" s="455"/>
      <c r="F186" s="19"/>
      <c r="G186" s="411" t="s">
        <v>296</v>
      </c>
      <c r="H186" s="456" t="s">
        <v>412</v>
      </c>
      <c r="I186" s="457"/>
      <c r="J186" s="458"/>
      <c r="K186" s="459" t="s">
        <v>494</v>
      </c>
      <c r="L186" s="460"/>
      <c r="M186" s="461"/>
      <c r="N186" s="462" t="s">
        <v>495</v>
      </c>
      <c r="O186" s="463"/>
      <c r="P186" s="464"/>
      <c r="Q186" s="465" t="s">
        <v>496</v>
      </c>
      <c r="R186" s="466"/>
      <c r="S186" s="467"/>
      <c r="T186" s="468" t="s">
        <v>497</v>
      </c>
      <c r="U186" s="469"/>
      <c r="V186" s="470"/>
      <c r="W186" s="471" t="s">
        <v>498</v>
      </c>
      <c r="X186" s="472"/>
      <c r="Y186" s="473"/>
      <c r="Z186" s="474" t="s">
        <v>499</v>
      </c>
      <c r="AA186" s="475"/>
      <c r="AB186" s="476"/>
      <c r="AC186" s="477" t="s">
        <v>500</v>
      </c>
      <c r="AD186" s="478"/>
      <c r="AE186" s="479"/>
      <c r="AF186" s="480" t="s">
        <v>501</v>
      </c>
      <c r="AG186" s="480"/>
      <c r="AH186" s="303"/>
      <c r="AI186" s="481" t="s">
        <v>502</v>
      </c>
      <c r="AJ186" s="481"/>
      <c r="AK186" s="482"/>
      <c r="AL186" s="72"/>
    </row>
    <row r="187" spans="1:40" ht="15.75" thickBot="1" x14ac:dyDescent="0.3">
      <c r="A187" s="334"/>
      <c r="B187" s="236"/>
      <c r="C187" s="630" t="s">
        <v>165</v>
      </c>
      <c r="D187" s="630" t="s">
        <v>184</v>
      </c>
      <c r="E187" s="334" t="s">
        <v>412</v>
      </c>
      <c r="F187" s="10"/>
      <c r="G187" s="417"/>
      <c r="H187" s="111">
        <v>80</v>
      </c>
      <c r="I187" s="112">
        <v>100</v>
      </c>
      <c r="J187" s="112">
        <v>120</v>
      </c>
      <c r="K187" s="291">
        <v>80</v>
      </c>
      <c r="L187" s="292">
        <v>100</v>
      </c>
      <c r="M187" s="292">
        <v>120</v>
      </c>
      <c r="N187" s="113">
        <v>80</v>
      </c>
      <c r="O187" s="114">
        <v>100</v>
      </c>
      <c r="P187" s="114">
        <v>120</v>
      </c>
      <c r="Q187" s="293">
        <v>80</v>
      </c>
      <c r="R187" s="294">
        <v>100</v>
      </c>
      <c r="S187" s="294">
        <v>120</v>
      </c>
      <c r="T187" s="295">
        <v>80</v>
      </c>
      <c r="U187" s="296">
        <v>100</v>
      </c>
      <c r="V187" s="296">
        <v>120</v>
      </c>
      <c r="W187" s="297">
        <v>80</v>
      </c>
      <c r="X187" s="298">
        <v>100</v>
      </c>
      <c r="Y187" s="298">
        <v>120</v>
      </c>
      <c r="Z187" s="299">
        <v>80</v>
      </c>
      <c r="AA187" s="300">
        <v>100</v>
      </c>
      <c r="AB187" s="300">
        <v>120</v>
      </c>
      <c r="AC187" s="301">
        <v>80</v>
      </c>
      <c r="AD187" s="302">
        <v>100</v>
      </c>
      <c r="AE187" s="302">
        <v>120</v>
      </c>
      <c r="AF187" s="303">
        <v>80</v>
      </c>
      <c r="AG187" s="304">
        <v>100</v>
      </c>
      <c r="AH187" s="304">
        <v>120</v>
      </c>
      <c r="AI187" s="305">
        <v>80</v>
      </c>
      <c r="AJ187" s="306">
        <v>100</v>
      </c>
      <c r="AK187" s="306">
        <v>120</v>
      </c>
      <c r="AL187" s="72"/>
    </row>
    <row r="188" spans="1:40" x14ac:dyDescent="0.25">
      <c r="A188" s="330" t="s">
        <v>503</v>
      </c>
      <c r="B188" s="19"/>
      <c r="C188" s="264" t="s">
        <v>504</v>
      </c>
      <c r="D188" s="631" t="s">
        <v>196</v>
      </c>
      <c r="E188" s="166">
        <f>J188</f>
        <v>5877.7777777777774</v>
      </c>
      <c r="F188" s="11"/>
      <c r="G188" s="149">
        <f>COUNT(K188:AK188)</f>
        <v>27</v>
      </c>
      <c r="H188" s="270">
        <f>AVERAGE(K188,N188,Q188,T188,W188,Z188,AC188,AF188,AI188)</f>
        <v>3794.4444444444443</v>
      </c>
      <c r="I188" s="309">
        <f>AVERAGE(L188,O188,R188,U188,X188,AA188,AD188,AG188,AJ188)</f>
        <v>4827.7777777777774</v>
      </c>
      <c r="J188" s="315">
        <f>AVERAGE(M188,P188,S188,V188,Y188,AB188,AE188,AH188,AK188)</f>
        <v>5877.7777777777774</v>
      </c>
      <c r="K188" s="272">
        <v>3500</v>
      </c>
      <c r="L188" s="270">
        <v>4450</v>
      </c>
      <c r="M188" s="271">
        <v>5300</v>
      </c>
      <c r="N188" s="272">
        <v>4500</v>
      </c>
      <c r="O188" s="270">
        <v>6000</v>
      </c>
      <c r="P188" s="271">
        <v>8000</v>
      </c>
      <c r="Q188" s="272">
        <v>3900</v>
      </c>
      <c r="R188" s="270">
        <v>4850</v>
      </c>
      <c r="S188" s="271">
        <v>5700</v>
      </c>
      <c r="T188" s="272">
        <v>3900</v>
      </c>
      <c r="U188" s="270">
        <v>4900</v>
      </c>
      <c r="V188" s="271">
        <v>5850</v>
      </c>
      <c r="W188" s="272">
        <v>3600</v>
      </c>
      <c r="X188" s="270">
        <v>4550</v>
      </c>
      <c r="Y188" s="271">
        <v>5400</v>
      </c>
      <c r="Z188" s="272">
        <v>4000</v>
      </c>
      <c r="AA188" s="270">
        <v>4950</v>
      </c>
      <c r="AB188" s="271">
        <v>6150</v>
      </c>
      <c r="AC188" s="272">
        <v>3400</v>
      </c>
      <c r="AD188" s="270">
        <v>4350</v>
      </c>
      <c r="AE188" s="271">
        <v>5200</v>
      </c>
      <c r="AF188" s="272">
        <v>3850</v>
      </c>
      <c r="AG188" s="270">
        <v>4950</v>
      </c>
      <c r="AH188" s="271">
        <v>6000</v>
      </c>
      <c r="AI188" s="270">
        <v>3500</v>
      </c>
      <c r="AJ188" s="270">
        <v>4450</v>
      </c>
      <c r="AK188" s="271">
        <v>5300</v>
      </c>
      <c r="AL188" s="72"/>
    </row>
    <row r="189" spans="1:40" ht="15" customHeight="1" x14ac:dyDescent="0.25">
      <c r="A189" s="105"/>
      <c r="B189" s="19"/>
      <c r="C189" s="38" t="s">
        <v>505</v>
      </c>
      <c r="D189" s="632" t="s">
        <v>196</v>
      </c>
      <c r="E189" s="35">
        <f t="shared" ref="E189:E252" si="17">J189</f>
        <v>8733.3333333333339</v>
      </c>
      <c r="F189" s="11"/>
      <c r="G189" s="22">
        <f t="shared" ref="G189:G252" si="18">COUNT(K189:AK189)</f>
        <v>27</v>
      </c>
      <c r="H189" s="273">
        <f t="shared" ref="H189:H220" si="19">AVERAGE(K189,N189,Q189,T189,W189,Z189,AC189,AF189,AI189)</f>
        <v>6594.4444444444443</v>
      </c>
      <c r="I189" s="310">
        <f t="shared" ref="I189:J252" si="20">AVERAGE(L189,O189,R189,U189,X189,AA189,AD189,AG189,AJ189)</f>
        <v>7172.2222222222226</v>
      </c>
      <c r="J189" s="316">
        <f t="shared" si="20"/>
        <v>8733.3333333333339</v>
      </c>
      <c r="K189" s="273">
        <v>6450</v>
      </c>
      <c r="L189" s="275">
        <v>6950</v>
      </c>
      <c r="M189" s="274">
        <v>8900</v>
      </c>
      <c r="N189" s="273">
        <v>6000</v>
      </c>
      <c r="O189" s="275">
        <v>7200</v>
      </c>
      <c r="P189" s="274">
        <v>9000</v>
      </c>
      <c r="Q189" s="273">
        <v>6850</v>
      </c>
      <c r="R189" s="275">
        <v>7350</v>
      </c>
      <c r="S189" s="274">
        <v>8000</v>
      </c>
      <c r="T189" s="273">
        <v>6850</v>
      </c>
      <c r="U189" s="275">
        <v>7350</v>
      </c>
      <c r="V189" s="274">
        <v>8000</v>
      </c>
      <c r="W189" s="273">
        <v>6550</v>
      </c>
      <c r="X189" s="275">
        <v>7050</v>
      </c>
      <c r="Y189" s="274">
        <v>9000</v>
      </c>
      <c r="Z189" s="273">
        <v>7000</v>
      </c>
      <c r="AA189" s="275">
        <v>7500</v>
      </c>
      <c r="AB189" s="274">
        <v>9000</v>
      </c>
      <c r="AC189" s="273">
        <v>6350</v>
      </c>
      <c r="AD189" s="275">
        <v>6850</v>
      </c>
      <c r="AE189" s="274">
        <v>8800</v>
      </c>
      <c r="AF189" s="273">
        <v>6850</v>
      </c>
      <c r="AG189" s="275">
        <v>7350</v>
      </c>
      <c r="AH189" s="274">
        <v>9000</v>
      </c>
      <c r="AI189" s="275">
        <v>6450</v>
      </c>
      <c r="AJ189" s="275">
        <v>6950</v>
      </c>
      <c r="AK189" s="274">
        <v>8900</v>
      </c>
      <c r="AL189" s="72"/>
    </row>
    <row r="190" spans="1:40" ht="15" customHeight="1" x14ac:dyDescent="0.25">
      <c r="A190" s="105"/>
      <c r="B190" s="19"/>
      <c r="C190" s="152" t="s">
        <v>506</v>
      </c>
      <c r="D190" s="228" t="s">
        <v>49</v>
      </c>
      <c r="E190" s="154">
        <f t="shared" si="17"/>
        <v>12208.888888888889</v>
      </c>
      <c r="F190" s="11"/>
      <c r="G190" s="150">
        <f t="shared" si="18"/>
        <v>27</v>
      </c>
      <c r="H190" s="276">
        <f t="shared" si="19"/>
        <v>9927.7777777777774</v>
      </c>
      <c r="I190" s="309">
        <f t="shared" si="20"/>
        <v>10705.555555555555</v>
      </c>
      <c r="J190" s="317">
        <f t="shared" si="20"/>
        <v>12208.888888888889</v>
      </c>
      <c r="K190" s="276">
        <v>9950</v>
      </c>
      <c r="L190" s="278">
        <v>10450</v>
      </c>
      <c r="M190" s="277">
        <v>11900</v>
      </c>
      <c r="N190" s="276">
        <v>8000</v>
      </c>
      <c r="O190" s="278">
        <v>11000</v>
      </c>
      <c r="P190" s="277">
        <v>14300</v>
      </c>
      <c r="Q190" s="276">
        <v>10350</v>
      </c>
      <c r="R190" s="278">
        <v>10850</v>
      </c>
      <c r="S190" s="277">
        <v>11990</v>
      </c>
      <c r="T190" s="276">
        <v>10350</v>
      </c>
      <c r="U190" s="278">
        <v>10850</v>
      </c>
      <c r="V190" s="277">
        <v>11990</v>
      </c>
      <c r="W190" s="276">
        <v>10050</v>
      </c>
      <c r="X190" s="278">
        <v>10550</v>
      </c>
      <c r="Y190" s="277">
        <v>12000</v>
      </c>
      <c r="Z190" s="276">
        <v>10500</v>
      </c>
      <c r="AA190" s="278">
        <v>11000</v>
      </c>
      <c r="AB190" s="277">
        <v>12000</v>
      </c>
      <c r="AC190" s="276">
        <v>9850</v>
      </c>
      <c r="AD190" s="278">
        <v>10350</v>
      </c>
      <c r="AE190" s="277">
        <v>11800</v>
      </c>
      <c r="AF190" s="276">
        <v>10350</v>
      </c>
      <c r="AG190" s="278">
        <v>10850</v>
      </c>
      <c r="AH190" s="277">
        <v>12000</v>
      </c>
      <c r="AI190" s="278">
        <v>9950</v>
      </c>
      <c r="AJ190" s="278">
        <v>10450</v>
      </c>
      <c r="AK190" s="277">
        <v>11900</v>
      </c>
      <c r="AL190" s="72"/>
    </row>
    <row r="191" spans="1:40" ht="15" customHeight="1" x14ac:dyDescent="0.25">
      <c r="A191" s="105"/>
      <c r="B191" s="19"/>
      <c r="C191" s="38" t="s">
        <v>507</v>
      </c>
      <c r="D191" s="632" t="s">
        <v>49</v>
      </c>
      <c r="E191" s="35">
        <f t="shared" si="17"/>
        <v>14633.333333333334</v>
      </c>
      <c r="F191" s="11"/>
      <c r="G191" s="22">
        <f t="shared" si="18"/>
        <v>27</v>
      </c>
      <c r="H191" s="273">
        <f t="shared" si="19"/>
        <v>11727.777777777777</v>
      </c>
      <c r="I191" s="310">
        <f t="shared" si="20"/>
        <v>12705.555555555555</v>
      </c>
      <c r="J191" s="316">
        <f t="shared" si="20"/>
        <v>14633.333333333334</v>
      </c>
      <c r="K191" s="273">
        <v>11650</v>
      </c>
      <c r="L191" s="275">
        <v>12450</v>
      </c>
      <c r="M191" s="274">
        <v>14300</v>
      </c>
      <c r="N191" s="273">
        <v>10500</v>
      </c>
      <c r="O191" s="275">
        <v>13000</v>
      </c>
      <c r="P191" s="274">
        <v>17000</v>
      </c>
      <c r="Q191" s="273">
        <v>12050</v>
      </c>
      <c r="R191" s="275">
        <v>12850</v>
      </c>
      <c r="S191" s="274">
        <v>14350</v>
      </c>
      <c r="T191" s="273">
        <v>12050</v>
      </c>
      <c r="U191" s="275">
        <v>12850</v>
      </c>
      <c r="V191" s="274">
        <v>14350</v>
      </c>
      <c r="W191" s="273">
        <v>11750</v>
      </c>
      <c r="X191" s="275">
        <v>12550</v>
      </c>
      <c r="Y191" s="274">
        <v>14400</v>
      </c>
      <c r="Z191" s="273">
        <v>12250</v>
      </c>
      <c r="AA191" s="275">
        <v>13000</v>
      </c>
      <c r="AB191" s="274">
        <v>14400</v>
      </c>
      <c r="AC191" s="273">
        <v>11550</v>
      </c>
      <c r="AD191" s="275">
        <v>12350</v>
      </c>
      <c r="AE191" s="274">
        <v>14200</v>
      </c>
      <c r="AF191" s="273">
        <v>12100</v>
      </c>
      <c r="AG191" s="275">
        <v>12850</v>
      </c>
      <c r="AH191" s="274">
        <v>14400</v>
      </c>
      <c r="AI191" s="275">
        <v>11650</v>
      </c>
      <c r="AJ191" s="275">
        <v>12450</v>
      </c>
      <c r="AK191" s="274">
        <v>14300</v>
      </c>
      <c r="AL191" s="72"/>
    </row>
    <row r="192" spans="1:40" ht="15" customHeight="1" x14ac:dyDescent="0.25">
      <c r="A192" s="105"/>
      <c r="B192" s="19"/>
      <c r="C192" s="152" t="s">
        <v>508</v>
      </c>
      <c r="D192" s="228" t="s">
        <v>49</v>
      </c>
      <c r="E192" s="154">
        <f t="shared" si="17"/>
        <v>17622.222222222223</v>
      </c>
      <c r="F192" s="11"/>
      <c r="G192" s="150">
        <f t="shared" si="18"/>
        <v>27</v>
      </c>
      <c r="H192" s="276">
        <f t="shared" si="19"/>
        <v>13261.111111111111</v>
      </c>
      <c r="I192" s="309">
        <f t="shared" si="20"/>
        <v>15261.111111111111</v>
      </c>
      <c r="J192" s="317">
        <f t="shared" si="20"/>
        <v>17622.222222222223</v>
      </c>
      <c r="K192" s="276">
        <v>12950</v>
      </c>
      <c r="L192" s="278">
        <v>14950</v>
      </c>
      <c r="M192" s="277">
        <v>17400</v>
      </c>
      <c r="N192" s="276">
        <v>14000</v>
      </c>
      <c r="O192" s="278">
        <v>16000</v>
      </c>
      <c r="P192" s="277">
        <v>19000</v>
      </c>
      <c r="Q192" s="276">
        <v>13350</v>
      </c>
      <c r="R192" s="278">
        <v>15350</v>
      </c>
      <c r="S192" s="277">
        <v>17500</v>
      </c>
      <c r="T192" s="276">
        <v>13350</v>
      </c>
      <c r="U192" s="278">
        <v>15350</v>
      </c>
      <c r="V192" s="277">
        <v>17500</v>
      </c>
      <c r="W192" s="276">
        <v>13050</v>
      </c>
      <c r="X192" s="278">
        <v>15050</v>
      </c>
      <c r="Y192" s="277">
        <v>17500</v>
      </c>
      <c r="Z192" s="276">
        <v>13500</v>
      </c>
      <c r="AA192" s="278">
        <v>15500</v>
      </c>
      <c r="AB192" s="277">
        <v>17500</v>
      </c>
      <c r="AC192" s="276">
        <v>12850</v>
      </c>
      <c r="AD192" s="278">
        <v>14850</v>
      </c>
      <c r="AE192" s="277">
        <v>17300</v>
      </c>
      <c r="AF192" s="276">
        <v>13350</v>
      </c>
      <c r="AG192" s="278">
        <v>15350</v>
      </c>
      <c r="AH192" s="277">
        <v>17500</v>
      </c>
      <c r="AI192" s="278">
        <v>12950</v>
      </c>
      <c r="AJ192" s="278">
        <v>14950</v>
      </c>
      <c r="AK192" s="277">
        <v>17400</v>
      </c>
      <c r="AL192" s="72"/>
    </row>
    <row r="193" spans="1:38" ht="15" customHeight="1" x14ac:dyDescent="0.25">
      <c r="A193" s="105"/>
      <c r="B193" s="19"/>
      <c r="C193" s="38" t="s">
        <v>509</v>
      </c>
      <c r="D193" s="632" t="s">
        <v>31</v>
      </c>
      <c r="E193" s="35">
        <f t="shared" si="17"/>
        <v>5666.666666666667</v>
      </c>
      <c r="F193" s="11"/>
      <c r="G193" s="22">
        <f t="shared" si="18"/>
        <v>27</v>
      </c>
      <c r="H193" s="273">
        <f t="shared" si="19"/>
        <v>3922.2222222222222</v>
      </c>
      <c r="I193" s="310">
        <f t="shared" si="20"/>
        <v>4722.2222222222226</v>
      </c>
      <c r="J193" s="316">
        <f t="shared" si="20"/>
        <v>5666.666666666667</v>
      </c>
      <c r="K193" s="273">
        <v>3700</v>
      </c>
      <c r="L193" s="275">
        <v>4500</v>
      </c>
      <c r="M193" s="274">
        <v>5650</v>
      </c>
      <c r="N193" s="273">
        <v>3950</v>
      </c>
      <c r="O193" s="275">
        <v>4750</v>
      </c>
      <c r="P193" s="274">
        <v>5750</v>
      </c>
      <c r="Q193" s="273">
        <v>4100</v>
      </c>
      <c r="R193" s="275">
        <v>4900</v>
      </c>
      <c r="S193" s="274">
        <v>5700</v>
      </c>
      <c r="T193" s="273">
        <v>4100</v>
      </c>
      <c r="U193" s="275">
        <v>4900</v>
      </c>
      <c r="V193" s="274">
        <v>5450</v>
      </c>
      <c r="W193" s="273">
        <v>3800</v>
      </c>
      <c r="X193" s="275">
        <v>4600</v>
      </c>
      <c r="Y193" s="274">
        <v>5750</v>
      </c>
      <c r="Z193" s="273">
        <v>4250</v>
      </c>
      <c r="AA193" s="275">
        <v>5050</v>
      </c>
      <c r="AB193" s="274">
        <v>5750</v>
      </c>
      <c r="AC193" s="273">
        <v>3600</v>
      </c>
      <c r="AD193" s="275">
        <v>4400</v>
      </c>
      <c r="AE193" s="274">
        <v>5550</v>
      </c>
      <c r="AF193" s="273">
        <v>4100</v>
      </c>
      <c r="AG193" s="275">
        <v>4900</v>
      </c>
      <c r="AH193" s="274">
        <v>5750</v>
      </c>
      <c r="AI193" s="275">
        <v>3700</v>
      </c>
      <c r="AJ193" s="275">
        <v>4500</v>
      </c>
      <c r="AK193" s="274">
        <v>5650</v>
      </c>
      <c r="AL193" s="72"/>
    </row>
    <row r="194" spans="1:38" ht="15" customHeight="1" x14ac:dyDescent="0.25">
      <c r="A194" s="105"/>
      <c r="B194" s="19"/>
      <c r="C194" s="152" t="s">
        <v>510</v>
      </c>
      <c r="D194" s="228" t="s">
        <v>33</v>
      </c>
      <c r="E194" s="154">
        <f t="shared" si="17"/>
        <v>7455.5555555555557</v>
      </c>
      <c r="F194" s="11"/>
      <c r="G194" s="150">
        <f t="shared" si="18"/>
        <v>27</v>
      </c>
      <c r="H194" s="276">
        <f t="shared" si="19"/>
        <v>5272.2222222222226</v>
      </c>
      <c r="I194" s="309">
        <f t="shared" si="20"/>
        <v>5972.2222222222226</v>
      </c>
      <c r="J194" s="317">
        <f t="shared" si="20"/>
        <v>7455.5555555555557</v>
      </c>
      <c r="K194" s="276">
        <v>5050</v>
      </c>
      <c r="L194" s="278">
        <v>5750</v>
      </c>
      <c r="M194" s="277">
        <v>7400</v>
      </c>
      <c r="N194" s="276">
        <v>5300</v>
      </c>
      <c r="O194" s="278">
        <v>6000</v>
      </c>
      <c r="P194" s="277">
        <v>7500</v>
      </c>
      <c r="Q194" s="276">
        <v>5450</v>
      </c>
      <c r="R194" s="278">
        <v>6150</v>
      </c>
      <c r="S194" s="277">
        <v>7500</v>
      </c>
      <c r="T194" s="276">
        <v>5450</v>
      </c>
      <c r="U194" s="278">
        <v>6150</v>
      </c>
      <c r="V194" s="277">
        <v>7500</v>
      </c>
      <c r="W194" s="276">
        <v>5150</v>
      </c>
      <c r="X194" s="278">
        <v>5850</v>
      </c>
      <c r="Y194" s="277">
        <v>7500</v>
      </c>
      <c r="Z194" s="276">
        <v>5600</v>
      </c>
      <c r="AA194" s="278">
        <v>6300</v>
      </c>
      <c r="AB194" s="277">
        <v>7500</v>
      </c>
      <c r="AC194" s="276">
        <v>4950</v>
      </c>
      <c r="AD194" s="278">
        <v>5650</v>
      </c>
      <c r="AE194" s="277">
        <v>7300</v>
      </c>
      <c r="AF194" s="276">
        <v>5450</v>
      </c>
      <c r="AG194" s="278">
        <v>6150</v>
      </c>
      <c r="AH194" s="277">
        <v>7500</v>
      </c>
      <c r="AI194" s="278">
        <v>5050</v>
      </c>
      <c r="AJ194" s="278">
        <v>5750</v>
      </c>
      <c r="AK194" s="277">
        <v>7400</v>
      </c>
      <c r="AL194" s="72"/>
    </row>
    <row r="195" spans="1:38" ht="15" customHeight="1" x14ac:dyDescent="0.25">
      <c r="A195" s="105"/>
      <c r="B195" s="19"/>
      <c r="C195" s="38" t="s">
        <v>511</v>
      </c>
      <c r="D195" s="632" t="s">
        <v>35</v>
      </c>
      <c r="E195" s="35">
        <f t="shared" si="17"/>
        <v>10811.111111111111</v>
      </c>
      <c r="F195" s="11"/>
      <c r="G195" s="22">
        <f t="shared" si="18"/>
        <v>27</v>
      </c>
      <c r="H195" s="273">
        <f t="shared" si="19"/>
        <v>7272.2222222222226</v>
      </c>
      <c r="I195" s="310">
        <f t="shared" si="20"/>
        <v>8872.2222222222226</v>
      </c>
      <c r="J195" s="316">
        <f t="shared" si="20"/>
        <v>10811.111111111111</v>
      </c>
      <c r="K195" s="273">
        <v>7050</v>
      </c>
      <c r="L195" s="275">
        <v>8650</v>
      </c>
      <c r="M195" s="274">
        <v>10900</v>
      </c>
      <c r="N195" s="273">
        <v>7300</v>
      </c>
      <c r="O195" s="275">
        <v>8900</v>
      </c>
      <c r="P195" s="274">
        <v>11000</v>
      </c>
      <c r="Q195" s="273">
        <v>7450</v>
      </c>
      <c r="R195" s="275">
        <v>9050</v>
      </c>
      <c r="S195" s="274">
        <v>10550</v>
      </c>
      <c r="T195" s="273">
        <v>7450</v>
      </c>
      <c r="U195" s="275">
        <v>9050</v>
      </c>
      <c r="V195" s="274">
        <v>10150</v>
      </c>
      <c r="W195" s="273">
        <v>7150</v>
      </c>
      <c r="X195" s="275">
        <v>8750</v>
      </c>
      <c r="Y195" s="274">
        <v>11000</v>
      </c>
      <c r="Z195" s="273">
        <v>7600</v>
      </c>
      <c r="AA195" s="275">
        <v>9200</v>
      </c>
      <c r="AB195" s="274">
        <v>11000</v>
      </c>
      <c r="AC195" s="273">
        <v>6950</v>
      </c>
      <c r="AD195" s="275">
        <v>8550</v>
      </c>
      <c r="AE195" s="274">
        <v>10800</v>
      </c>
      <c r="AF195" s="273">
        <v>7450</v>
      </c>
      <c r="AG195" s="275">
        <v>9050</v>
      </c>
      <c r="AH195" s="274">
        <v>11000</v>
      </c>
      <c r="AI195" s="275">
        <v>7050</v>
      </c>
      <c r="AJ195" s="275">
        <v>8650</v>
      </c>
      <c r="AK195" s="274">
        <v>10900</v>
      </c>
      <c r="AL195" s="72"/>
    </row>
    <row r="196" spans="1:38" ht="15" customHeight="1" x14ac:dyDescent="0.25">
      <c r="A196" s="105"/>
      <c r="B196" s="19"/>
      <c r="C196" s="152" t="s">
        <v>512</v>
      </c>
      <c r="D196" s="228" t="s">
        <v>35</v>
      </c>
      <c r="E196" s="154">
        <f t="shared" si="17"/>
        <v>11955.555555555555</v>
      </c>
      <c r="F196" s="11"/>
      <c r="G196" s="150">
        <f t="shared" si="18"/>
        <v>27</v>
      </c>
      <c r="H196" s="276">
        <f t="shared" si="19"/>
        <v>8672.2222222222226</v>
      </c>
      <c r="I196" s="309">
        <f t="shared" si="20"/>
        <v>9872.2222222222226</v>
      </c>
      <c r="J196" s="317">
        <f t="shared" si="20"/>
        <v>11955.555555555555</v>
      </c>
      <c r="K196" s="276">
        <v>8450</v>
      </c>
      <c r="L196" s="278">
        <v>9750</v>
      </c>
      <c r="M196" s="277">
        <v>11900</v>
      </c>
      <c r="N196" s="276">
        <v>8700</v>
      </c>
      <c r="O196" s="278">
        <v>10000</v>
      </c>
      <c r="P196" s="277">
        <v>12000</v>
      </c>
      <c r="Q196" s="276">
        <v>8850</v>
      </c>
      <c r="R196" s="278">
        <v>10150</v>
      </c>
      <c r="S196" s="277">
        <v>12000</v>
      </c>
      <c r="T196" s="276">
        <v>8850</v>
      </c>
      <c r="U196" s="278">
        <v>9850</v>
      </c>
      <c r="V196" s="277">
        <v>12000</v>
      </c>
      <c r="W196" s="276">
        <v>8550</v>
      </c>
      <c r="X196" s="278">
        <v>9850</v>
      </c>
      <c r="Y196" s="277">
        <v>12000</v>
      </c>
      <c r="Z196" s="276">
        <v>9000</v>
      </c>
      <c r="AA196" s="278">
        <v>10000</v>
      </c>
      <c r="AB196" s="277">
        <v>12000</v>
      </c>
      <c r="AC196" s="276">
        <v>8350</v>
      </c>
      <c r="AD196" s="278">
        <v>9650</v>
      </c>
      <c r="AE196" s="277">
        <v>11800</v>
      </c>
      <c r="AF196" s="276">
        <v>8850</v>
      </c>
      <c r="AG196" s="278">
        <v>9850</v>
      </c>
      <c r="AH196" s="277">
        <v>12000</v>
      </c>
      <c r="AI196" s="278">
        <v>8450</v>
      </c>
      <c r="AJ196" s="278">
        <v>9750</v>
      </c>
      <c r="AK196" s="277">
        <v>11900</v>
      </c>
      <c r="AL196" s="72"/>
    </row>
    <row r="197" spans="1:38" ht="15" customHeight="1" x14ac:dyDescent="0.25">
      <c r="A197" s="105"/>
      <c r="B197" s="19"/>
      <c r="C197" s="38" t="s">
        <v>513</v>
      </c>
      <c r="D197" s="632" t="s">
        <v>196</v>
      </c>
      <c r="E197" s="35">
        <f t="shared" si="17"/>
        <v>12577.777777777777</v>
      </c>
      <c r="F197" s="11"/>
      <c r="G197" s="22">
        <f t="shared" si="18"/>
        <v>27</v>
      </c>
      <c r="H197" s="273">
        <f t="shared" si="19"/>
        <v>9683.3333333333339</v>
      </c>
      <c r="I197" s="310">
        <f t="shared" si="20"/>
        <v>10938.888888888889</v>
      </c>
      <c r="J197" s="316">
        <f t="shared" si="20"/>
        <v>12577.777777777777</v>
      </c>
      <c r="K197" s="273">
        <v>9450</v>
      </c>
      <c r="L197" s="275">
        <v>10850</v>
      </c>
      <c r="M197" s="274">
        <v>12400</v>
      </c>
      <c r="N197" s="273">
        <v>9700</v>
      </c>
      <c r="O197" s="275">
        <v>11100</v>
      </c>
      <c r="P197" s="274">
        <v>12500</v>
      </c>
      <c r="Q197" s="273">
        <v>9850</v>
      </c>
      <c r="R197" s="275">
        <v>11250</v>
      </c>
      <c r="S197" s="274">
        <v>13000</v>
      </c>
      <c r="T197" s="273">
        <v>9950</v>
      </c>
      <c r="U197" s="275">
        <v>10850</v>
      </c>
      <c r="V197" s="274">
        <v>13100</v>
      </c>
      <c r="W197" s="273">
        <v>9550</v>
      </c>
      <c r="X197" s="275">
        <v>10950</v>
      </c>
      <c r="Y197" s="274">
        <v>12500</v>
      </c>
      <c r="Z197" s="273">
        <v>10000</v>
      </c>
      <c r="AA197" s="275">
        <v>11000</v>
      </c>
      <c r="AB197" s="274">
        <v>12500</v>
      </c>
      <c r="AC197" s="273">
        <v>9350</v>
      </c>
      <c r="AD197" s="275">
        <v>10750</v>
      </c>
      <c r="AE197" s="274">
        <v>12300</v>
      </c>
      <c r="AF197" s="273">
        <v>9850</v>
      </c>
      <c r="AG197" s="275">
        <v>10850</v>
      </c>
      <c r="AH197" s="274">
        <v>12500</v>
      </c>
      <c r="AI197" s="275">
        <v>9450</v>
      </c>
      <c r="AJ197" s="275">
        <v>10850</v>
      </c>
      <c r="AK197" s="274">
        <v>12400</v>
      </c>
      <c r="AL197" s="72"/>
    </row>
    <row r="198" spans="1:38" ht="15" customHeight="1" x14ac:dyDescent="0.25">
      <c r="A198" s="105"/>
      <c r="B198" s="19"/>
      <c r="C198" s="152" t="s">
        <v>514</v>
      </c>
      <c r="D198" s="228" t="s">
        <v>196</v>
      </c>
      <c r="E198" s="154">
        <f t="shared" si="17"/>
        <v>5538.8888888888887</v>
      </c>
      <c r="F198" s="11"/>
      <c r="G198" s="150">
        <f t="shared" si="18"/>
        <v>27</v>
      </c>
      <c r="H198" s="276">
        <f t="shared" si="19"/>
        <v>4244.4444444444443</v>
      </c>
      <c r="I198" s="309">
        <f t="shared" si="20"/>
        <v>5088.8888888888887</v>
      </c>
      <c r="J198" s="317">
        <f t="shared" si="20"/>
        <v>5538.8888888888887</v>
      </c>
      <c r="K198" s="276">
        <v>4050</v>
      </c>
      <c r="L198" s="278">
        <v>4950</v>
      </c>
      <c r="M198" s="277">
        <v>5550</v>
      </c>
      <c r="N198" s="276">
        <v>4300</v>
      </c>
      <c r="O198" s="278">
        <v>5200</v>
      </c>
      <c r="P198" s="277">
        <v>5500</v>
      </c>
      <c r="Q198" s="276">
        <v>4400</v>
      </c>
      <c r="R198" s="278">
        <v>5200</v>
      </c>
      <c r="S198" s="277">
        <v>5500</v>
      </c>
      <c r="T198" s="276">
        <v>4400</v>
      </c>
      <c r="U198" s="278">
        <v>5200</v>
      </c>
      <c r="V198" s="277">
        <v>5500</v>
      </c>
      <c r="W198" s="276">
        <v>4150</v>
      </c>
      <c r="X198" s="278">
        <v>5050</v>
      </c>
      <c r="Y198" s="277">
        <v>5650</v>
      </c>
      <c r="Z198" s="276">
        <v>4500</v>
      </c>
      <c r="AA198" s="278">
        <v>5200</v>
      </c>
      <c r="AB198" s="277">
        <v>5650</v>
      </c>
      <c r="AC198" s="276">
        <v>3950</v>
      </c>
      <c r="AD198" s="278">
        <v>4850</v>
      </c>
      <c r="AE198" s="277">
        <v>5450</v>
      </c>
      <c r="AF198" s="276">
        <v>4400</v>
      </c>
      <c r="AG198" s="278">
        <v>5200</v>
      </c>
      <c r="AH198" s="277">
        <v>5500</v>
      </c>
      <c r="AI198" s="278">
        <v>4050</v>
      </c>
      <c r="AJ198" s="278">
        <v>4950</v>
      </c>
      <c r="AK198" s="277">
        <v>5550</v>
      </c>
      <c r="AL198" s="72"/>
    </row>
    <row r="199" spans="1:38" ht="15" customHeight="1" x14ac:dyDescent="0.25">
      <c r="A199" s="105"/>
      <c r="B199" s="19"/>
      <c r="C199" s="38" t="s">
        <v>515</v>
      </c>
      <c r="D199" s="632" t="s">
        <v>196</v>
      </c>
      <c r="E199" s="35">
        <f t="shared" si="17"/>
        <v>10300</v>
      </c>
      <c r="F199" s="11"/>
      <c r="G199" s="22">
        <f t="shared" si="18"/>
        <v>27</v>
      </c>
      <c r="H199" s="273">
        <f t="shared" si="19"/>
        <v>7977.7777777777774</v>
      </c>
      <c r="I199" s="310">
        <f t="shared" si="20"/>
        <v>8922.2222222222226</v>
      </c>
      <c r="J199" s="316">
        <f t="shared" si="20"/>
        <v>10300</v>
      </c>
      <c r="K199" s="273">
        <v>7900</v>
      </c>
      <c r="L199" s="275">
        <v>8750</v>
      </c>
      <c r="M199" s="274">
        <v>10250</v>
      </c>
      <c r="N199" s="273">
        <v>8150</v>
      </c>
      <c r="O199" s="275">
        <v>9000</v>
      </c>
      <c r="P199" s="274">
        <v>10300</v>
      </c>
      <c r="Q199" s="273">
        <v>8250</v>
      </c>
      <c r="R199" s="275">
        <v>9300</v>
      </c>
      <c r="S199" s="274">
        <v>10450</v>
      </c>
      <c r="T199" s="273">
        <v>7900</v>
      </c>
      <c r="U199" s="275">
        <v>9000</v>
      </c>
      <c r="V199" s="274">
        <v>10300</v>
      </c>
      <c r="W199" s="273">
        <v>8000</v>
      </c>
      <c r="X199" s="275">
        <v>8850</v>
      </c>
      <c r="Y199" s="274">
        <v>10350</v>
      </c>
      <c r="Z199" s="273">
        <v>8000</v>
      </c>
      <c r="AA199" s="275">
        <v>9000</v>
      </c>
      <c r="AB199" s="274">
        <v>10350</v>
      </c>
      <c r="AC199" s="273">
        <v>7800</v>
      </c>
      <c r="AD199" s="275">
        <v>8650</v>
      </c>
      <c r="AE199" s="274">
        <v>10150</v>
      </c>
      <c r="AF199" s="273">
        <v>7900</v>
      </c>
      <c r="AG199" s="275">
        <v>9000</v>
      </c>
      <c r="AH199" s="274">
        <v>10300</v>
      </c>
      <c r="AI199" s="275">
        <v>7900</v>
      </c>
      <c r="AJ199" s="275">
        <v>8750</v>
      </c>
      <c r="AK199" s="274">
        <v>10250</v>
      </c>
      <c r="AL199" s="72"/>
    </row>
    <row r="200" spans="1:38" ht="15" customHeight="1" x14ac:dyDescent="0.25">
      <c r="A200" s="105"/>
      <c r="B200" s="19"/>
      <c r="C200" s="152" t="s">
        <v>516</v>
      </c>
      <c r="D200" s="228" t="s">
        <v>196</v>
      </c>
      <c r="E200" s="154">
        <f t="shared" si="17"/>
        <v>14988.888888888889</v>
      </c>
      <c r="F200" s="11"/>
      <c r="G200" s="150">
        <f t="shared" si="18"/>
        <v>27</v>
      </c>
      <c r="H200" s="276">
        <f t="shared" si="19"/>
        <v>12411.111111111111</v>
      </c>
      <c r="I200" s="309">
        <f t="shared" si="20"/>
        <v>13077.777777777777</v>
      </c>
      <c r="J200" s="317">
        <f t="shared" si="20"/>
        <v>14988.888888888889</v>
      </c>
      <c r="K200" s="276">
        <v>12350</v>
      </c>
      <c r="L200" s="278">
        <v>12750</v>
      </c>
      <c r="M200" s="277">
        <v>14900</v>
      </c>
      <c r="N200" s="276">
        <v>12600</v>
      </c>
      <c r="O200" s="278">
        <v>13000</v>
      </c>
      <c r="P200" s="277">
        <v>15000</v>
      </c>
      <c r="Q200" s="276">
        <v>12700</v>
      </c>
      <c r="R200" s="278">
        <v>13900</v>
      </c>
      <c r="S200" s="277">
        <v>15300</v>
      </c>
      <c r="T200" s="276">
        <v>12500</v>
      </c>
      <c r="U200" s="278">
        <v>13400</v>
      </c>
      <c r="V200" s="277">
        <v>15000</v>
      </c>
      <c r="W200" s="276">
        <v>12450</v>
      </c>
      <c r="X200" s="278">
        <v>12850</v>
      </c>
      <c r="Y200" s="277">
        <v>15000</v>
      </c>
      <c r="Z200" s="276">
        <v>12000</v>
      </c>
      <c r="AA200" s="278">
        <v>13000</v>
      </c>
      <c r="AB200" s="277">
        <v>15000</v>
      </c>
      <c r="AC200" s="276">
        <v>12250</v>
      </c>
      <c r="AD200" s="278">
        <v>12650</v>
      </c>
      <c r="AE200" s="277">
        <v>14800</v>
      </c>
      <c r="AF200" s="276">
        <v>12500</v>
      </c>
      <c r="AG200" s="278">
        <v>13400</v>
      </c>
      <c r="AH200" s="277">
        <v>15000</v>
      </c>
      <c r="AI200" s="278">
        <v>12350</v>
      </c>
      <c r="AJ200" s="278">
        <v>12750</v>
      </c>
      <c r="AK200" s="277">
        <v>14900</v>
      </c>
      <c r="AL200" s="72"/>
    </row>
    <row r="201" spans="1:38" ht="15" customHeight="1" x14ac:dyDescent="0.25">
      <c r="A201" s="105"/>
      <c r="B201" s="19"/>
      <c r="C201" s="38" t="s">
        <v>517</v>
      </c>
      <c r="D201" s="632" t="s">
        <v>196</v>
      </c>
      <c r="E201" s="35">
        <f t="shared" si="17"/>
        <v>16955.555555555555</v>
      </c>
      <c r="F201" s="11"/>
      <c r="G201" s="22">
        <f t="shared" si="18"/>
        <v>27</v>
      </c>
      <c r="H201" s="273">
        <f t="shared" si="19"/>
        <v>13866.666666666666</v>
      </c>
      <c r="I201" s="310">
        <f t="shared" si="20"/>
        <v>14600</v>
      </c>
      <c r="J201" s="316">
        <f t="shared" si="20"/>
        <v>16955.555555555555</v>
      </c>
      <c r="K201" s="273">
        <v>13750</v>
      </c>
      <c r="L201" s="275">
        <v>14300</v>
      </c>
      <c r="M201" s="274">
        <v>16900</v>
      </c>
      <c r="N201" s="273">
        <v>14000</v>
      </c>
      <c r="O201" s="275">
        <v>14550</v>
      </c>
      <c r="P201" s="274">
        <v>17000</v>
      </c>
      <c r="Q201" s="273">
        <v>14100</v>
      </c>
      <c r="R201" s="275">
        <v>15200</v>
      </c>
      <c r="S201" s="274">
        <v>17000</v>
      </c>
      <c r="T201" s="273">
        <v>14100</v>
      </c>
      <c r="U201" s="275">
        <v>14950</v>
      </c>
      <c r="V201" s="274">
        <v>17000</v>
      </c>
      <c r="W201" s="273">
        <v>13850</v>
      </c>
      <c r="X201" s="275">
        <v>14400</v>
      </c>
      <c r="Y201" s="274">
        <v>17000</v>
      </c>
      <c r="Z201" s="273">
        <v>13500</v>
      </c>
      <c r="AA201" s="275">
        <v>14550</v>
      </c>
      <c r="AB201" s="274">
        <v>17000</v>
      </c>
      <c r="AC201" s="273">
        <v>13650</v>
      </c>
      <c r="AD201" s="275">
        <v>14200</v>
      </c>
      <c r="AE201" s="274">
        <v>16800</v>
      </c>
      <c r="AF201" s="273">
        <v>14100</v>
      </c>
      <c r="AG201" s="275">
        <v>14950</v>
      </c>
      <c r="AH201" s="274">
        <v>17000</v>
      </c>
      <c r="AI201" s="275">
        <v>13750</v>
      </c>
      <c r="AJ201" s="275">
        <v>14300</v>
      </c>
      <c r="AK201" s="274">
        <v>16900</v>
      </c>
      <c r="AL201" s="72"/>
    </row>
    <row r="202" spans="1:38" ht="15" customHeight="1" x14ac:dyDescent="0.25">
      <c r="A202" s="105"/>
      <c r="B202" s="19"/>
      <c r="C202" s="152" t="s">
        <v>518</v>
      </c>
      <c r="D202" s="228" t="s">
        <v>196</v>
      </c>
      <c r="E202" s="154">
        <f t="shared" si="17"/>
        <v>20027.777777777777</v>
      </c>
      <c r="F202" s="11"/>
      <c r="G202" s="150">
        <f t="shared" si="18"/>
        <v>27</v>
      </c>
      <c r="H202" s="276">
        <f t="shared" si="19"/>
        <v>17111.111111111109</v>
      </c>
      <c r="I202" s="309">
        <f t="shared" si="20"/>
        <v>16811.111111111109</v>
      </c>
      <c r="J202" s="317">
        <f t="shared" si="20"/>
        <v>20027.777777777777</v>
      </c>
      <c r="K202" s="276">
        <v>17650</v>
      </c>
      <c r="L202" s="278">
        <v>15750</v>
      </c>
      <c r="M202" s="277">
        <v>19150</v>
      </c>
      <c r="N202" s="276">
        <v>17900</v>
      </c>
      <c r="O202" s="278">
        <v>16000</v>
      </c>
      <c r="P202" s="277">
        <v>19100</v>
      </c>
      <c r="Q202" s="276">
        <v>18000</v>
      </c>
      <c r="R202" s="278">
        <v>20000</v>
      </c>
      <c r="S202" s="277">
        <v>23200</v>
      </c>
      <c r="T202" s="276">
        <v>14850</v>
      </c>
      <c r="U202" s="278">
        <v>16300</v>
      </c>
      <c r="V202" s="277">
        <v>19850</v>
      </c>
      <c r="W202" s="276">
        <v>17750</v>
      </c>
      <c r="X202" s="278">
        <v>15850</v>
      </c>
      <c r="Y202" s="277">
        <v>19250</v>
      </c>
      <c r="Z202" s="276">
        <v>14750</v>
      </c>
      <c r="AA202" s="278">
        <v>16000</v>
      </c>
      <c r="AB202" s="277">
        <v>19250</v>
      </c>
      <c r="AC202" s="276">
        <v>17550</v>
      </c>
      <c r="AD202" s="278">
        <v>15650</v>
      </c>
      <c r="AE202" s="277">
        <v>19050</v>
      </c>
      <c r="AF202" s="276">
        <v>17900</v>
      </c>
      <c r="AG202" s="278">
        <v>20000</v>
      </c>
      <c r="AH202" s="277">
        <v>22250</v>
      </c>
      <c r="AI202" s="278">
        <v>17650</v>
      </c>
      <c r="AJ202" s="278">
        <v>15750</v>
      </c>
      <c r="AK202" s="277">
        <v>19150</v>
      </c>
      <c r="AL202" s="72"/>
    </row>
    <row r="203" spans="1:38" ht="15" customHeight="1" x14ac:dyDescent="0.25">
      <c r="A203" s="105"/>
      <c r="B203" s="19"/>
      <c r="C203" s="38" t="s">
        <v>519</v>
      </c>
      <c r="D203" s="632" t="s">
        <v>196</v>
      </c>
      <c r="E203" s="35">
        <f t="shared" si="17"/>
        <v>6350</v>
      </c>
      <c r="F203" s="11"/>
      <c r="G203" s="22">
        <f t="shared" si="18"/>
        <v>27</v>
      </c>
      <c r="H203" s="273">
        <f t="shared" si="19"/>
        <v>4672.2222222222226</v>
      </c>
      <c r="I203" s="310">
        <f t="shared" si="20"/>
        <v>5594.4444444444443</v>
      </c>
      <c r="J203" s="316">
        <f t="shared" si="20"/>
        <v>6350</v>
      </c>
      <c r="K203" s="273">
        <v>4450</v>
      </c>
      <c r="L203" s="275">
        <v>5450</v>
      </c>
      <c r="M203" s="274">
        <v>6400</v>
      </c>
      <c r="N203" s="273">
        <v>4700</v>
      </c>
      <c r="O203" s="275">
        <v>5700</v>
      </c>
      <c r="P203" s="274">
        <v>6500</v>
      </c>
      <c r="Q203" s="273">
        <v>4850</v>
      </c>
      <c r="R203" s="275">
        <v>5150</v>
      </c>
      <c r="S203" s="274">
        <v>5550</v>
      </c>
      <c r="T203" s="273">
        <v>4850</v>
      </c>
      <c r="U203" s="275">
        <v>5850</v>
      </c>
      <c r="V203" s="274">
        <v>6500</v>
      </c>
      <c r="W203" s="273">
        <v>4550</v>
      </c>
      <c r="X203" s="275">
        <v>5550</v>
      </c>
      <c r="Y203" s="274">
        <v>6500</v>
      </c>
      <c r="Z203" s="273">
        <v>5000</v>
      </c>
      <c r="AA203" s="275">
        <v>6000</v>
      </c>
      <c r="AB203" s="274">
        <v>6500</v>
      </c>
      <c r="AC203" s="273">
        <v>4350</v>
      </c>
      <c r="AD203" s="275">
        <v>5350</v>
      </c>
      <c r="AE203" s="274">
        <v>6300</v>
      </c>
      <c r="AF203" s="273">
        <v>4850</v>
      </c>
      <c r="AG203" s="275">
        <v>5850</v>
      </c>
      <c r="AH203" s="274">
        <v>6500</v>
      </c>
      <c r="AI203" s="275">
        <v>4450</v>
      </c>
      <c r="AJ203" s="275">
        <v>5450</v>
      </c>
      <c r="AK203" s="274">
        <v>6400</v>
      </c>
      <c r="AL203" s="72"/>
    </row>
    <row r="204" spans="1:38" ht="15" customHeight="1" x14ac:dyDescent="0.25">
      <c r="A204" s="105"/>
      <c r="B204" s="19"/>
      <c r="C204" s="152" t="s">
        <v>520</v>
      </c>
      <c r="D204" s="228" t="s">
        <v>196</v>
      </c>
      <c r="E204" s="154">
        <f t="shared" si="17"/>
        <v>7211.1111111111113</v>
      </c>
      <c r="F204" s="11"/>
      <c r="G204" s="150">
        <f t="shared" si="18"/>
        <v>27</v>
      </c>
      <c r="H204" s="276">
        <f t="shared" si="19"/>
        <v>5422.2222222222226</v>
      </c>
      <c r="I204" s="309">
        <f t="shared" si="20"/>
        <v>6416.666666666667</v>
      </c>
      <c r="J204" s="317">
        <f t="shared" si="20"/>
        <v>7211.1111111111113</v>
      </c>
      <c r="K204" s="276">
        <v>5200</v>
      </c>
      <c r="L204" s="278">
        <v>6200</v>
      </c>
      <c r="M204" s="277">
        <v>7200</v>
      </c>
      <c r="N204" s="276">
        <v>5450</v>
      </c>
      <c r="O204" s="278">
        <v>6450</v>
      </c>
      <c r="P204" s="277">
        <v>7300</v>
      </c>
      <c r="Q204" s="276">
        <v>5600</v>
      </c>
      <c r="R204" s="278">
        <v>6550</v>
      </c>
      <c r="S204" s="277">
        <v>6900</v>
      </c>
      <c r="T204" s="276">
        <v>5600</v>
      </c>
      <c r="U204" s="278">
        <v>6600</v>
      </c>
      <c r="V204" s="277">
        <v>7300</v>
      </c>
      <c r="W204" s="276">
        <v>5300</v>
      </c>
      <c r="X204" s="278">
        <v>6300</v>
      </c>
      <c r="Y204" s="277">
        <v>7300</v>
      </c>
      <c r="Z204" s="276">
        <v>5750</v>
      </c>
      <c r="AA204" s="278">
        <v>6750</v>
      </c>
      <c r="AB204" s="277">
        <v>7300</v>
      </c>
      <c r="AC204" s="276">
        <v>5100</v>
      </c>
      <c r="AD204" s="278">
        <v>6100</v>
      </c>
      <c r="AE204" s="277">
        <v>7100</v>
      </c>
      <c r="AF204" s="276">
        <v>5600</v>
      </c>
      <c r="AG204" s="278">
        <v>6600</v>
      </c>
      <c r="AH204" s="277">
        <v>7300</v>
      </c>
      <c r="AI204" s="278">
        <v>5200</v>
      </c>
      <c r="AJ204" s="278">
        <v>6200</v>
      </c>
      <c r="AK204" s="277">
        <v>7200</v>
      </c>
      <c r="AL204" s="72"/>
    </row>
    <row r="205" spans="1:38" ht="15" customHeight="1" x14ac:dyDescent="0.25">
      <c r="A205" s="105"/>
      <c r="B205" s="19"/>
      <c r="C205" s="38" t="s">
        <v>521</v>
      </c>
      <c r="D205" s="632" t="s">
        <v>196</v>
      </c>
      <c r="E205" s="35">
        <f t="shared" si="17"/>
        <v>8955.5555555555547</v>
      </c>
      <c r="F205" s="11"/>
      <c r="G205" s="22">
        <f t="shared" si="18"/>
        <v>27</v>
      </c>
      <c r="H205" s="273">
        <f t="shared" si="19"/>
        <v>7172.2222222222226</v>
      </c>
      <c r="I205" s="310">
        <f t="shared" si="20"/>
        <v>7672.2222222222226</v>
      </c>
      <c r="J205" s="316">
        <f t="shared" si="20"/>
        <v>8955.5555555555547</v>
      </c>
      <c r="K205" s="273">
        <v>6950</v>
      </c>
      <c r="L205" s="275">
        <v>7450</v>
      </c>
      <c r="M205" s="274">
        <v>8900</v>
      </c>
      <c r="N205" s="273">
        <v>7200</v>
      </c>
      <c r="O205" s="275">
        <v>7700</v>
      </c>
      <c r="P205" s="274">
        <v>9000</v>
      </c>
      <c r="Q205" s="273">
        <v>7350</v>
      </c>
      <c r="R205" s="275">
        <v>7850</v>
      </c>
      <c r="S205" s="274">
        <v>9000</v>
      </c>
      <c r="T205" s="273">
        <v>7350</v>
      </c>
      <c r="U205" s="275">
        <v>7850</v>
      </c>
      <c r="V205" s="274">
        <v>9000</v>
      </c>
      <c r="W205" s="273">
        <v>7050</v>
      </c>
      <c r="X205" s="275">
        <v>7550</v>
      </c>
      <c r="Y205" s="274">
        <v>9000</v>
      </c>
      <c r="Z205" s="273">
        <v>7500</v>
      </c>
      <c r="AA205" s="275">
        <v>8000</v>
      </c>
      <c r="AB205" s="274">
        <v>9000</v>
      </c>
      <c r="AC205" s="273">
        <v>6850</v>
      </c>
      <c r="AD205" s="275">
        <v>7350</v>
      </c>
      <c r="AE205" s="274">
        <v>8800</v>
      </c>
      <c r="AF205" s="273">
        <v>7350</v>
      </c>
      <c r="AG205" s="275">
        <v>7850</v>
      </c>
      <c r="AH205" s="274">
        <v>9000</v>
      </c>
      <c r="AI205" s="275">
        <v>6950</v>
      </c>
      <c r="AJ205" s="275">
        <v>7450</v>
      </c>
      <c r="AK205" s="274">
        <v>8900</v>
      </c>
      <c r="AL205" s="72"/>
    </row>
    <row r="206" spans="1:38" ht="15" customHeight="1" x14ac:dyDescent="0.25">
      <c r="A206" s="105"/>
      <c r="B206" s="19"/>
      <c r="C206" s="152" t="s">
        <v>522</v>
      </c>
      <c r="D206" s="228" t="s">
        <v>196</v>
      </c>
      <c r="E206" s="154">
        <f t="shared" si="17"/>
        <v>10855.555555555555</v>
      </c>
      <c r="F206" s="11"/>
      <c r="G206" s="150">
        <f t="shared" si="18"/>
        <v>27</v>
      </c>
      <c r="H206" s="276">
        <f t="shared" si="19"/>
        <v>7772.2222222222226</v>
      </c>
      <c r="I206" s="309">
        <f t="shared" si="20"/>
        <v>8922.2222222222226</v>
      </c>
      <c r="J206" s="317">
        <f t="shared" si="20"/>
        <v>10855.555555555555</v>
      </c>
      <c r="K206" s="276">
        <v>7550</v>
      </c>
      <c r="L206" s="278">
        <v>8700</v>
      </c>
      <c r="M206" s="277">
        <v>10800</v>
      </c>
      <c r="N206" s="276">
        <v>7800</v>
      </c>
      <c r="O206" s="278">
        <v>8950</v>
      </c>
      <c r="P206" s="277">
        <v>10900</v>
      </c>
      <c r="Q206" s="276">
        <v>7950</v>
      </c>
      <c r="R206" s="278">
        <v>9100</v>
      </c>
      <c r="S206" s="277">
        <v>10900</v>
      </c>
      <c r="T206" s="276">
        <v>7950</v>
      </c>
      <c r="U206" s="278">
        <v>9100</v>
      </c>
      <c r="V206" s="277">
        <v>10900</v>
      </c>
      <c r="W206" s="276">
        <v>7650</v>
      </c>
      <c r="X206" s="278">
        <v>8800</v>
      </c>
      <c r="Y206" s="277">
        <v>10900</v>
      </c>
      <c r="Z206" s="276">
        <v>8100</v>
      </c>
      <c r="AA206" s="278">
        <v>9250</v>
      </c>
      <c r="AB206" s="277">
        <v>10900</v>
      </c>
      <c r="AC206" s="276">
        <v>7450</v>
      </c>
      <c r="AD206" s="278">
        <v>8600</v>
      </c>
      <c r="AE206" s="277">
        <v>10700</v>
      </c>
      <c r="AF206" s="276">
        <v>7950</v>
      </c>
      <c r="AG206" s="278">
        <v>9100</v>
      </c>
      <c r="AH206" s="277">
        <v>10900</v>
      </c>
      <c r="AI206" s="278">
        <v>7550</v>
      </c>
      <c r="AJ206" s="278">
        <v>8700</v>
      </c>
      <c r="AK206" s="277">
        <v>10800</v>
      </c>
      <c r="AL206" s="72"/>
    </row>
    <row r="207" spans="1:38" ht="15" customHeight="1" x14ac:dyDescent="0.25">
      <c r="A207" s="105"/>
      <c r="B207" s="19"/>
      <c r="C207" s="38" t="s">
        <v>523</v>
      </c>
      <c r="D207" s="632" t="s">
        <v>196</v>
      </c>
      <c r="E207" s="35">
        <f t="shared" si="17"/>
        <v>14955.555555555555</v>
      </c>
      <c r="F207" s="11"/>
      <c r="G207" s="22">
        <f t="shared" si="18"/>
        <v>27</v>
      </c>
      <c r="H207" s="273">
        <f t="shared" si="19"/>
        <v>9672.2222222222226</v>
      </c>
      <c r="I207" s="310">
        <f t="shared" si="20"/>
        <v>11672.222222222223</v>
      </c>
      <c r="J207" s="316">
        <f t="shared" si="20"/>
        <v>14955.555555555555</v>
      </c>
      <c r="K207" s="273">
        <v>9450</v>
      </c>
      <c r="L207" s="275">
        <v>11450</v>
      </c>
      <c r="M207" s="274">
        <v>14900</v>
      </c>
      <c r="N207" s="273">
        <v>9700</v>
      </c>
      <c r="O207" s="275">
        <v>11700</v>
      </c>
      <c r="P207" s="274">
        <v>15000</v>
      </c>
      <c r="Q207" s="273">
        <v>9850</v>
      </c>
      <c r="R207" s="275">
        <v>11850</v>
      </c>
      <c r="S207" s="274">
        <v>15000</v>
      </c>
      <c r="T207" s="273">
        <v>9850</v>
      </c>
      <c r="U207" s="275">
        <v>11850</v>
      </c>
      <c r="V207" s="274">
        <v>15000</v>
      </c>
      <c r="W207" s="273">
        <v>9550</v>
      </c>
      <c r="X207" s="275">
        <v>11550</v>
      </c>
      <c r="Y207" s="274">
        <v>15000</v>
      </c>
      <c r="Z207" s="273">
        <v>10000</v>
      </c>
      <c r="AA207" s="275">
        <v>12000</v>
      </c>
      <c r="AB207" s="274">
        <v>15000</v>
      </c>
      <c r="AC207" s="273">
        <v>9350</v>
      </c>
      <c r="AD207" s="275">
        <v>11350</v>
      </c>
      <c r="AE207" s="274">
        <v>14800</v>
      </c>
      <c r="AF207" s="273">
        <v>9850</v>
      </c>
      <c r="AG207" s="275">
        <v>11850</v>
      </c>
      <c r="AH207" s="274">
        <v>15000</v>
      </c>
      <c r="AI207" s="275">
        <v>9450</v>
      </c>
      <c r="AJ207" s="275">
        <v>11450</v>
      </c>
      <c r="AK207" s="274">
        <v>14900</v>
      </c>
      <c r="AL207" s="72"/>
    </row>
    <row r="208" spans="1:38" ht="15" customHeight="1" x14ac:dyDescent="0.25">
      <c r="A208" s="105"/>
      <c r="B208" s="19"/>
      <c r="C208" s="152" t="s">
        <v>524</v>
      </c>
      <c r="D208" s="228" t="s">
        <v>51</v>
      </c>
      <c r="E208" s="154">
        <f t="shared" si="17"/>
        <v>14955.555555555555</v>
      </c>
      <c r="F208" s="11"/>
      <c r="G208" s="150">
        <f t="shared" si="18"/>
        <v>27</v>
      </c>
      <c r="H208" s="276">
        <f t="shared" si="19"/>
        <v>9905.5555555555547</v>
      </c>
      <c r="I208" s="309">
        <f t="shared" si="20"/>
        <v>11955.555555555555</v>
      </c>
      <c r="J208" s="317">
        <f t="shared" si="20"/>
        <v>14955.555555555555</v>
      </c>
      <c r="K208" s="276">
        <v>9800</v>
      </c>
      <c r="L208" s="278">
        <v>11900</v>
      </c>
      <c r="M208" s="277">
        <v>14900</v>
      </c>
      <c r="N208" s="276">
        <v>10050</v>
      </c>
      <c r="O208" s="278">
        <v>12000</v>
      </c>
      <c r="P208" s="277">
        <v>15000</v>
      </c>
      <c r="Q208" s="276">
        <v>10200</v>
      </c>
      <c r="R208" s="278">
        <v>12000</v>
      </c>
      <c r="S208" s="277">
        <v>15000</v>
      </c>
      <c r="T208" s="276">
        <v>9850</v>
      </c>
      <c r="U208" s="278">
        <v>12000</v>
      </c>
      <c r="V208" s="277">
        <v>15000</v>
      </c>
      <c r="W208" s="276">
        <v>9900</v>
      </c>
      <c r="X208" s="278">
        <v>12000</v>
      </c>
      <c r="Y208" s="277">
        <v>15000</v>
      </c>
      <c r="Z208" s="276">
        <v>10000</v>
      </c>
      <c r="AA208" s="278">
        <v>12000</v>
      </c>
      <c r="AB208" s="277">
        <v>15000</v>
      </c>
      <c r="AC208" s="276">
        <v>9700</v>
      </c>
      <c r="AD208" s="278">
        <v>11800</v>
      </c>
      <c r="AE208" s="277">
        <v>14800</v>
      </c>
      <c r="AF208" s="276">
        <v>9850</v>
      </c>
      <c r="AG208" s="278">
        <v>12000</v>
      </c>
      <c r="AH208" s="277">
        <v>15000</v>
      </c>
      <c r="AI208" s="278">
        <v>9800</v>
      </c>
      <c r="AJ208" s="278">
        <v>11900</v>
      </c>
      <c r="AK208" s="277">
        <v>14900</v>
      </c>
      <c r="AL208" s="72"/>
    </row>
    <row r="209" spans="1:38" ht="15" customHeight="1" x14ac:dyDescent="0.25">
      <c r="A209" s="105"/>
      <c r="B209" s="19"/>
      <c r="C209" s="38" t="s">
        <v>525</v>
      </c>
      <c r="D209" s="632" t="s">
        <v>51</v>
      </c>
      <c r="E209" s="35">
        <f t="shared" si="17"/>
        <v>17955.555555555555</v>
      </c>
      <c r="F209" s="11"/>
      <c r="G209" s="22">
        <f t="shared" si="18"/>
        <v>27</v>
      </c>
      <c r="H209" s="273">
        <f t="shared" si="19"/>
        <v>11427.777777777777</v>
      </c>
      <c r="I209" s="310">
        <f t="shared" si="20"/>
        <v>13522.222222222223</v>
      </c>
      <c r="J209" s="316">
        <f t="shared" si="20"/>
        <v>17955.555555555555</v>
      </c>
      <c r="K209" s="273">
        <v>11300</v>
      </c>
      <c r="L209" s="275">
        <v>13400</v>
      </c>
      <c r="M209" s="274">
        <v>17900</v>
      </c>
      <c r="N209" s="273">
        <v>11400</v>
      </c>
      <c r="O209" s="275">
        <v>13500</v>
      </c>
      <c r="P209" s="274">
        <v>18000</v>
      </c>
      <c r="Q209" s="273">
        <v>11950</v>
      </c>
      <c r="R209" s="275">
        <v>14100</v>
      </c>
      <c r="S209" s="274">
        <v>18000</v>
      </c>
      <c r="T209" s="273">
        <v>11400</v>
      </c>
      <c r="U209" s="275">
        <v>13500</v>
      </c>
      <c r="V209" s="274">
        <v>18000</v>
      </c>
      <c r="W209" s="273">
        <v>11400</v>
      </c>
      <c r="X209" s="275">
        <v>13500</v>
      </c>
      <c r="Y209" s="274">
        <v>18000</v>
      </c>
      <c r="Z209" s="273">
        <v>11500</v>
      </c>
      <c r="AA209" s="275">
        <v>13500</v>
      </c>
      <c r="AB209" s="274">
        <v>18000</v>
      </c>
      <c r="AC209" s="273">
        <v>11200</v>
      </c>
      <c r="AD209" s="275">
        <v>13300</v>
      </c>
      <c r="AE209" s="274">
        <v>17800</v>
      </c>
      <c r="AF209" s="273">
        <v>11400</v>
      </c>
      <c r="AG209" s="275">
        <v>13500</v>
      </c>
      <c r="AH209" s="274">
        <v>18000</v>
      </c>
      <c r="AI209" s="275">
        <v>11300</v>
      </c>
      <c r="AJ209" s="275">
        <v>13400</v>
      </c>
      <c r="AK209" s="274">
        <v>17900</v>
      </c>
      <c r="AL209" s="72"/>
    </row>
    <row r="210" spans="1:38" ht="15" customHeight="1" x14ac:dyDescent="0.25">
      <c r="A210" s="105"/>
      <c r="B210" s="19"/>
      <c r="C210" s="152" t="s">
        <v>526</v>
      </c>
      <c r="D210" s="228" t="s">
        <v>51</v>
      </c>
      <c r="E210" s="154">
        <f t="shared" si="17"/>
        <v>19711.111111111109</v>
      </c>
      <c r="F210" s="11"/>
      <c r="G210" s="150">
        <f t="shared" si="18"/>
        <v>27</v>
      </c>
      <c r="H210" s="276">
        <f t="shared" si="19"/>
        <v>13622.222222222223</v>
      </c>
      <c r="I210" s="309">
        <f t="shared" si="20"/>
        <v>14750</v>
      </c>
      <c r="J210" s="317">
        <f t="shared" si="20"/>
        <v>19711.111111111109</v>
      </c>
      <c r="K210" s="276">
        <v>13500</v>
      </c>
      <c r="L210" s="278">
        <v>14600</v>
      </c>
      <c r="M210" s="277">
        <v>19600</v>
      </c>
      <c r="N210" s="276">
        <v>13600</v>
      </c>
      <c r="O210" s="278">
        <v>14700</v>
      </c>
      <c r="P210" s="277">
        <v>19700</v>
      </c>
      <c r="Q210" s="276">
        <v>14000</v>
      </c>
      <c r="R210" s="278">
        <v>15500</v>
      </c>
      <c r="S210" s="277">
        <v>19900</v>
      </c>
      <c r="T210" s="276">
        <v>13600</v>
      </c>
      <c r="U210" s="278">
        <v>14700</v>
      </c>
      <c r="V210" s="277">
        <v>19700</v>
      </c>
      <c r="W210" s="276">
        <v>13600</v>
      </c>
      <c r="X210" s="278">
        <v>14700</v>
      </c>
      <c r="Y210" s="277">
        <v>19700</v>
      </c>
      <c r="Z210" s="276">
        <v>13800</v>
      </c>
      <c r="AA210" s="278">
        <v>14750</v>
      </c>
      <c r="AB210" s="277">
        <v>20000</v>
      </c>
      <c r="AC210" s="276">
        <v>13400</v>
      </c>
      <c r="AD210" s="278">
        <v>14500</v>
      </c>
      <c r="AE210" s="277">
        <v>19500</v>
      </c>
      <c r="AF210" s="276">
        <v>13600</v>
      </c>
      <c r="AG210" s="278">
        <v>14700</v>
      </c>
      <c r="AH210" s="277">
        <v>19700</v>
      </c>
      <c r="AI210" s="278">
        <v>13500</v>
      </c>
      <c r="AJ210" s="278">
        <v>14600</v>
      </c>
      <c r="AK210" s="277">
        <v>19600</v>
      </c>
      <c r="AL210" s="72"/>
    </row>
    <row r="211" spans="1:38" ht="15" customHeight="1" x14ac:dyDescent="0.25">
      <c r="A211" s="105"/>
      <c r="B211" s="19"/>
      <c r="C211" s="38" t="s">
        <v>527</v>
      </c>
      <c r="D211" s="632" t="s">
        <v>196</v>
      </c>
      <c r="E211" s="35">
        <f t="shared" si="17"/>
        <v>6077.7777777777774</v>
      </c>
      <c r="F211" s="11"/>
      <c r="G211" s="22">
        <f t="shared" si="18"/>
        <v>27</v>
      </c>
      <c r="H211" s="273">
        <f t="shared" si="19"/>
        <v>4672.2222222222226</v>
      </c>
      <c r="I211" s="310">
        <f t="shared" si="20"/>
        <v>5077.7777777777774</v>
      </c>
      <c r="J211" s="316">
        <f t="shared" si="20"/>
        <v>6077.7777777777774</v>
      </c>
      <c r="K211" s="273">
        <v>4450</v>
      </c>
      <c r="L211" s="275">
        <v>4800</v>
      </c>
      <c r="M211" s="274">
        <v>5800</v>
      </c>
      <c r="N211" s="273">
        <v>4700</v>
      </c>
      <c r="O211" s="275">
        <v>5100</v>
      </c>
      <c r="P211" s="274">
        <v>6100</v>
      </c>
      <c r="Q211" s="273">
        <v>4850</v>
      </c>
      <c r="R211" s="275">
        <v>5300</v>
      </c>
      <c r="S211" s="274">
        <v>6300</v>
      </c>
      <c r="T211" s="273">
        <v>4850</v>
      </c>
      <c r="U211" s="275">
        <v>5300</v>
      </c>
      <c r="V211" s="274">
        <v>6300</v>
      </c>
      <c r="W211" s="273">
        <v>4550</v>
      </c>
      <c r="X211" s="275">
        <v>4900</v>
      </c>
      <c r="Y211" s="274">
        <v>5900</v>
      </c>
      <c r="Z211" s="273">
        <v>5000</v>
      </c>
      <c r="AA211" s="275">
        <v>5500</v>
      </c>
      <c r="AB211" s="274">
        <v>6500</v>
      </c>
      <c r="AC211" s="273">
        <v>4350</v>
      </c>
      <c r="AD211" s="275">
        <v>4700</v>
      </c>
      <c r="AE211" s="274">
        <v>5700</v>
      </c>
      <c r="AF211" s="273">
        <v>4850</v>
      </c>
      <c r="AG211" s="275">
        <v>5300</v>
      </c>
      <c r="AH211" s="274">
        <v>6300</v>
      </c>
      <c r="AI211" s="275">
        <v>4450</v>
      </c>
      <c r="AJ211" s="275">
        <v>4800</v>
      </c>
      <c r="AK211" s="274">
        <v>5800</v>
      </c>
      <c r="AL211" s="72"/>
    </row>
    <row r="212" spans="1:38" ht="15" customHeight="1" x14ac:dyDescent="0.25">
      <c r="A212" s="105"/>
      <c r="B212" s="19"/>
      <c r="C212" s="152" t="s">
        <v>528</v>
      </c>
      <c r="D212" s="228" t="s">
        <v>196</v>
      </c>
      <c r="E212" s="154">
        <f t="shared" si="17"/>
        <v>7077.7777777777774</v>
      </c>
      <c r="F212" s="11"/>
      <c r="G212" s="150">
        <f t="shared" si="18"/>
        <v>27</v>
      </c>
      <c r="H212" s="276">
        <f t="shared" si="19"/>
        <v>6172.2222222222226</v>
      </c>
      <c r="I212" s="309">
        <f t="shared" si="20"/>
        <v>6577.7777777777774</v>
      </c>
      <c r="J212" s="317">
        <f t="shared" si="20"/>
        <v>7077.7777777777774</v>
      </c>
      <c r="K212" s="276">
        <v>5950</v>
      </c>
      <c r="L212" s="278">
        <v>6300</v>
      </c>
      <c r="M212" s="277">
        <v>6800</v>
      </c>
      <c r="N212" s="276">
        <v>6200</v>
      </c>
      <c r="O212" s="278">
        <v>6600</v>
      </c>
      <c r="P212" s="277">
        <v>7100</v>
      </c>
      <c r="Q212" s="276">
        <v>6350</v>
      </c>
      <c r="R212" s="278">
        <v>6800</v>
      </c>
      <c r="S212" s="277">
        <v>7300</v>
      </c>
      <c r="T212" s="276">
        <v>6350</v>
      </c>
      <c r="U212" s="278">
        <v>6800</v>
      </c>
      <c r="V212" s="277">
        <v>7300</v>
      </c>
      <c r="W212" s="276">
        <v>6050</v>
      </c>
      <c r="X212" s="278">
        <v>6400</v>
      </c>
      <c r="Y212" s="277">
        <v>6900</v>
      </c>
      <c r="Z212" s="276">
        <v>6500</v>
      </c>
      <c r="AA212" s="278">
        <v>7000</v>
      </c>
      <c r="AB212" s="277">
        <v>7500</v>
      </c>
      <c r="AC212" s="276">
        <v>5850</v>
      </c>
      <c r="AD212" s="278">
        <v>6200</v>
      </c>
      <c r="AE212" s="277">
        <v>6700</v>
      </c>
      <c r="AF212" s="276">
        <v>6350</v>
      </c>
      <c r="AG212" s="278">
        <v>6800</v>
      </c>
      <c r="AH212" s="277">
        <v>7300</v>
      </c>
      <c r="AI212" s="278">
        <v>5950</v>
      </c>
      <c r="AJ212" s="278">
        <v>6300</v>
      </c>
      <c r="AK212" s="277">
        <v>6800</v>
      </c>
      <c r="AL212" s="72"/>
    </row>
    <row r="213" spans="1:38" ht="15" customHeight="1" x14ac:dyDescent="0.25">
      <c r="A213" s="105"/>
      <c r="B213" s="19"/>
      <c r="C213" s="38" t="s">
        <v>529</v>
      </c>
      <c r="D213" s="632" t="s">
        <v>196</v>
      </c>
      <c r="E213" s="35">
        <f t="shared" si="17"/>
        <v>11577.777777777777</v>
      </c>
      <c r="F213" s="11"/>
      <c r="G213" s="22">
        <f t="shared" si="18"/>
        <v>27</v>
      </c>
      <c r="H213" s="273">
        <f t="shared" si="19"/>
        <v>7672.2222222222226</v>
      </c>
      <c r="I213" s="310">
        <f t="shared" si="20"/>
        <v>9577.7777777777774</v>
      </c>
      <c r="J213" s="316">
        <f t="shared" si="20"/>
        <v>11577.777777777777</v>
      </c>
      <c r="K213" s="273">
        <v>7450</v>
      </c>
      <c r="L213" s="275">
        <v>9300</v>
      </c>
      <c r="M213" s="274">
        <v>11300</v>
      </c>
      <c r="N213" s="273">
        <v>7700</v>
      </c>
      <c r="O213" s="275">
        <v>9600</v>
      </c>
      <c r="P213" s="274">
        <v>11600</v>
      </c>
      <c r="Q213" s="273">
        <v>7850</v>
      </c>
      <c r="R213" s="275">
        <v>9800</v>
      </c>
      <c r="S213" s="274">
        <v>11800</v>
      </c>
      <c r="T213" s="273">
        <v>7850</v>
      </c>
      <c r="U213" s="275">
        <v>9800</v>
      </c>
      <c r="V213" s="274">
        <v>11800</v>
      </c>
      <c r="W213" s="273">
        <v>7550</v>
      </c>
      <c r="X213" s="275">
        <v>9400</v>
      </c>
      <c r="Y213" s="274">
        <v>11400</v>
      </c>
      <c r="Z213" s="273">
        <v>8000</v>
      </c>
      <c r="AA213" s="275">
        <v>10000</v>
      </c>
      <c r="AB213" s="274">
        <v>12000</v>
      </c>
      <c r="AC213" s="273">
        <v>7350</v>
      </c>
      <c r="AD213" s="275">
        <v>9200</v>
      </c>
      <c r="AE213" s="274">
        <v>11200</v>
      </c>
      <c r="AF213" s="273">
        <v>7850</v>
      </c>
      <c r="AG213" s="275">
        <v>9800</v>
      </c>
      <c r="AH213" s="274">
        <v>11800</v>
      </c>
      <c r="AI213" s="275">
        <v>7450</v>
      </c>
      <c r="AJ213" s="275">
        <v>9300</v>
      </c>
      <c r="AK213" s="274">
        <v>11300</v>
      </c>
      <c r="AL213" s="72"/>
    </row>
    <row r="214" spans="1:38" ht="15" customHeight="1" x14ac:dyDescent="0.25">
      <c r="A214" s="105"/>
      <c r="B214" s="19"/>
      <c r="C214" s="152" t="s">
        <v>530</v>
      </c>
      <c r="D214" s="228" t="s">
        <v>196</v>
      </c>
      <c r="E214" s="154">
        <f t="shared" si="17"/>
        <v>13577.777777777777</v>
      </c>
      <c r="F214" s="11"/>
      <c r="G214" s="150">
        <f t="shared" si="18"/>
        <v>27</v>
      </c>
      <c r="H214" s="276">
        <f t="shared" si="19"/>
        <v>9672.2222222222226</v>
      </c>
      <c r="I214" s="309">
        <f t="shared" si="20"/>
        <v>11577.777777777777</v>
      </c>
      <c r="J214" s="317">
        <f t="shared" si="20"/>
        <v>13577.777777777777</v>
      </c>
      <c r="K214" s="276">
        <v>9450</v>
      </c>
      <c r="L214" s="278">
        <v>11300</v>
      </c>
      <c r="M214" s="277">
        <v>13300</v>
      </c>
      <c r="N214" s="276">
        <v>9700</v>
      </c>
      <c r="O214" s="278">
        <v>11600</v>
      </c>
      <c r="P214" s="277">
        <v>13600</v>
      </c>
      <c r="Q214" s="276">
        <v>9850</v>
      </c>
      <c r="R214" s="278">
        <v>11800</v>
      </c>
      <c r="S214" s="277">
        <v>13800</v>
      </c>
      <c r="T214" s="276">
        <v>9850</v>
      </c>
      <c r="U214" s="278">
        <v>11800</v>
      </c>
      <c r="V214" s="277">
        <v>13800</v>
      </c>
      <c r="W214" s="276">
        <v>9550</v>
      </c>
      <c r="X214" s="278">
        <v>11400</v>
      </c>
      <c r="Y214" s="277">
        <v>13400</v>
      </c>
      <c r="Z214" s="276">
        <v>10000</v>
      </c>
      <c r="AA214" s="278">
        <v>12000</v>
      </c>
      <c r="AB214" s="277">
        <v>14000</v>
      </c>
      <c r="AC214" s="276">
        <v>9350</v>
      </c>
      <c r="AD214" s="278">
        <v>11200</v>
      </c>
      <c r="AE214" s="277">
        <v>13200</v>
      </c>
      <c r="AF214" s="276">
        <v>9850</v>
      </c>
      <c r="AG214" s="278">
        <v>11800</v>
      </c>
      <c r="AH214" s="277">
        <v>13800</v>
      </c>
      <c r="AI214" s="278">
        <v>9450</v>
      </c>
      <c r="AJ214" s="278">
        <v>11300</v>
      </c>
      <c r="AK214" s="277">
        <v>13300</v>
      </c>
      <c r="AL214" s="72"/>
    </row>
    <row r="215" spans="1:38" ht="15" customHeight="1" x14ac:dyDescent="0.25">
      <c r="A215" s="105"/>
      <c r="B215" s="19"/>
      <c r="C215" s="38" t="s">
        <v>531</v>
      </c>
      <c r="D215" s="632" t="s">
        <v>196</v>
      </c>
      <c r="E215" s="35">
        <f t="shared" si="17"/>
        <v>15827.777777777777</v>
      </c>
      <c r="F215" s="11"/>
      <c r="G215" s="22">
        <f t="shared" si="18"/>
        <v>27</v>
      </c>
      <c r="H215" s="273">
        <f t="shared" si="19"/>
        <v>12672.222222222223</v>
      </c>
      <c r="I215" s="310">
        <f t="shared" si="20"/>
        <v>14577.777777777777</v>
      </c>
      <c r="J215" s="316">
        <f t="shared" si="20"/>
        <v>15827.777777777777</v>
      </c>
      <c r="K215" s="273">
        <v>12450</v>
      </c>
      <c r="L215" s="275">
        <v>14300</v>
      </c>
      <c r="M215" s="274">
        <v>15550</v>
      </c>
      <c r="N215" s="273">
        <v>12700</v>
      </c>
      <c r="O215" s="275">
        <v>14600</v>
      </c>
      <c r="P215" s="274">
        <v>15850</v>
      </c>
      <c r="Q215" s="273">
        <v>12850</v>
      </c>
      <c r="R215" s="275">
        <v>14800</v>
      </c>
      <c r="S215" s="274">
        <v>16050</v>
      </c>
      <c r="T215" s="273">
        <v>12850</v>
      </c>
      <c r="U215" s="275">
        <v>14800</v>
      </c>
      <c r="V215" s="274">
        <v>16050</v>
      </c>
      <c r="W215" s="273">
        <v>12550</v>
      </c>
      <c r="X215" s="275">
        <v>14400</v>
      </c>
      <c r="Y215" s="274">
        <v>15650</v>
      </c>
      <c r="Z215" s="273">
        <v>13000</v>
      </c>
      <c r="AA215" s="275">
        <v>15000</v>
      </c>
      <c r="AB215" s="274">
        <v>16250</v>
      </c>
      <c r="AC215" s="273">
        <v>12350</v>
      </c>
      <c r="AD215" s="275">
        <v>14200</v>
      </c>
      <c r="AE215" s="274">
        <v>15450</v>
      </c>
      <c r="AF215" s="273">
        <v>12850</v>
      </c>
      <c r="AG215" s="275">
        <v>14800</v>
      </c>
      <c r="AH215" s="274">
        <v>16050</v>
      </c>
      <c r="AI215" s="275">
        <v>12450</v>
      </c>
      <c r="AJ215" s="275">
        <v>14300</v>
      </c>
      <c r="AK215" s="274">
        <v>15550</v>
      </c>
      <c r="AL215" s="72"/>
    </row>
    <row r="216" spans="1:38" ht="15" customHeight="1" x14ac:dyDescent="0.25">
      <c r="A216" s="105"/>
      <c r="B216" s="19"/>
      <c r="C216" s="152" t="s">
        <v>532</v>
      </c>
      <c r="D216" s="228" t="s">
        <v>196</v>
      </c>
      <c r="E216" s="154">
        <f t="shared" si="17"/>
        <v>4727.7777777777774</v>
      </c>
      <c r="F216" s="11"/>
      <c r="G216" s="150">
        <f t="shared" si="18"/>
        <v>27</v>
      </c>
      <c r="H216" s="276">
        <f t="shared" si="19"/>
        <v>3772.2222222222222</v>
      </c>
      <c r="I216" s="309">
        <f t="shared" si="20"/>
        <v>4227.7777777777774</v>
      </c>
      <c r="J216" s="317">
        <f t="shared" si="20"/>
        <v>4727.7777777777774</v>
      </c>
      <c r="K216" s="276">
        <v>3550</v>
      </c>
      <c r="L216" s="278">
        <v>3950</v>
      </c>
      <c r="M216" s="277">
        <v>4450</v>
      </c>
      <c r="N216" s="276">
        <v>3800</v>
      </c>
      <c r="O216" s="278">
        <v>4250</v>
      </c>
      <c r="P216" s="277">
        <v>4750</v>
      </c>
      <c r="Q216" s="276">
        <v>3950</v>
      </c>
      <c r="R216" s="278">
        <v>4450</v>
      </c>
      <c r="S216" s="277">
        <v>4950</v>
      </c>
      <c r="T216" s="276">
        <v>3950</v>
      </c>
      <c r="U216" s="278">
        <v>4450</v>
      </c>
      <c r="V216" s="277">
        <v>4950</v>
      </c>
      <c r="W216" s="276">
        <v>3650</v>
      </c>
      <c r="X216" s="278">
        <v>4050</v>
      </c>
      <c r="Y216" s="277">
        <v>4550</v>
      </c>
      <c r="Z216" s="276">
        <v>4100</v>
      </c>
      <c r="AA216" s="278">
        <v>4650</v>
      </c>
      <c r="AB216" s="277">
        <v>5150</v>
      </c>
      <c r="AC216" s="276">
        <v>3450</v>
      </c>
      <c r="AD216" s="278">
        <v>3850</v>
      </c>
      <c r="AE216" s="277">
        <v>4350</v>
      </c>
      <c r="AF216" s="276">
        <v>3950</v>
      </c>
      <c r="AG216" s="278">
        <v>4450</v>
      </c>
      <c r="AH216" s="277">
        <v>4950</v>
      </c>
      <c r="AI216" s="278">
        <v>3550</v>
      </c>
      <c r="AJ216" s="278">
        <v>3950</v>
      </c>
      <c r="AK216" s="277">
        <v>4450</v>
      </c>
      <c r="AL216" s="72"/>
    </row>
    <row r="217" spans="1:38" ht="15" customHeight="1" x14ac:dyDescent="0.25">
      <c r="A217" s="105"/>
      <c r="B217" s="19"/>
      <c r="C217" s="38" t="s">
        <v>533</v>
      </c>
      <c r="D217" s="632" t="s">
        <v>196</v>
      </c>
      <c r="E217" s="35">
        <f t="shared" si="17"/>
        <v>6677.7777777777774</v>
      </c>
      <c r="F217" s="11"/>
      <c r="G217" s="22">
        <f t="shared" si="18"/>
        <v>27</v>
      </c>
      <c r="H217" s="273">
        <f t="shared" si="19"/>
        <v>5172.2222222222226</v>
      </c>
      <c r="I217" s="310">
        <f t="shared" si="20"/>
        <v>5827.7777777777774</v>
      </c>
      <c r="J217" s="316">
        <f t="shared" si="20"/>
        <v>6677.7777777777774</v>
      </c>
      <c r="K217" s="273">
        <v>4950</v>
      </c>
      <c r="L217" s="275">
        <v>5550</v>
      </c>
      <c r="M217" s="274">
        <v>6400</v>
      </c>
      <c r="N217" s="273">
        <v>5200</v>
      </c>
      <c r="O217" s="275">
        <v>5850</v>
      </c>
      <c r="P217" s="274">
        <v>6700</v>
      </c>
      <c r="Q217" s="273">
        <v>5350</v>
      </c>
      <c r="R217" s="275">
        <v>6050</v>
      </c>
      <c r="S217" s="274">
        <v>6900</v>
      </c>
      <c r="T217" s="273">
        <v>5350</v>
      </c>
      <c r="U217" s="275">
        <v>6050</v>
      </c>
      <c r="V217" s="274">
        <v>6900</v>
      </c>
      <c r="W217" s="273">
        <v>5050</v>
      </c>
      <c r="X217" s="275">
        <v>5650</v>
      </c>
      <c r="Y217" s="274">
        <v>6500</v>
      </c>
      <c r="Z217" s="273">
        <v>5500</v>
      </c>
      <c r="AA217" s="275">
        <v>6250</v>
      </c>
      <c r="AB217" s="274">
        <v>7100</v>
      </c>
      <c r="AC217" s="273">
        <v>4850</v>
      </c>
      <c r="AD217" s="275">
        <v>5450</v>
      </c>
      <c r="AE217" s="274">
        <v>6300</v>
      </c>
      <c r="AF217" s="273">
        <v>5350</v>
      </c>
      <c r="AG217" s="275">
        <v>6050</v>
      </c>
      <c r="AH217" s="274">
        <v>6900</v>
      </c>
      <c r="AI217" s="275">
        <v>4950</v>
      </c>
      <c r="AJ217" s="275">
        <v>5550</v>
      </c>
      <c r="AK217" s="274">
        <v>6400</v>
      </c>
      <c r="AL217" s="72"/>
    </row>
    <row r="218" spans="1:38" ht="15" customHeight="1" x14ac:dyDescent="0.25">
      <c r="A218" s="105"/>
      <c r="B218" s="19"/>
      <c r="C218" s="152" t="s">
        <v>534</v>
      </c>
      <c r="D218" s="228" t="s">
        <v>196</v>
      </c>
      <c r="E218" s="154">
        <f t="shared" si="17"/>
        <v>7577.7777777777774</v>
      </c>
      <c r="F218" s="11"/>
      <c r="G218" s="150">
        <f t="shared" si="18"/>
        <v>27</v>
      </c>
      <c r="H218" s="276">
        <f t="shared" si="19"/>
        <v>6072.2222222222226</v>
      </c>
      <c r="I218" s="309">
        <f t="shared" si="20"/>
        <v>7127.7777777777774</v>
      </c>
      <c r="J218" s="317">
        <f t="shared" si="20"/>
        <v>7577.7777777777774</v>
      </c>
      <c r="K218" s="276">
        <v>5850</v>
      </c>
      <c r="L218" s="278">
        <v>6850</v>
      </c>
      <c r="M218" s="277">
        <v>7300</v>
      </c>
      <c r="N218" s="276">
        <v>6100</v>
      </c>
      <c r="O218" s="278">
        <v>7150</v>
      </c>
      <c r="P218" s="277">
        <v>7600</v>
      </c>
      <c r="Q218" s="276">
        <v>6250</v>
      </c>
      <c r="R218" s="278">
        <v>7350</v>
      </c>
      <c r="S218" s="277">
        <v>7800</v>
      </c>
      <c r="T218" s="276">
        <v>6250</v>
      </c>
      <c r="U218" s="278">
        <v>7350</v>
      </c>
      <c r="V218" s="277">
        <v>7800</v>
      </c>
      <c r="W218" s="276">
        <v>5950</v>
      </c>
      <c r="X218" s="278">
        <v>6950</v>
      </c>
      <c r="Y218" s="277">
        <v>7400</v>
      </c>
      <c r="Z218" s="276">
        <v>6400</v>
      </c>
      <c r="AA218" s="278">
        <v>7550</v>
      </c>
      <c r="AB218" s="277">
        <v>8000</v>
      </c>
      <c r="AC218" s="276">
        <v>5750</v>
      </c>
      <c r="AD218" s="278">
        <v>6750</v>
      </c>
      <c r="AE218" s="277">
        <v>7200</v>
      </c>
      <c r="AF218" s="276">
        <v>6250</v>
      </c>
      <c r="AG218" s="278">
        <v>7350</v>
      </c>
      <c r="AH218" s="277">
        <v>7800</v>
      </c>
      <c r="AI218" s="278">
        <v>5850</v>
      </c>
      <c r="AJ218" s="278">
        <v>6850</v>
      </c>
      <c r="AK218" s="277">
        <v>7300</v>
      </c>
      <c r="AL218" s="72"/>
    </row>
    <row r="219" spans="1:38" ht="15" customHeight="1" x14ac:dyDescent="0.25">
      <c r="A219" s="105"/>
      <c r="B219" s="19"/>
      <c r="C219" s="38" t="s">
        <v>535</v>
      </c>
      <c r="D219" s="632" t="s">
        <v>196</v>
      </c>
      <c r="E219" s="35">
        <f t="shared" si="17"/>
        <v>10077.777777777777</v>
      </c>
      <c r="F219" s="11"/>
      <c r="G219" s="22">
        <f t="shared" si="18"/>
        <v>27</v>
      </c>
      <c r="H219" s="273">
        <f t="shared" si="19"/>
        <v>8222.2222222222226</v>
      </c>
      <c r="I219" s="310">
        <f t="shared" si="20"/>
        <v>9027.7777777777774</v>
      </c>
      <c r="J219" s="316">
        <f t="shared" si="20"/>
        <v>10077.777777777777</v>
      </c>
      <c r="K219" s="273">
        <v>8000</v>
      </c>
      <c r="L219" s="275">
        <v>8750</v>
      </c>
      <c r="M219" s="274">
        <v>9800</v>
      </c>
      <c r="N219" s="273">
        <v>8250</v>
      </c>
      <c r="O219" s="275">
        <v>9050</v>
      </c>
      <c r="P219" s="274">
        <v>10100</v>
      </c>
      <c r="Q219" s="273">
        <v>8400</v>
      </c>
      <c r="R219" s="275">
        <v>9250</v>
      </c>
      <c r="S219" s="274">
        <v>10300</v>
      </c>
      <c r="T219" s="273">
        <v>8400</v>
      </c>
      <c r="U219" s="275">
        <v>9250</v>
      </c>
      <c r="V219" s="274">
        <v>10300</v>
      </c>
      <c r="W219" s="273">
        <v>8100</v>
      </c>
      <c r="X219" s="275">
        <v>8850</v>
      </c>
      <c r="Y219" s="274">
        <v>9900</v>
      </c>
      <c r="Z219" s="273">
        <v>8550</v>
      </c>
      <c r="AA219" s="275">
        <v>9450</v>
      </c>
      <c r="AB219" s="274">
        <v>10500</v>
      </c>
      <c r="AC219" s="273">
        <v>7900</v>
      </c>
      <c r="AD219" s="275">
        <v>8650</v>
      </c>
      <c r="AE219" s="274">
        <v>9700</v>
      </c>
      <c r="AF219" s="273">
        <v>8400</v>
      </c>
      <c r="AG219" s="275">
        <v>9250</v>
      </c>
      <c r="AH219" s="274">
        <v>10300</v>
      </c>
      <c r="AI219" s="275">
        <v>8000</v>
      </c>
      <c r="AJ219" s="275">
        <v>8750</v>
      </c>
      <c r="AK219" s="274">
        <v>9800</v>
      </c>
      <c r="AL219" s="72"/>
    </row>
    <row r="220" spans="1:38" ht="15" customHeight="1" x14ac:dyDescent="0.25">
      <c r="A220" s="105"/>
      <c r="B220" s="19"/>
      <c r="C220" s="152" t="s">
        <v>536</v>
      </c>
      <c r="D220" s="228" t="s">
        <v>49</v>
      </c>
      <c r="E220" s="154">
        <f t="shared" si="17"/>
        <v>12577.777777777777</v>
      </c>
      <c r="F220" s="11"/>
      <c r="G220" s="150">
        <f t="shared" si="18"/>
        <v>27</v>
      </c>
      <c r="H220" s="276">
        <f t="shared" si="19"/>
        <v>9672.2222222222226</v>
      </c>
      <c r="I220" s="309">
        <f t="shared" si="20"/>
        <v>11077.777777777777</v>
      </c>
      <c r="J220" s="317">
        <f t="shared" si="20"/>
        <v>12577.777777777777</v>
      </c>
      <c r="K220" s="276">
        <v>9450</v>
      </c>
      <c r="L220" s="278">
        <v>10800</v>
      </c>
      <c r="M220" s="277">
        <v>12300</v>
      </c>
      <c r="N220" s="276">
        <v>9700</v>
      </c>
      <c r="O220" s="278">
        <v>11100</v>
      </c>
      <c r="P220" s="277">
        <v>12600</v>
      </c>
      <c r="Q220" s="276">
        <v>9850</v>
      </c>
      <c r="R220" s="278">
        <v>11300</v>
      </c>
      <c r="S220" s="277">
        <v>12800</v>
      </c>
      <c r="T220" s="276">
        <v>9850</v>
      </c>
      <c r="U220" s="278">
        <v>11300</v>
      </c>
      <c r="V220" s="277">
        <v>12800</v>
      </c>
      <c r="W220" s="276">
        <v>9550</v>
      </c>
      <c r="X220" s="278">
        <v>10900</v>
      </c>
      <c r="Y220" s="277">
        <v>12400</v>
      </c>
      <c r="Z220" s="276">
        <v>10000</v>
      </c>
      <c r="AA220" s="278">
        <v>11500</v>
      </c>
      <c r="AB220" s="277">
        <v>13000</v>
      </c>
      <c r="AC220" s="276">
        <v>9350</v>
      </c>
      <c r="AD220" s="278">
        <v>10700</v>
      </c>
      <c r="AE220" s="277">
        <v>12200</v>
      </c>
      <c r="AF220" s="276">
        <v>9850</v>
      </c>
      <c r="AG220" s="278">
        <v>11300</v>
      </c>
      <c r="AH220" s="277">
        <v>12800</v>
      </c>
      <c r="AI220" s="278">
        <v>9450</v>
      </c>
      <c r="AJ220" s="278">
        <v>10800</v>
      </c>
      <c r="AK220" s="277">
        <v>12300</v>
      </c>
      <c r="AL220" s="72"/>
    </row>
    <row r="221" spans="1:38" ht="15" customHeight="1" x14ac:dyDescent="0.25">
      <c r="A221" s="105"/>
      <c r="B221" s="19"/>
      <c r="C221" s="38" t="s">
        <v>537</v>
      </c>
      <c r="D221" s="632" t="s">
        <v>196</v>
      </c>
      <c r="E221" s="35">
        <f t="shared" si="17"/>
        <v>6066.666666666667</v>
      </c>
      <c r="F221" s="11"/>
      <c r="G221" s="22">
        <f t="shared" si="18"/>
        <v>27</v>
      </c>
      <c r="H221" s="273">
        <f t="shared" ref="H221:H253" si="21">AVERAGE(K221,N221,Q221,T221,W221,Z221,AC221,AF221,AI221)</f>
        <v>5266.666666666667</v>
      </c>
      <c r="I221" s="310">
        <f t="shared" si="20"/>
        <v>5666.666666666667</v>
      </c>
      <c r="J221" s="316">
        <f t="shared" si="20"/>
        <v>6066.666666666667</v>
      </c>
      <c r="K221" s="273">
        <v>5100</v>
      </c>
      <c r="L221" s="275">
        <v>5500</v>
      </c>
      <c r="M221" s="274">
        <v>5900</v>
      </c>
      <c r="N221" s="273">
        <v>5300</v>
      </c>
      <c r="O221" s="275">
        <v>5700</v>
      </c>
      <c r="P221" s="274">
        <v>6100</v>
      </c>
      <c r="Q221" s="273">
        <v>5400</v>
      </c>
      <c r="R221" s="275">
        <v>5800</v>
      </c>
      <c r="S221" s="274">
        <v>6200</v>
      </c>
      <c r="T221" s="273">
        <v>5400</v>
      </c>
      <c r="U221" s="275">
        <v>5800</v>
      </c>
      <c r="V221" s="274">
        <v>6200</v>
      </c>
      <c r="W221" s="273">
        <v>5200</v>
      </c>
      <c r="X221" s="275">
        <v>5600</v>
      </c>
      <c r="Y221" s="274">
        <v>6000</v>
      </c>
      <c r="Z221" s="273">
        <v>5500</v>
      </c>
      <c r="AA221" s="275">
        <v>5900</v>
      </c>
      <c r="AB221" s="274">
        <v>6300</v>
      </c>
      <c r="AC221" s="273">
        <v>5000</v>
      </c>
      <c r="AD221" s="275">
        <v>5400</v>
      </c>
      <c r="AE221" s="274">
        <v>5800</v>
      </c>
      <c r="AF221" s="273">
        <v>5400</v>
      </c>
      <c r="AG221" s="275">
        <v>5800</v>
      </c>
      <c r="AH221" s="274">
        <v>6200</v>
      </c>
      <c r="AI221" s="275">
        <v>5100</v>
      </c>
      <c r="AJ221" s="275">
        <v>5500</v>
      </c>
      <c r="AK221" s="274">
        <v>5900</v>
      </c>
      <c r="AL221" s="72"/>
    </row>
    <row r="222" spans="1:38" ht="15" customHeight="1" x14ac:dyDescent="0.25">
      <c r="A222" s="105"/>
      <c r="B222" s="19"/>
      <c r="C222" s="152" t="s">
        <v>538</v>
      </c>
      <c r="D222" s="228" t="s">
        <v>196</v>
      </c>
      <c r="E222" s="154">
        <f t="shared" si="17"/>
        <v>9766.6666666666661</v>
      </c>
      <c r="F222" s="11"/>
      <c r="G222" s="150">
        <f t="shared" si="18"/>
        <v>27</v>
      </c>
      <c r="H222" s="276">
        <f t="shared" si="21"/>
        <v>7883.333333333333</v>
      </c>
      <c r="I222" s="309">
        <f t="shared" si="20"/>
        <v>8966.6666666666661</v>
      </c>
      <c r="J222" s="317">
        <f t="shared" si="20"/>
        <v>9766.6666666666661</v>
      </c>
      <c r="K222" s="276">
        <v>7750</v>
      </c>
      <c r="L222" s="278">
        <v>8800</v>
      </c>
      <c r="M222" s="277">
        <v>9600</v>
      </c>
      <c r="N222" s="276">
        <v>7950</v>
      </c>
      <c r="O222" s="278">
        <v>9000</v>
      </c>
      <c r="P222" s="277">
        <v>9800</v>
      </c>
      <c r="Q222" s="276">
        <v>8050</v>
      </c>
      <c r="R222" s="278">
        <v>9100</v>
      </c>
      <c r="S222" s="277">
        <v>9900</v>
      </c>
      <c r="T222" s="276">
        <v>8050</v>
      </c>
      <c r="U222" s="278">
        <v>9100</v>
      </c>
      <c r="V222" s="277">
        <v>9900</v>
      </c>
      <c r="W222" s="276">
        <v>7850</v>
      </c>
      <c r="X222" s="278">
        <v>8900</v>
      </c>
      <c r="Y222" s="277">
        <v>9700</v>
      </c>
      <c r="Z222" s="276">
        <v>8000</v>
      </c>
      <c r="AA222" s="278">
        <v>9200</v>
      </c>
      <c r="AB222" s="277">
        <v>10000</v>
      </c>
      <c r="AC222" s="276">
        <v>7650</v>
      </c>
      <c r="AD222" s="278">
        <v>8700</v>
      </c>
      <c r="AE222" s="277">
        <v>9500</v>
      </c>
      <c r="AF222" s="276">
        <v>7900</v>
      </c>
      <c r="AG222" s="278">
        <v>9100</v>
      </c>
      <c r="AH222" s="277">
        <v>9900</v>
      </c>
      <c r="AI222" s="278">
        <v>7750</v>
      </c>
      <c r="AJ222" s="278">
        <v>8800</v>
      </c>
      <c r="AK222" s="277">
        <v>9600</v>
      </c>
      <c r="AL222" s="72"/>
    </row>
    <row r="223" spans="1:38" ht="15" customHeight="1" x14ac:dyDescent="0.25">
      <c r="A223" s="105"/>
      <c r="B223" s="19"/>
      <c r="C223" s="38" t="s">
        <v>539</v>
      </c>
      <c r="D223" s="632" t="s">
        <v>196</v>
      </c>
      <c r="E223" s="35">
        <f t="shared" si="17"/>
        <v>14805.555555555555</v>
      </c>
      <c r="F223" s="11"/>
      <c r="G223" s="22">
        <f t="shared" si="18"/>
        <v>27</v>
      </c>
      <c r="H223" s="273">
        <f t="shared" si="21"/>
        <v>10766.666666666666</v>
      </c>
      <c r="I223" s="310">
        <f t="shared" si="20"/>
        <v>12266.666666666666</v>
      </c>
      <c r="J223" s="316">
        <f t="shared" si="20"/>
        <v>14805.555555555555</v>
      </c>
      <c r="K223" s="273">
        <v>10600</v>
      </c>
      <c r="L223" s="275">
        <v>12100</v>
      </c>
      <c r="M223" s="274">
        <v>14650</v>
      </c>
      <c r="N223" s="273">
        <v>10800</v>
      </c>
      <c r="O223" s="275">
        <v>12300</v>
      </c>
      <c r="P223" s="274">
        <v>14850</v>
      </c>
      <c r="Q223" s="273">
        <v>10900</v>
      </c>
      <c r="R223" s="275">
        <v>12400</v>
      </c>
      <c r="S223" s="274">
        <v>14950</v>
      </c>
      <c r="T223" s="273">
        <v>10900</v>
      </c>
      <c r="U223" s="275">
        <v>12400</v>
      </c>
      <c r="V223" s="274">
        <v>14950</v>
      </c>
      <c r="W223" s="273">
        <v>10700</v>
      </c>
      <c r="X223" s="275">
        <v>12200</v>
      </c>
      <c r="Y223" s="274">
        <v>14750</v>
      </c>
      <c r="Z223" s="273">
        <v>11000</v>
      </c>
      <c r="AA223" s="275">
        <v>12500</v>
      </c>
      <c r="AB223" s="274">
        <v>15000</v>
      </c>
      <c r="AC223" s="273">
        <v>10500</v>
      </c>
      <c r="AD223" s="275">
        <v>12000</v>
      </c>
      <c r="AE223" s="274">
        <v>14550</v>
      </c>
      <c r="AF223" s="273">
        <v>10900</v>
      </c>
      <c r="AG223" s="275">
        <v>12400</v>
      </c>
      <c r="AH223" s="274">
        <v>14900</v>
      </c>
      <c r="AI223" s="275">
        <v>10600</v>
      </c>
      <c r="AJ223" s="275">
        <v>12100</v>
      </c>
      <c r="AK223" s="274">
        <v>14650</v>
      </c>
      <c r="AL223" s="72"/>
    </row>
    <row r="224" spans="1:38" ht="15" customHeight="1" x14ac:dyDescent="0.25">
      <c r="A224" s="105"/>
      <c r="B224" s="19"/>
      <c r="C224" s="152" t="s">
        <v>540</v>
      </c>
      <c r="D224" s="228" t="s">
        <v>196</v>
      </c>
      <c r="E224" s="154">
        <f t="shared" si="17"/>
        <v>16844.444444444445</v>
      </c>
      <c r="F224" s="11"/>
      <c r="G224" s="150">
        <f t="shared" si="18"/>
        <v>27</v>
      </c>
      <c r="H224" s="276">
        <f t="shared" si="21"/>
        <v>12266.666666666666</v>
      </c>
      <c r="I224" s="309">
        <f t="shared" si="20"/>
        <v>13766.666666666666</v>
      </c>
      <c r="J224" s="317">
        <f t="shared" si="20"/>
        <v>16844.444444444445</v>
      </c>
      <c r="K224" s="276">
        <v>12100</v>
      </c>
      <c r="L224" s="278">
        <v>13600</v>
      </c>
      <c r="M224" s="277">
        <v>16700</v>
      </c>
      <c r="N224" s="276">
        <v>12300</v>
      </c>
      <c r="O224" s="278">
        <v>13800</v>
      </c>
      <c r="P224" s="277">
        <v>16900</v>
      </c>
      <c r="Q224" s="276">
        <v>12400</v>
      </c>
      <c r="R224" s="278">
        <v>13900</v>
      </c>
      <c r="S224" s="277">
        <v>17000</v>
      </c>
      <c r="T224" s="276">
        <v>12400</v>
      </c>
      <c r="U224" s="278">
        <v>13900</v>
      </c>
      <c r="V224" s="277">
        <v>17000</v>
      </c>
      <c r="W224" s="276">
        <v>12200</v>
      </c>
      <c r="X224" s="278">
        <v>13700</v>
      </c>
      <c r="Y224" s="277">
        <v>16800</v>
      </c>
      <c r="Z224" s="276">
        <v>12500</v>
      </c>
      <c r="AA224" s="278">
        <v>14000</v>
      </c>
      <c r="AB224" s="277">
        <v>17000</v>
      </c>
      <c r="AC224" s="276">
        <v>12000</v>
      </c>
      <c r="AD224" s="278">
        <v>13500</v>
      </c>
      <c r="AE224" s="277">
        <v>16600</v>
      </c>
      <c r="AF224" s="276">
        <v>12400</v>
      </c>
      <c r="AG224" s="278">
        <v>13900</v>
      </c>
      <c r="AH224" s="277">
        <v>16900</v>
      </c>
      <c r="AI224" s="278">
        <v>12100</v>
      </c>
      <c r="AJ224" s="278">
        <v>13600</v>
      </c>
      <c r="AK224" s="277">
        <v>16700</v>
      </c>
      <c r="AL224" s="72"/>
    </row>
    <row r="225" spans="1:38" ht="15" customHeight="1" x14ac:dyDescent="0.25">
      <c r="A225" s="105"/>
      <c r="B225" s="19"/>
      <c r="C225" s="38" t="s">
        <v>541</v>
      </c>
      <c r="D225" s="632" t="s">
        <v>196</v>
      </c>
      <c r="E225" s="35">
        <f t="shared" si="17"/>
        <v>17783.333333333332</v>
      </c>
      <c r="F225" s="11"/>
      <c r="G225" s="22">
        <f t="shared" si="18"/>
        <v>27</v>
      </c>
      <c r="H225" s="273">
        <f t="shared" si="21"/>
        <v>13266.666666666666</v>
      </c>
      <c r="I225" s="310">
        <f t="shared" si="20"/>
        <v>15777.777777777777</v>
      </c>
      <c r="J225" s="316">
        <f t="shared" si="20"/>
        <v>17783.333333333332</v>
      </c>
      <c r="K225" s="273">
        <v>13100</v>
      </c>
      <c r="L225" s="275">
        <v>15700</v>
      </c>
      <c r="M225" s="274">
        <v>17550</v>
      </c>
      <c r="N225" s="273">
        <v>13300</v>
      </c>
      <c r="O225" s="275">
        <v>15800</v>
      </c>
      <c r="P225" s="274">
        <v>17650</v>
      </c>
      <c r="Q225" s="273">
        <v>13400</v>
      </c>
      <c r="R225" s="275">
        <v>15800</v>
      </c>
      <c r="S225" s="274">
        <v>18200</v>
      </c>
      <c r="T225" s="273">
        <v>13400</v>
      </c>
      <c r="U225" s="275">
        <v>15800</v>
      </c>
      <c r="V225" s="274">
        <v>18350</v>
      </c>
      <c r="W225" s="273">
        <v>13200</v>
      </c>
      <c r="X225" s="275">
        <v>15800</v>
      </c>
      <c r="Y225" s="274">
        <v>17650</v>
      </c>
      <c r="Z225" s="273">
        <v>13500</v>
      </c>
      <c r="AA225" s="275">
        <v>16000</v>
      </c>
      <c r="AB225" s="274">
        <v>18000</v>
      </c>
      <c r="AC225" s="273">
        <v>13000</v>
      </c>
      <c r="AD225" s="275">
        <v>15600</v>
      </c>
      <c r="AE225" s="274">
        <v>17450</v>
      </c>
      <c r="AF225" s="273">
        <v>13400</v>
      </c>
      <c r="AG225" s="275">
        <v>15800</v>
      </c>
      <c r="AH225" s="274">
        <v>17650</v>
      </c>
      <c r="AI225" s="275">
        <v>13100</v>
      </c>
      <c r="AJ225" s="275">
        <v>15700</v>
      </c>
      <c r="AK225" s="274">
        <v>17550</v>
      </c>
      <c r="AL225" s="72"/>
    </row>
    <row r="226" spans="1:38" ht="15" customHeight="1" x14ac:dyDescent="0.25">
      <c r="A226" s="105"/>
      <c r="B226" s="19"/>
      <c r="C226" s="152" t="s">
        <v>542</v>
      </c>
      <c r="D226" s="228" t="s">
        <v>196</v>
      </c>
      <c r="E226" s="154">
        <f t="shared" si="17"/>
        <v>12766.666666666666</v>
      </c>
      <c r="F226" s="11"/>
      <c r="G226" s="150">
        <f t="shared" si="18"/>
        <v>27</v>
      </c>
      <c r="H226" s="276">
        <f t="shared" si="21"/>
        <v>9766.6666666666661</v>
      </c>
      <c r="I226" s="309">
        <f t="shared" si="20"/>
        <v>10766.666666666666</v>
      </c>
      <c r="J226" s="317">
        <f t="shared" si="20"/>
        <v>12766.666666666666</v>
      </c>
      <c r="K226" s="276">
        <v>9600</v>
      </c>
      <c r="L226" s="278">
        <v>10600</v>
      </c>
      <c r="M226" s="277">
        <v>12600</v>
      </c>
      <c r="N226" s="276">
        <v>9800</v>
      </c>
      <c r="O226" s="278">
        <v>10800</v>
      </c>
      <c r="P226" s="277">
        <v>12800</v>
      </c>
      <c r="Q226" s="276">
        <v>9900</v>
      </c>
      <c r="R226" s="278">
        <v>10900</v>
      </c>
      <c r="S226" s="277">
        <v>12900</v>
      </c>
      <c r="T226" s="276">
        <v>9900</v>
      </c>
      <c r="U226" s="278">
        <v>10900</v>
      </c>
      <c r="V226" s="277">
        <v>12900</v>
      </c>
      <c r="W226" s="276">
        <v>9700</v>
      </c>
      <c r="X226" s="278">
        <v>10700</v>
      </c>
      <c r="Y226" s="277">
        <v>12700</v>
      </c>
      <c r="Z226" s="276">
        <v>10000</v>
      </c>
      <c r="AA226" s="278">
        <v>11000</v>
      </c>
      <c r="AB226" s="277">
        <v>13000</v>
      </c>
      <c r="AC226" s="276">
        <v>9500</v>
      </c>
      <c r="AD226" s="278">
        <v>10500</v>
      </c>
      <c r="AE226" s="277">
        <v>12500</v>
      </c>
      <c r="AF226" s="276">
        <v>9900</v>
      </c>
      <c r="AG226" s="278">
        <v>10900</v>
      </c>
      <c r="AH226" s="277">
        <v>12900</v>
      </c>
      <c r="AI226" s="278">
        <v>9600</v>
      </c>
      <c r="AJ226" s="278">
        <v>10600</v>
      </c>
      <c r="AK226" s="277">
        <v>12600</v>
      </c>
      <c r="AL226" s="72"/>
    </row>
    <row r="227" spans="1:38" ht="15" customHeight="1" x14ac:dyDescent="0.25">
      <c r="A227" s="105"/>
      <c r="B227" s="19"/>
      <c r="C227" s="38" t="s">
        <v>543</v>
      </c>
      <c r="D227" s="632" t="s">
        <v>196</v>
      </c>
      <c r="E227" s="35">
        <f t="shared" si="17"/>
        <v>15344.444444444445</v>
      </c>
      <c r="F227" s="11"/>
      <c r="G227" s="22">
        <f t="shared" si="18"/>
        <v>27</v>
      </c>
      <c r="H227" s="273">
        <f t="shared" si="21"/>
        <v>11766.666666666666</v>
      </c>
      <c r="I227" s="310">
        <f t="shared" si="20"/>
        <v>12844.444444444445</v>
      </c>
      <c r="J227" s="316">
        <f t="shared" si="20"/>
        <v>15344.444444444445</v>
      </c>
      <c r="K227" s="273">
        <v>11600</v>
      </c>
      <c r="L227" s="275">
        <v>12700</v>
      </c>
      <c r="M227" s="274">
        <v>15200</v>
      </c>
      <c r="N227" s="273">
        <v>11800</v>
      </c>
      <c r="O227" s="275">
        <v>12900</v>
      </c>
      <c r="P227" s="274">
        <v>15400</v>
      </c>
      <c r="Q227" s="273">
        <v>11900</v>
      </c>
      <c r="R227" s="275">
        <v>13000</v>
      </c>
      <c r="S227" s="274">
        <v>15500</v>
      </c>
      <c r="T227" s="273">
        <v>11900</v>
      </c>
      <c r="U227" s="275">
        <v>13000</v>
      </c>
      <c r="V227" s="274">
        <v>15500</v>
      </c>
      <c r="W227" s="273">
        <v>11700</v>
      </c>
      <c r="X227" s="275">
        <v>12800</v>
      </c>
      <c r="Y227" s="274">
        <v>15300</v>
      </c>
      <c r="Z227" s="273">
        <v>12000</v>
      </c>
      <c r="AA227" s="275">
        <v>13000</v>
      </c>
      <c r="AB227" s="274">
        <v>15500</v>
      </c>
      <c r="AC227" s="273">
        <v>11500</v>
      </c>
      <c r="AD227" s="275">
        <v>12600</v>
      </c>
      <c r="AE227" s="274">
        <v>15100</v>
      </c>
      <c r="AF227" s="273">
        <v>11900</v>
      </c>
      <c r="AG227" s="275">
        <v>12900</v>
      </c>
      <c r="AH227" s="274">
        <v>15400</v>
      </c>
      <c r="AI227" s="275">
        <v>11600</v>
      </c>
      <c r="AJ227" s="275">
        <v>12700</v>
      </c>
      <c r="AK227" s="274">
        <v>15200</v>
      </c>
      <c r="AL227" s="72"/>
    </row>
    <row r="228" spans="1:38" ht="15" customHeight="1" x14ac:dyDescent="0.25">
      <c r="A228" s="105"/>
      <c r="B228" s="19"/>
      <c r="C228" s="152" t="s">
        <v>544</v>
      </c>
      <c r="D228" s="228" t="s">
        <v>196</v>
      </c>
      <c r="E228" s="154">
        <f t="shared" si="17"/>
        <v>17777.777777777777</v>
      </c>
      <c r="F228" s="11"/>
      <c r="G228" s="150">
        <f t="shared" si="18"/>
        <v>27</v>
      </c>
      <c r="H228" s="276">
        <f t="shared" si="21"/>
        <v>13266.666666666666</v>
      </c>
      <c r="I228" s="309">
        <f t="shared" si="20"/>
        <v>13900</v>
      </c>
      <c r="J228" s="317">
        <f t="shared" si="20"/>
        <v>17777.777777777777</v>
      </c>
      <c r="K228" s="276">
        <v>13100</v>
      </c>
      <c r="L228" s="278">
        <v>13750</v>
      </c>
      <c r="M228" s="277">
        <v>17700</v>
      </c>
      <c r="N228" s="276">
        <v>13300</v>
      </c>
      <c r="O228" s="278">
        <v>13850</v>
      </c>
      <c r="P228" s="277">
        <v>17800</v>
      </c>
      <c r="Q228" s="276">
        <v>13400</v>
      </c>
      <c r="R228" s="278">
        <v>14200</v>
      </c>
      <c r="S228" s="277">
        <v>17800</v>
      </c>
      <c r="T228" s="276">
        <v>13400</v>
      </c>
      <c r="U228" s="278">
        <v>14200</v>
      </c>
      <c r="V228" s="277">
        <v>17800</v>
      </c>
      <c r="W228" s="276">
        <v>13200</v>
      </c>
      <c r="X228" s="278">
        <v>13850</v>
      </c>
      <c r="Y228" s="277">
        <v>17800</v>
      </c>
      <c r="Z228" s="276">
        <v>13500</v>
      </c>
      <c r="AA228" s="278">
        <v>14000</v>
      </c>
      <c r="AB228" s="277">
        <v>18000</v>
      </c>
      <c r="AC228" s="276">
        <v>13000</v>
      </c>
      <c r="AD228" s="278">
        <v>13650</v>
      </c>
      <c r="AE228" s="277">
        <v>17600</v>
      </c>
      <c r="AF228" s="276">
        <v>13400</v>
      </c>
      <c r="AG228" s="278">
        <v>13850</v>
      </c>
      <c r="AH228" s="277">
        <v>17800</v>
      </c>
      <c r="AI228" s="278">
        <v>13100</v>
      </c>
      <c r="AJ228" s="278">
        <v>13750</v>
      </c>
      <c r="AK228" s="277">
        <v>17700</v>
      </c>
      <c r="AL228" s="72"/>
    </row>
    <row r="229" spans="1:38" ht="15" customHeight="1" x14ac:dyDescent="0.25">
      <c r="A229" s="105"/>
      <c r="B229" s="19"/>
      <c r="C229" s="38" t="s">
        <v>545</v>
      </c>
      <c r="D229" s="632" t="s">
        <v>196</v>
      </c>
      <c r="E229" s="35">
        <f t="shared" si="17"/>
        <v>7650</v>
      </c>
      <c r="F229" s="11"/>
      <c r="G229" s="22">
        <f t="shared" si="18"/>
        <v>27</v>
      </c>
      <c r="H229" s="273">
        <f t="shared" si="21"/>
        <v>6266.666666666667</v>
      </c>
      <c r="I229" s="310">
        <f t="shared" si="20"/>
        <v>7111.1111111111113</v>
      </c>
      <c r="J229" s="316">
        <f t="shared" si="20"/>
        <v>7650</v>
      </c>
      <c r="K229" s="273">
        <v>6100</v>
      </c>
      <c r="L229" s="275">
        <v>6900</v>
      </c>
      <c r="M229" s="274">
        <v>7450</v>
      </c>
      <c r="N229" s="273">
        <v>6300</v>
      </c>
      <c r="O229" s="275">
        <v>7100</v>
      </c>
      <c r="P229" s="274">
        <v>7650</v>
      </c>
      <c r="Q229" s="273">
        <v>6400</v>
      </c>
      <c r="R229" s="275">
        <v>7200</v>
      </c>
      <c r="S229" s="274">
        <v>7750</v>
      </c>
      <c r="T229" s="273">
        <v>6400</v>
      </c>
      <c r="U229" s="275">
        <v>7200</v>
      </c>
      <c r="V229" s="274">
        <v>7750</v>
      </c>
      <c r="W229" s="273">
        <v>6200</v>
      </c>
      <c r="X229" s="275">
        <v>7000</v>
      </c>
      <c r="Y229" s="274">
        <v>7550</v>
      </c>
      <c r="Z229" s="273">
        <v>6500</v>
      </c>
      <c r="AA229" s="275">
        <v>7500</v>
      </c>
      <c r="AB229" s="274">
        <v>8000</v>
      </c>
      <c r="AC229" s="273">
        <v>6000</v>
      </c>
      <c r="AD229" s="275">
        <v>6800</v>
      </c>
      <c r="AE229" s="274">
        <v>7350</v>
      </c>
      <c r="AF229" s="273">
        <v>6400</v>
      </c>
      <c r="AG229" s="275">
        <v>7400</v>
      </c>
      <c r="AH229" s="274">
        <v>7900</v>
      </c>
      <c r="AI229" s="275">
        <v>6100</v>
      </c>
      <c r="AJ229" s="275">
        <v>6900</v>
      </c>
      <c r="AK229" s="274">
        <v>7450</v>
      </c>
      <c r="AL229" s="72"/>
    </row>
    <row r="230" spans="1:38" ht="15" customHeight="1" x14ac:dyDescent="0.25">
      <c r="A230" s="105"/>
      <c r="B230" s="19"/>
      <c r="C230" s="152" t="s">
        <v>546</v>
      </c>
      <c r="D230" s="228" t="s">
        <v>196</v>
      </c>
      <c r="E230" s="154">
        <f t="shared" si="17"/>
        <v>12766.666666666666</v>
      </c>
      <c r="F230" s="11"/>
      <c r="G230" s="150">
        <f t="shared" si="18"/>
        <v>27</v>
      </c>
      <c r="H230" s="276">
        <f t="shared" si="21"/>
        <v>8766.6666666666661</v>
      </c>
      <c r="I230" s="309">
        <f t="shared" si="20"/>
        <v>10266.666666666666</v>
      </c>
      <c r="J230" s="317">
        <f t="shared" si="20"/>
        <v>12766.666666666666</v>
      </c>
      <c r="K230" s="276">
        <v>8600</v>
      </c>
      <c r="L230" s="278">
        <v>10100</v>
      </c>
      <c r="M230" s="277">
        <v>12600</v>
      </c>
      <c r="N230" s="276">
        <v>8800</v>
      </c>
      <c r="O230" s="278">
        <v>10300</v>
      </c>
      <c r="P230" s="277">
        <v>12800</v>
      </c>
      <c r="Q230" s="276">
        <v>8900</v>
      </c>
      <c r="R230" s="278">
        <v>10400</v>
      </c>
      <c r="S230" s="277">
        <v>12900</v>
      </c>
      <c r="T230" s="276">
        <v>8900</v>
      </c>
      <c r="U230" s="278">
        <v>10400</v>
      </c>
      <c r="V230" s="277">
        <v>12900</v>
      </c>
      <c r="W230" s="276">
        <v>8700</v>
      </c>
      <c r="X230" s="278">
        <v>10200</v>
      </c>
      <c r="Y230" s="277">
        <v>12700</v>
      </c>
      <c r="Z230" s="276">
        <v>9000</v>
      </c>
      <c r="AA230" s="278">
        <v>10500</v>
      </c>
      <c r="AB230" s="277">
        <v>13000</v>
      </c>
      <c r="AC230" s="276">
        <v>8500</v>
      </c>
      <c r="AD230" s="278">
        <v>10000</v>
      </c>
      <c r="AE230" s="277">
        <v>12500</v>
      </c>
      <c r="AF230" s="276">
        <v>8900</v>
      </c>
      <c r="AG230" s="278">
        <v>10400</v>
      </c>
      <c r="AH230" s="277">
        <v>12900</v>
      </c>
      <c r="AI230" s="278">
        <v>8600</v>
      </c>
      <c r="AJ230" s="278">
        <v>10100</v>
      </c>
      <c r="AK230" s="277">
        <v>12600</v>
      </c>
      <c r="AL230" s="72"/>
    </row>
    <row r="231" spans="1:38" ht="15" customHeight="1" x14ac:dyDescent="0.25">
      <c r="A231" s="105"/>
      <c r="B231" s="19"/>
      <c r="C231" s="38" t="s">
        <v>547</v>
      </c>
      <c r="D231" s="632" t="s">
        <v>196</v>
      </c>
      <c r="E231" s="35">
        <f t="shared" si="17"/>
        <v>15805.555555555555</v>
      </c>
      <c r="F231" s="11"/>
      <c r="G231" s="22">
        <f t="shared" si="18"/>
        <v>27</v>
      </c>
      <c r="H231" s="273">
        <f t="shared" si="21"/>
        <v>11955.555555555555</v>
      </c>
      <c r="I231" s="310">
        <f t="shared" si="20"/>
        <v>12766.666666666666</v>
      </c>
      <c r="J231" s="316">
        <f t="shared" si="20"/>
        <v>15805.555555555555</v>
      </c>
      <c r="K231" s="273">
        <v>11900</v>
      </c>
      <c r="L231" s="275">
        <v>12600</v>
      </c>
      <c r="M231" s="274">
        <v>15650</v>
      </c>
      <c r="N231" s="273">
        <v>12000</v>
      </c>
      <c r="O231" s="275">
        <v>12800</v>
      </c>
      <c r="P231" s="274">
        <v>15850</v>
      </c>
      <c r="Q231" s="273">
        <v>12000</v>
      </c>
      <c r="R231" s="275">
        <v>12900</v>
      </c>
      <c r="S231" s="274">
        <v>15950</v>
      </c>
      <c r="T231" s="273">
        <v>12000</v>
      </c>
      <c r="U231" s="275">
        <v>12900</v>
      </c>
      <c r="V231" s="274">
        <v>15950</v>
      </c>
      <c r="W231" s="273">
        <v>12000</v>
      </c>
      <c r="X231" s="275">
        <v>12700</v>
      </c>
      <c r="Y231" s="274">
        <v>15750</v>
      </c>
      <c r="Z231" s="273">
        <v>12000</v>
      </c>
      <c r="AA231" s="275">
        <v>13000</v>
      </c>
      <c r="AB231" s="274">
        <v>16000</v>
      </c>
      <c r="AC231" s="273">
        <v>11800</v>
      </c>
      <c r="AD231" s="275">
        <v>12500</v>
      </c>
      <c r="AE231" s="274">
        <v>15550</v>
      </c>
      <c r="AF231" s="273">
        <v>12000</v>
      </c>
      <c r="AG231" s="275">
        <v>12900</v>
      </c>
      <c r="AH231" s="274">
        <v>15900</v>
      </c>
      <c r="AI231" s="275">
        <v>11900</v>
      </c>
      <c r="AJ231" s="275">
        <v>12600</v>
      </c>
      <c r="AK231" s="274">
        <v>15650</v>
      </c>
      <c r="AL231" s="72"/>
    </row>
    <row r="232" spans="1:38" ht="15" customHeight="1" x14ac:dyDescent="0.25">
      <c r="A232" s="105"/>
      <c r="B232" s="19"/>
      <c r="C232" s="152" t="s">
        <v>548</v>
      </c>
      <c r="D232" s="228" t="s">
        <v>196</v>
      </c>
      <c r="E232" s="154">
        <f t="shared" si="17"/>
        <v>5116.666666666667</v>
      </c>
      <c r="F232" s="11"/>
      <c r="G232" s="150">
        <f t="shared" si="18"/>
        <v>27</v>
      </c>
      <c r="H232" s="276">
        <f t="shared" si="21"/>
        <v>4366.666666666667</v>
      </c>
      <c r="I232" s="309">
        <f t="shared" si="20"/>
        <v>4633.333333333333</v>
      </c>
      <c r="J232" s="317">
        <f t="shared" si="20"/>
        <v>5116.666666666667</v>
      </c>
      <c r="K232" s="276">
        <v>4250</v>
      </c>
      <c r="L232" s="278">
        <v>4600</v>
      </c>
      <c r="M232" s="277">
        <v>5050</v>
      </c>
      <c r="N232" s="276">
        <v>4450</v>
      </c>
      <c r="O232" s="278">
        <v>4800</v>
      </c>
      <c r="P232" s="277">
        <v>5250</v>
      </c>
      <c r="Q232" s="276">
        <v>4550</v>
      </c>
      <c r="R232" s="278">
        <v>4900</v>
      </c>
      <c r="S232" s="277">
        <v>5350</v>
      </c>
      <c r="T232" s="276">
        <v>4400</v>
      </c>
      <c r="U232" s="278">
        <v>4500</v>
      </c>
      <c r="V232" s="277">
        <v>5050</v>
      </c>
      <c r="W232" s="276">
        <v>4350</v>
      </c>
      <c r="X232" s="278">
        <v>4700</v>
      </c>
      <c r="Y232" s="277">
        <v>5150</v>
      </c>
      <c r="Z232" s="276">
        <v>4500</v>
      </c>
      <c r="AA232" s="278">
        <v>4600</v>
      </c>
      <c r="AB232" s="277">
        <v>5150</v>
      </c>
      <c r="AC232" s="276">
        <v>4150</v>
      </c>
      <c r="AD232" s="278">
        <v>4500</v>
      </c>
      <c r="AE232" s="277">
        <v>4950</v>
      </c>
      <c r="AF232" s="276">
        <v>4400</v>
      </c>
      <c r="AG232" s="278">
        <v>4500</v>
      </c>
      <c r="AH232" s="277">
        <v>5050</v>
      </c>
      <c r="AI232" s="278">
        <v>4250</v>
      </c>
      <c r="AJ232" s="278">
        <v>4600</v>
      </c>
      <c r="AK232" s="277">
        <v>5050</v>
      </c>
      <c r="AL232" s="72"/>
    </row>
    <row r="233" spans="1:38" ht="15" customHeight="1" x14ac:dyDescent="0.25">
      <c r="A233" s="105"/>
      <c r="B233" s="19"/>
      <c r="C233" s="38" t="s">
        <v>549</v>
      </c>
      <c r="D233" s="632" t="s">
        <v>196</v>
      </c>
      <c r="E233" s="35">
        <f t="shared" si="17"/>
        <v>8900</v>
      </c>
      <c r="F233" s="11"/>
      <c r="G233" s="22">
        <f t="shared" si="18"/>
        <v>27</v>
      </c>
      <c r="H233" s="273">
        <f t="shared" si="21"/>
        <v>6966.666666666667</v>
      </c>
      <c r="I233" s="310">
        <f t="shared" si="20"/>
        <v>7533.333333333333</v>
      </c>
      <c r="J233" s="316">
        <f t="shared" si="20"/>
        <v>8900</v>
      </c>
      <c r="K233" s="273">
        <v>7000</v>
      </c>
      <c r="L233" s="275">
        <v>7650</v>
      </c>
      <c r="M233" s="274">
        <v>8850</v>
      </c>
      <c r="N233" s="273">
        <v>7200</v>
      </c>
      <c r="O233" s="275">
        <v>7850</v>
      </c>
      <c r="P233" s="274">
        <v>9050</v>
      </c>
      <c r="Q233" s="273">
        <v>7300</v>
      </c>
      <c r="R233" s="275">
        <v>7950</v>
      </c>
      <c r="S233" s="274">
        <v>9150</v>
      </c>
      <c r="T233" s="273">
        <v>6700</v>
      </c>
      <c r="U233" s="275">
        <v>7100</v>
      </c>
      <c r="V233" s="274">
        <v>8800</v>
      </c>
      <c r="W233" s="273">
        <v>7100</v>
      </c>
      <c r="X233" s="275">
        <v>7750</v>
      </c>
      <c r="Y233" s="274">
        <v>8950</v>
      </c>
      <c r="Z233" s="273">
        <v>6800</v>
      </c>
      <c r="AA233" s="275">
        <v>7200</v>
      </c>
      <c r="AB233" s="274">
        <v>8900</v>
      </c>
      <c r="AC233" s="273">
        <v>6900</v>
      </c>
      <c r="AD233" s="275">
        <v>7550</v>
      </c>
      <c r="AE233" s="274">
        <v>8750</v>
      </c>
      <c r="AF233" s="273">
        <v>6700</v>
      </c>
      <c r="AG233" s="275">
        <v>7100</v>
      </c>
      <c r="AH233" s="274">
        <v>8800</v>
      </c>
      <c r="AI233" s="275">
        <v>7000</v>
      </c>
      <c r="AJ233" s="275">
        <v>7650</v>
      </c>
      <c r="AK233" s="274">
        <v>8850</v>
      </c>
      <c r="AL233" s="72"/>
    </row>
    <row r="234" spans="1:38" ht="15" customHeight="1" x14ac:dyDescent="0.25">
      <c r="A234" s="105"/>
      <c r="B234" s="19"/>
      <c r="C234" s="152" t="s">
        <v>550</v>
      </c>
      <c r="D234" s="228" t="s">
        <v>196</v>
      </c>
      <c r="E234" s="154">
        <f t="shared" si="17"/>
        <v>13955.555555555555</v>
      </c>
      <c r="F234" s="11"/>
      <c r="G234" s="150">
        <f t="shared" si="18"/>
        <v>27</v>
      </c>
      <c r="H234" s="276">
        <f t="shared" si="21"/>
        <v>10766.666666666666</v>
      </c>
      <c r="I234" s="309">
        <f t="shared" si="20"/>
        <v>11922.222222222223</v>
      </c>
      <c r="J234" s="317">
        <f t="shared" si="20"/>
        <v>13955.555555555555</v>
      </c>
      <c r="K234" s="276">
        <v>10600</v>
      </c>
      <c r="L234" s="278">
        <v>11850</v>
      </c>
      <c r="M234" s="277">
        <v>13900</v>
      </c>
      <c r="N234" s="276">
        <v>10800</v>
      </c>
      <c r="O234" s="278">
        <v>11950</v>
      </c>
      <c r="P234" s="277">
        <v>14000</v>
      </c>
      <c r="Q234" s="276">
        <v>10900</v>
      </c>
      <c r="R234" s="278">
        <v>12050</v>
      </c>
      <c r="S234" s="277">
        <v>14000</v>
      </c>
      <c r="T234" s="276">
        <v>10900</v>
      </c>
      <c r="U234" s="278">
        <v>11950</v>
      </c>
      <c r="V234" s="277">
        <v>14000</v>
      </c>
      <c r="W234" s="276">
        <v>10700</v>
      </c>
      <c r="X234" s="278">
        <v>11950</v>
      </c>
      <c r="Y234" s="277">
        <v>14000</v>
      </c>
      <c r="Z234" s="276">
        <v>11000</v>
      </c>
      <c r="AA234" s="278">
        <v>12000</v>
      </c>
      <c r="AB234" s="277">
        <v>14000</v>
      </c>
      <c r="AC234" s="276">
        <v>10500</v>
      </c>
      <c r="AD234" s="278">
        <v>11750</v>
      </c>
      <c r="AE234" s="277">
        <v>13800</v>
      </c>
      <c r="AF234" s="276">
        <v>10900</v>
      </c>
      <c r="AG234" s="278">
        <v>11950</v>
      </c>
      <c r="AH234" s="277">
        <v>14000</v>
      </c>
      <c r="AI234" s="278">
        <v>10600</v>
      </c>
      <c r="AJ234" s="278">
        <v>11850</v>
      </c>
      <c r="AK234" s="277">
        <v>13900</v>
      </c>
      <c r="AL234" s="72"/>
    </row>
    <row r="235" spans="1:38" ht="15" customHeight="1" x14ac:dyDescent="0.25">
      <c r="A235" s="105"/>
      <c r="B235" s="19"/>
      <c r="C235" s="38" t="s">
        <v>551</v>
      </c>
      <c r="D235" s="632" t="s">
        <v>196</v>
      </c>
      <c r="E235" s="35">
        <f t="shared" si="17"/>
        <v>15766.666666666666</v>
      </c>
      <c r="F235" s="11"/>
      <c r="G235" s="22">
        <f t="shared" si="18"/>
        <v>27</v>
      </c>
      <c r="H235" s="273">
        <f t="shared" si="21"/>
        <v>12833.333333333334</v>
      </c>
      <c r="I235" s="310">
        <f t="shared" si="20"/>
        <v>14266.666666666666</v>
      </c>
      <c r="J235" s="316">
        <f t="shared" si="20"/>
        <v>15766.666666666666</v>
      </c>
      <c r="K235" s="273">
        <v>12700</v>
      </c>
      <c r="L235" s="275">
        <v>14100</v>
      </c>
      <c r="M235" s="274">
        <v>15600</v>
      </c>
      <c r="N235" s="273">
        <v>12900</v>
      </c>
      <c r="O235" s="275">
        <v>14300</v>
      </c>
      <c r="P235" s="274">
        <v>15800</v>
      </c>
      <c r="Q235" s="273">
        <v>13000</v>
      </c>
      <c r="R235" s="275">
        <v>14400</v>
      </c>
      <c r="S235" s="274">
        <v>15900</v>
      </c>
      <c r="T235" s="273">
        <v>12900</v>
      </c>
      <c r="U235" s="275">
        <v>14400</v>
      </c>
      <c r="V235" s="274">
        <v>15900</v>
      </c>
      <c r="W235" s="273">
        <v>12800</v>
      </c>
      <c r="X235" s="275">
        <v>14200</v>
      </c>
      <c r="Y235" s="274">
        <v>15700</v>
      </c>
      <c r="Z235" s="273">
        <v>13000</v>
      </c>
      <c r="AA235" s="275">
        <v>14500</v>
      </c>
      <c r="AB235" s="274">
        <v>16000</v>
      </c>
      <c r="AC235" s="273">
        <v>12600</v>
      </c>
      <c r="AD235" s="275">
        <v>14000</v>
      </c>
      <c r="AE235" s="274">
        <v>15500</v>
      </c>
      <c r="AF235" s="273">
        <v>12900</v>
      </c>
      <c r="AG235" s="275">
        <v>14400</v>
      </c>
      <c r="AH235" s="274">
        <v>15900</v>
      </c>
      <c r="AI235" s="275">
        <v>12700</v>
      </c>
      <c r="AJ235" s="275">
        <v>14100</v>
      </c>
      <c r="AK235" s="274">
        <v>15600</v>
      </c>
      <c r="AL235" s="72"/>
    </row>
    <row r="236" spans="1:38" ht="15" customHeight="1" x14ac:dyDescent="0.25">
      <c r="A236" s="105"/>
      <c r="B236" s="19"/>
      <c r="C236" s="152" t="s">
        <v>552</v>
      </c>
      <c r="D236" s="228" t="s">
        <v>196</v>
      </c>
      <c r="E236" s="154">
        <f t="shared" si="17"/>
        <v>17955.555555555555</v>
      </c>
      <c r="F236" s="11"/>
      <c r="G236" s="150">
        <f t="shared" si="18"/>
        <v>27</v>
      </c>
      <c r="H236" s="276">
        <f t="shared" si="21"/>
        <v>14427.777777777777</v>
      </c>
      <c r="I236" s="309">
        <f t="shared" si="20"/>
        <v>15366.666666666666</v>
      </c>
      <c r="J236" s="317">
        <f t="shared" si="20"/>
        <v>17955.555555555555</v>
      </c>
      <c r="K236" s="276">
        <v>14350</v>
      </c>
      <c r="L236" s="278">
        <v>15300</v>
      </c>
      <c r="M236" s="277">
        <v>17900</v>
      </c>
      <c r="N236" s="276">
        <v>14450</v>
      </c>
      <c r="O236" s="278">
        <v>15400</v>
      </c>
      <c r="P236" s="277">
        <v>18000</v>
      </c>
      <c r="Q236" s="276">
        <v>14600</v>
      </c>
      <c r="R236" s="278">
        <v>15500</v>
      </c>
      <c r="S236" s="277">
        <v>18000</v>
      </c>
      <c r="T236" s="276">
        <v>14450</v>
      </c>
      <c r="U236" s="278">
        <v>15400</v>
      </c>
      <c r="V236" s="277">
        <v>18000</v>
      </c>
      <c r="W236" s="276">
        <v>14450</v>
      </c>
      <c r="X236" s="278">
        <v>15400</v>
      </c>
      <c r="Y236" s="277">
        <v>18000</v>
      </c>
      <c r="Z236" s="276">
        <v>14500</v>
      </c>
      <c r="AA236" s="278">
        <v>15400</v>
      </c>
      <c r="AB236" s="277">
        <v>18000</v>
      </c>
      <c r="AC236" s="276">
        <v>14250</v>
      </c>
      <c r="AD236" s="278">
        <v>15200</v>
      </c>
      <c r="AE236" s="277">
        <v>17800</v>
      </c>
      <c r="AF236" s="276">
        <v>14450</v>
      </c>
      <c r="AG236" s="278">
        <v>15400</v>
      </c>
      <c r="AH236" s="277">
        <v>18000</v>
      </c>
      <c r="AI236" s="278">
        <v>14350</v>
      </c>
      <c r="AJ236" s="278">
        <v>15300</v>
      </c>
      <c r="AK236" s="277">
        <v>17900</v>
      </c>
      <c r="AL236" s="72"/>
    </row>
    <row r="237" spans="1:38" ht="15" customHeight="1" x14ac:dyDescent="0.25">
      <c r="A237" s="105"/>
      <c r="B237" s="19"/>
      <c r="C237" s="38" t="s">
        <v>553</v>
      </c>
      <c r="D237" s="632" t="s">
        <v>196</v>
      </c>
      <c r="E237" s="35">
        <f t="shared" si="17"/>
        <v>6455.5555555555557</v>
      </c>
      <c r="F237" s="11"/>
      <c r="G237" s="22">
        <f t="shared" si="18"/>
        <v>27</v>
      </c>
      <c r="H237" s="273">
        <f t="shared" si="21"/>
        <v>4672.2222222222226</v>
      </c>
      <c r="I237" s="310">
        <f t="shared" si="20"/>
        <v>5855.5555555555557</v>
      </c>
      <c r="J237" s="316">
        <f t="shared" si="20"/>
        <v>6455.5555555555557</v>
      </c>
      <c r="K237" s="273">
        <v>4450</v>
      </c>
      <c r="L237" s="275">
        <v>5800</v>
      </c>
      <c r="M237" s="274">
        <v>6400</v>
      </c>
      <c r="N237" s="273">
        <v>4700</v>
      </c>
      <c r="O237" s="275">
        <v>5900</v>
      </c>
      <c r="P237" s="274">
        <v>6500</v>
      </c>
      <c r="Q237" s="273">
        <v>4850</v>
      </c>
      <c r="R237" s="275">
        <v>5900</v>
      </c>
      <c r="S237" s="274">
        <v>6500</v>
      </c>
      <c r="T237" s="273">
        <v>4850</v>
      </c>
      <c r="U237" s="275">
        <v>5900</v>
      </c>
      <c r="V237" s="274">
        <v>6500</v>
      </c>
      <c r="W237" s="273">
        <v>4550</v>
      </c>
      <c r="X237" s="275">
        <v>5900</v>
      </c>
      <c r="Y237" s="274">
        <v>6500</v>
      </c>
      <c r="Z237" s="273">
        <v>5000</v>
      </c>
      <c r="AA237" s="275">
        <v>5900</v>
      </c>
      <c r="AB237" s="274">
        <v>6500</v>
      </c>
      <c r="AC237" s="273">
        <v>4350</v>
      </c>
      <c r="AD237" s="275">
        <v>5700</v>
      </c>
      <c r="AE237" s="274">
        <v>6300</v>
      </c>
      <c r="AF237" s="273">
        <v>4850</v>
      </c>
      <c r="AG237" s="275">
        <v>5900</v>
      </c>
      <c r="AH237" s="274">
        <v>6500</v>
      </c>
      <c r="AI237" s="275">
        <v>4450</v>
      </c>
      <c r="AJ237" s="275">
        <v>5800</v>
      </c>
      <c r="AK237" s="274">
        <v>6400</v>
      </c>
      <c r="AL237" s="72"/>
    </row>
    <row r="238" spans="1:38" ht="15" customHeight="1" x14ac:dyDescent="0.25">
      <c r="A238" s="105"/>
      <c r="B238" s="19"/>
      <c r="C238" s="152" t="s">
        <v>554</v>
      </c>
      <c r="D238" s="228" t="s">
        <v>196</v>
      </c>
      <c r="E238" s="154">
        <f t="shared" si="17"/>
        <v>7755.5555555555557</v>
      </c>
      <c r="F238" s="11"/>
      <c r="G238" s="150">
        <f t="shared" si="18"/>
        <v>27</v>
      </c>
      <c r="H238" s="276">
        <f t="shared" si="21"/>
        <v>5872.2222222222226</v>
      </c>
      <c r="I238" s="309">
        <f t="shared" si="20"/>
        <v>6455.5555555555557</v>
      </c>
      <c r="J238" s="317">
        <f t="shared" si="20"/>
        <v>7755.5555555555557</v>
      </c>
      <c r="K238" s="276">
        <v>5650</v>
      </c>
      <c r="L238" s="278">
        <v>6400</v>
      </c>
      <c r="M238" s="277">
        <v>7700</v>
      </c>
      <c r="N238" s="276">
        <v>5900</v>
      </c>
      <c r="O238" s="278">
        <v>6500</v>
      </c>
      <c r="P238" s="277">
        <v>7800</v>
      </c>
      <c r="Q238" s="276">
        <v>6050</v>
      </c>
      <c r="R238" s="278">
        <v>6500</v>
      </c>
      <c r="S238" s="277">
        <v>7800</v>
      </c>
      <c r="T238" s="276">
        <v>6050</v>
      </c>
      <c r="U238" s="278">
        <v>6500</v>
      </c>
      <c r="V238" s="277">
        <v>7800</v>
      </c>
      <c r="W238" s="276">
        <v>5750</v>
      </c>
      <c r="X238" s="278">
        <v>6500</v>
      </c>
      <c r="Y238" s="277">
        <v>7800</v>
      </c>
      <c r="Z238" s="276">
        <v>6200</v>
      </c>
      <c r="AA238" s="278">
        <v>6500</v>
      </c>
      <c r="AB238" s="277">
        <v>7800</v>
      </c>
      <c r="AC238" s="276">
        <v>5550</v>
      </c>
      <c r="AD238" s="278">
        <v>6300</v>
      </c>
      <c r="AE238" s="277">
        <v>7600</v>
      </c>
      <c r="AF238" s="276">
        <v>6050</v>
      </c>
      <c r="AG238" s="278">
        <v>6500</v>
      </c>
      <c r="AH238" s="277">
        <v>7800</v>
      </c>
      <c r="AI238" s="278">
        <v>5650</v>
      </c>
      <c r="AJ238" s="278">
        <v>6400</v>
      </c>
      <c r="AK238" s="277">
        <v>7700</v>
      </c>
      <c r="AL238" s="72"/>
    </row>
    <row r="239" spans="1:38" ht="15" customHeight="1" x14ac:dyDescent="0.25">
      <c r="A239" s="105"/>
      <c r="B239" s="19"/>
      <c r="C239" s="38" t="s">
        <v>555</v>
      </c>
      <c r="D239" s="632" t="s">
        <v>49</v>
      </c>
      <c r="E239" s="35">
        <f t="shared" si="17"/>
        <v>11955.555555555555</v>
      </c>
      <c r="F239" s="11"/>
      <c r="G239" s="22">
        <f t="shared" si="18"/>
        <v>27</v>
      </c>
      <c r="H239" s="273">
        <f t="shared" si="21"/>
        <v>9322.2222222222226</v>
      </c>
      <c r="I239" s="310">
        <f t="shared" si="20"/>
        <v>9955.5555555555547</v>
      </c>
      <c r="J239" s="316">
        <f t="shared" si="20"/>
        <v>11955.555555555555</v>
      </c>
      <c r="K239" s="273">
        <v>9100</v>
      </c>
      <c r="L239" s="275">
        <v>9900</v>
      </c>
      <c r="M239" s="274">
        <v>11900</v>
      </c>
      <c r="N239" s="273">
        <v>9350</v>
      </c>
      <c r="O239" s="275">
        <v>10000</v>
      </c>
      <c r="P239" s="274">
        <v>12000</v>
      </c>
      <c r="Q239" s="273">
        <v>9500</v>
      </c>
      <c r="R239" s="275">
        <v>10000</v>
      </c>
      <c r="S239" s="274">
        <v>12000</v>
      </c>
      <c r="T239" s="273">
        <v>9500</v>
      </c>
      <c r="U239" s="275">
        <v>10000</v>
      </c>
      <c r="V239" s="274">
        <v>12000</v>
      </c>
      <c r="W239" s="273">
        <v>9200</v>
      </c>
      <c r="X239" s="275">
        <v>10000</v>
      </c>
      <c r="Y239" s="274">
        <v>12000</v>
      </c>
      <c r="Z239" s="273">
        <v>9650</v>
      </c>
      <c r="AA239" s="275">
        <v>10000</v>
      </c>
      <c r="AB239" s="274">
        <v>12000</v>
      </c>
      <c r="AC239" s="273">
        <v>9000</v>
      </c>
      <c r="AD239" s="275">
        <v>9800</v>
      </c>
      <c r="AE239" s="274">
        <v>11800</v>
      </c>
      <c r="AF239" s="273">
        <v>9500</v>
      </c>
      <c r="AG239" s="275">
        <v>10000</v>
      </c>
      <c r="AH239" s="274">
        <v>12000</v>
      </c>
      <c r="AI239" s="275">
        <v>9100</v>
      </c>
      <c r="AJ239" s="275">
        <v>9900</v>
      </c>
      <c r="AK239" s="274">
        <v>11900</v>
      </c>
      <c r="AL239" s="72"/>
    </row>
    <row r="240" spans="1:38" ht="15" customHeight="1" x14ac:dyDescent="0.25">
      <c r="A240" s="105"/>
      <c r="B240" s="19"/>
      <c r="C240" s="152" t="s">
        <v>556</v>
      </c>
      <c r="D240" s="228" t="s">
        <v>49</v>
      </c>
      <c r="E240" s="154">
        <f t="shared" si="17"/>
        <v>12955.555555555555</v>
      </c>
      <c r="F240" s="11"/>
      <c r="G240" s="150">
        <f t="shared" si="18"/>
        <v>27</v>
      </c>
      <c r="H240" s="276">
        <f t="shared" si="21"/>
        <v>10177.777777777777</v>
      </c>
      <c r="I240" s="309">
        <f t="shared" si="20"/>
        <v>11205.555555555555</v>
      </c>
      <c r="J240" s="317">
        <f t="shared" si="20"/>
        <v>12955.555555555555</v>
      </c>
      <c r="K240" s="276">
        <v>9950</v>
      </c>
      <c r="L240" s="278">
        <v>11150</v>
      </c>
      <c r="M240" s="277">
        <v>12900</v>
      </c>
      <c r="N240" s="276">
        <v>10200</v>
      </c>
      <c r="O240" s="278">
        <v>11250</v>
      </c>
      <c r="P240" s="277">
        <v>13000</v>
      </c>
      <c r="Q240" s="276">
        <v>10350</v>
      </c>
      <c r="R240" s="278">
        <v>11250</v>
      </c>
      <c r="S240" s="277">
        <v>13000</v>
      </c>
      <c r="T240" s="276">
        <v>10350</v>
      </c>
      <c r="U240" s="278">
        <v>11250</v>
      </c>
      <c r="V240" s="277">
        <v>13000</v>
      </c>
      <c r="W240" s="276">
        <v>10050</v>
      </c>
      <c r="X240" s="278">
        <v>11250</v>
      </c>
      <c r="Y240" s="277">
        <v>13000</v>
      </c>
      <c r="Z240" s="276">
        <v>10550</v>
      </c>
      <c r="AA240" s="278">
        <v>11250</v>
      </c>
      <c r="AB240" s="277">
        <v>13000</v>
      </c>
      <c r="AC240" s="276">
        <v>9850</v>
      </c>
      <c r="AD240" s="278">
        <v>11050</v>
      </c>
      <c r="AE240" s="277">
        <v>12800</v>
      </c>
      <c r="AF240" s="276">
        <v>10350</v>
      </c>
      <c r="AG240" s="278">
        <v>11250</v>
      </c>
      <c r="AH240" s="277">
        <v>13000</v>
      </c>
      <c r="AI240" s="278">
        <v>9950</v>
      </c>
      <c r="AJ240" s="278">
        <v>11150</v>
      </c>
      <c r="AK240" s="277">
        <v>12900</v>
      </c>
      <c r="AL240" s="72"/>
    </row>
    <row r="241" spans="1:38" ht="15" customHeight="1" thickBot="1" x14ac:dyDescent="0.3">
      <c r="A241" s="331"/>
      <c r="B241" s="19"/>
      <c r="C241" s="233" t="s">
        <v>557</v>
      </c>
      <c r="D241" s="61" t="s">
        <v>196</v>
      </c>
      <c r="E241" s="235">
        <f t="shared" si="17"/>
        <v>15422.222222222223</v>
      </c>
      <c r="F241" s="11"/>
      <c r="G241" s="26">
        <f t="shared" si="18"/>
        <v>27</v>
      </c>
      <c r="H241" s="273">
        <f t="shared" si="21"/>
        <v>11922.222222222223</v>
      </c>
      <c r="I241" s="310">
        <f t="shared" si="20"/>
        <v>13461.111111111111</v>
      </c>
      <c r="J241" s="316">
        <f t="shared" si="20"/>
        <v>15422.222222222223</v>
      </c>
      <c r="K241" s="273">
        <v>11700</v>
      </c>
      <c r="L241" s="275">
        <v>13400</v>
      </c>
      <c r="M241" s="274">
        <v>15400</v>
      </c>
      <c r="N241" s="273">
        <v>11950</v>
      </c>
      <c r="O241" s="275">
        <v>13500</v>
      </c>
      <c r="P241" s="274">
        <v>15500</v>
      </c>
      <c r="Q241" s="273">
        <v>12100</v>
      </c>
      <c r="R241" s="275">
        <v>13500</v>
      </c>
      <c r="S241" s="274">
        <v>15500</v>
      </c>
      <c r="T241" s="273">
        <v>12100</v>
      </c>
      <c r="U241" s="275">
        <v>13500</v>
      </c>
      <c r="V241" s="274">
        <v>15500</v>
      </c>
      <c r="W241" s="273">
        <v>11800</v>
      </c>
      <c r="X241" s="275">
        <v>13500</v>
      </c>
      <c r="Y241" s="274">
        <v>15500</v>
      </c>
      <c r="Z241" s="273">
        <v>12250</v>
      </c>
      <c r="AA241" s="275">
        <v>13550</v>
      </c>
      <c r="AB241" s="274">
        <v>15500</v>
      </c>
      <c r="AC241" s="273">
        <v>11600</v>
      </c>
      <c r="AD241" s="275">
        <v>13300</v>
      </c>
      <c r="AE241" s="274">
        <v>15000</v>
      </c>
      <c r="AF241" s="273">
        <v>12100</v>
      </c>
      <c r="AG241" s="275">
        <v>13500</v>
      </c>
      <c r="AH241" s="274">
        <v>15500</v>
      </c>
      <c r="AI241" s="275">
        <v>11700</v>
      </c>
      <c r="AJ241" s="275">
        <v>13400</v>
      </c>
      <c r="AK241" s="274">
        <v>15400</v>
      </c>
      <c r="AL241" s="72"/>
    </row>
    <row r="242" spans="1:38" ht="15" customHeight="1" x14ac:dyDescent="0.25">
      <c r="A242" s="330" t="s">
        <v>558</v>
      </c>
      <c r="B242" s="19"/>
      <c r="C242" s="264" t="s">
        <v>559</v>
      </c>
      <c r="D242" s="631" t="s">
        <v>196</v>
      </c>
      <c r="E242" s="166">
        <f t="shared" si="17"/>
        <v>14455.555555555555</v>
      </c>
      <c r="F242" s="11"/>
      <c r="G242" s="149">
        <f t="shared" si="18"/>
        <v>27</v>
      </c>
      <c r="H242" s="272">
        <f t="shared" si="21"/>
        <v>11672.222222222223</v>
      </c>
      <c r="I242" s="311">
        <f t="shared" si="20"/>
        <v>12455.555555555555</v>
      </c>
      <c r="J242" s="315">
        <f t="shared" si="20"/>
        <v>14455.555555555555</v>
      </c>
      <c r="K242" s="272">
        <v>11450</v>
      </c>
      <c r="L242" s="270">
        <v>12400</v>
      </c>
      <c r="M242" s="271">
        <v>14400</v>
      </c>
      <c r="N242" s="272">
        <v>11700</v>
      </c>
      <c r="O242" s="270">
        <v>12500</v>
      </c>
      <c r="P242" s="271">
        <v>14500</v>
      </c>
      <c r="Q242" s="272">
        <v>11850</v>
      </c>
      <c r="R242" s="270">
        <v>12500</v>
      </c>
      <c r="S242" s="271">
        <v>14500</v>
      </c>
      <c r="T242" s="272">
        <v>11850</v>
      </c>
      <c r="U242" s="270">
        <v>12500</v>
      </c>
      <c r="V242" s="271">
        <v>14500</v>
      </c>
      <c r="W242" s="272">
        <v>11550</v>
      </c>
      <c r="X242" s="270">
        <v>12500</v>
      </c>
      <c r="Y242" s="271">
        <v>14500</v>
      </c>
      <c r="Z242" s="272">
        <v>12000</v>
      </c>
      <c r="AA242" s="270">
        <v>12500</v>
      </c>
      <c r="AB242" s="271">
        <v>14500</v>
      </c>
      <c r="AC242" s="272">
        <v>11350</v>
      </c>
      <c r="AD242" s="270">
        <v>12300</v>
      </c>
      <c r="AE242" s="271">
        <v>14300</v>
      </c>
      <c r="AF242" s="272">
        <v>11850</v>
      </c>
      <c r="AG242" s="270">
        <v>12500</v>
      </c>
      <c r="AH242" s="271">
        <v>14500</v>
      </c>
      <c r="AI242" s="270">
        <v>11450</v>
      </c>
      <c r="AJ242" s="270">
        <v>12400</v>
      </c>
      <c r="AK242" s="271">
        <v>14400</v>
      </c>
      <c r="AL242" s="72"/>
    </row>
    <row r="243" spans="1:38" ht="15" customHeight="1" x14ac:dyDescent="0.25">
      <c r="A243" s="105"/>
      <c r="B243" s="19"/>
      <c r="C243" s="38" t="s">
        <v>560</v>
      </c>
      <c r="D243" s="632" t="s">
        <v>196</v>
      </c>
      <c r="E243" s="35">
        <f t="shared" si="17"/>
        <v>15766.666666666666</v>
      </c>
      <c r="F243" s="11"/>
      <c r="G243" s="22">
        <f t="shared" si="18"/>
        <v>27</v>
      </c>
      <c r="H243" s="273">
        <f t="shared" si="21"/>
        <v>13016.666666666666</v>
      </c>
      <c r="I243" s="310">
        <f t="shared" si="20"/>
        <v>13266.666666666666</v>
      </c>
      <c r="J243" s="316">
        <f t="shared" si="20"/>
        <v>15766.666666666666</v>
      </c>
      <c r="K243" s="273">
        <v>12850</v>
      </c>
      <c r="L243" s="275">
        <v>13100</v>
      </c>
      <c r="M243" s="274">
        <v>15600</v>
      </c>
      <c r="N243" s="273">
        <v>13050</v>
      </c>
      <c r="O243" s="275">
        <v>13300</v>
      </c>
      <c r="P243" s="274">
        <v>15800</v>
      </c>
      <c r="Q243" s="273">
        <v>13150</v>
      </c>
      <c r="R243" s="275">
        <v>13400</v>
      </c>
      <c r="S243" s="274">
        <v>15900</v>
      </c>
      <c r="T243" s="273">
        <v>13150</v>
      </c>
      <c r="U243" s="275">
        <v>13400</v>
      </c>
      <c r="V243" s="274">
        <v>15900</v>
      </c>
      <c r="W243" s="273">
        <v>12950</v>
      </c>
      <c r="X243" s="275">
        <v>13200</v>
      </c>
      <c r="Y243" s="274">
        <v>15700</v>
      </c>
      <c r="Z243" s="273">
        <v>13250</v>
      </c>
      <c r="AA243" s="275">
        <v>13500</v>
      </c>
      <c r="AB243" s="274">
        <v>16000</v>
      </c>
      <c r="AC243" s="273">
        <v>12750</v>
      </c>
      <c r="AD243" s="275">
        <v>13000</v>
      </c>
      <c r="AE243" s="274">
        <v>15500</v>
      </c>
      <c r="AF243" s="273">
        <v>13150</v>
      </c>
      <c r="AG243" s="275">
        <v>13400</v>
      </c>
      <c r="AH243" s="274">
        <v>15900</v>
      </c>
      <c r="AI243" s="275">
        <v>12850</v>
      </c>
      <c r="AJ243" s="275">
        <v>13100</v>
      </c>
      <c r="AK243" s="274">
        <v>15600</v>
      </c>
      <c r="AL243" s="72"/>
    </row>
    <row r="244" spans="1:38" ht="15" customHeight="1" x14ac:dyDescent="0.25">
      <c r="A244" s="105"/>
      <c r="B244" s="19"/>
      <c r="C244" s="152" t="s">
        <v>561</v>
      </c>
      <c r="D244" s="228" t="s">
        <v>196</v>
      </c>
      <c r="E244" s="154">
        <f t="shared" si="17"/>
        <v>16766.666666666668</v>
      </c>
      <c r="F244" s="11"/>
      <c r="G244" s="150">
        <f t="shared" si="18"/>
        <v>27</v>
      </c>
      <c r="H244" s="276">
        <f t="shared" si="21"/>
        <v>13672.222222222223</v>
      </c>
      <c r="I244" s="309">
        <f t="shared" si="20"/>
        <v>14833.333333333334</v>
      </c>
      <c r="J244" s="317">
        <f t="shared" si="20"/>
        <v>16766.666666666668</v>
      </c>
      <c r="K244" s="276">
        <v>13450</v>
      </c>
      <c r="L244" s="278">
        <v>14700</v>
      </c>
      <c r="M244" s="277">
        <v>16600</v>
      </c>
      <c r="N244" s="276">
        <v>13700</v>
      </c>
      <c r="O244" s="278">
        <v>14900</v>
      </c>
      <c r="P244" s="277">
        <v>16800</v>
      </c>
      <c r="Q244" s="276">
        <v>13850</v>
      </c>
      <c r="R244" s="278">
        <v>15000</v>
      </c>
      <c r="S244" s="277">
        <v>16900</v>
      </c>
      <c r="T244" s="276">
        <v>13850</v>
      </c>
      <c r="U244" s="278">
        <v>14900</v>
      </c>
      <c r="V244" s="277">
        <v>16900</v>
      </c>
      <c r="W244" s="276">
        <v>13550</v>
      </c>
      <c r="X244" s="278">
        <v>14800</v>
      </c>
      <c r="Y244" s="277">
        <v>16700</v>
      </c>
      <c r="Z244" s="276">
        <v>14000</v>
      </c>
      <c r="AA244" s="278">
        <v>15000</v>
      </c>
      <c r="AB244" s="277">
        <v>17000</v>
      </c>
      <c r="AC244" s="276">
        <v>13350</v>
      </c>
      <c r="AD244" s="278">
        <v>14600</v>
      </c>
      <c r="AE244" s="277">
        <v>16500</v>
      </c>
      <c r="AF244" s="276">
        <v>13850</v>
      </c>
      <c r="AG244" s="278">
        <v>14900</v>
      </c>
      <c r="AH244" s="277">
        <v>16900</v>
      </c>
      <c r="AI244" s="278">
        <v>13450</v>
      </c>
      <c r="AJ244" s="278">
        <v>14700</v>
      </c>
      <c r="AK244" s="277">
        <v>16600</v>
      </c>
      <c r="AL244" s="72"/>
    </row>
    <row r="245" spans="1:38" ht="15" customHeight="1" x14ac:dyDescent="0.25">
      <c r="A245" s="105"/>
      <c r="B245" s="19"/>
      <c r="C245" s="38" t="s">
        <v>562</v>
      </c>
      <c r="D245" s="632" t="s">
        <v>196</v>
      </c>
      <c r="E245" s="35">
        <f t="shared" si="17"/>
        <v>17933.333333333332</v>
      </c>
      <c r="F245" s="11"/>
      <c r="G245" s="22">
        <f t="shared" si="18"/>
        <v>27</v>
      </c>
      <c r="H245" s="273">
        <f t="shared" si="21"/>
        <v>14272.222222222223</v>
      </c>
      <c r="I245" s="310">
        <f t="shared" si="20"/>
        <v>15833.333333333334</v>
      </c>
      <c r="J245" s="316">
        <f t="shared" si="20"/>
        <v>17933.333333333332</v>
      </c>
      <c r="K245" s="273">
        <v>14050</v>
      </c>
      <c r="L245" s="275">
        <v>15700</v>
      </c>
      <c r="M245" s="274">
        <v>17850</v>
      </c>
      <c r="N245" s="273">
        <v>14300</v>
      </c>
      <c r="O245" s="275">
        <v>15900</v>
      </c>
      <c r="P245" s="274">
        <v>18050</v>
      </c>
      <c r="Q245" s="273">
        <v>14450</v>
      </c>
      <c r="R245" s="275">
        <v>16000</v>
      </c>
      <c r="S245" s="274">
        <v>18150</v>
      </c>
      <c r="T245" s="273">
        <v>14450</v>
      </c>
      <c r="U245" s="275">
        <v>15900</v>
      </c>
      <c r="V245" s="274">
        <v>17900</v>
      </c>
      <c r="W245" s="273">
        <v>14150</v>
      </c>
      <c r="X245" s="275">
        <v>15800</v>
      </c>
      <c r="Y245" s="274">
        <v>17950</v>
      </c>
      <c r="Z245" s="273">
        <v>14600</v>
      </c>
      <c r="AA245" s="275">
        <v>16000</v>
      </c>
      <c r="AB245" s="274">
        <v>18000</v>
      </c>
      <c r="AC245" s="273">
        <v>13950</v>
      </c>
      <c r="AD245" s="275">
        <v>15600</v>
      </c>
      <c r="AE245" s="274">
        <v>17750</v>
      </c>
      <c r="AF245" s="273">
        <v>14450</v>
      </c>
      <c r="AG245" s="275">
        <v>15900</v>
      </c>
      <c r="AH245" s="274">
        <v>17900</v>
      </c>
      <c r="AI245" s="275">
        <v>14050</v>
      </c>
      <c r="AJ245" s="275">
        <v>15700</v>
      </c>
      <c r="AK245" s="274">
        <v>17850</v>
      </c>
      <c r="AL245" s="72"/>
    </row>
    <row r="246" spans="1:38" ht="15" customHeight="1" x14ac:dyDescent="0.25">
      <c r="A246" s="105"/>
      <c r="B246" s="19"/>
      <c r="C246" s="152" t="s">
        <v>563</v>
      </c>
      <c r="D246" s="228" t="s">
        <v>196</v>
      </c>
      <c r="E246" s="154">
        <f t="shared" si="17"/>
        <v>19833.333333333332</v>
      </c>
      <c r="F246" s="11"/>
      <c r="G246" s="150">
        <f t="shared" si="18"/>
        <v>27</v>
      </c>
      <c r="H246" s="276">
        <f t="shared" si="21"/>
        <v>15605.555555555555</v>
      </c>
      <c r="I246" s="309">
        <f t="shared" si="20"/>
        <v>16966.666666666668</v>
      </c>
      <c r="J246" s="317">
        <f t="shared" si="20"/>
        <v>19833.333333333332</v>
      </c>
      <c r="K246" s="276">
        <v>15600</v>
      </c>
      <c r="L246" s="278">
        <v>16900</v>
      </c>
      <c r="M246" s="277">
        <v>19700</v>
      </c>
      <c r="N246" s="276">
        <v>15850</v>
      </c>
      <c r="O246" s="278">
        <v>17100</v>
      </c>
      <c r="P246" s="277">
        <v>19900</v>
      </c>
      <c r="Q246" s="276">
        <v>16000</v>
      </c>
      <c r="R246" s="278">
        <v>17200</v>
      </c>
      <c r="S246" s="277">
        <v>20000</v>
      </c>
      <c r="T246" s="276">
        <v>15350</v>
      </c>
      <c r="U246" s="278">
        <v>16900</v>
      </c>
      <c r="V246" s="277">
        <v>19900</v>
      </c>
      <c r="W246" s="276">
        <v>15700</v>
      </c>
      <c r="X246" s="278">
        <v>17000</v>
      </c>
      <c r="Y246" s="277">
        <v>19800</v>
      </c>
      <c r="Z246" s="276">
        <v>15500</v>
      </c>
      <c r="AA246" s="278">
        <v>17000</v>
      </c>
      <c r="AB246" s="277">
        <v>20000</v>
      </c>
      <c r="AC246" s="276">
        <v>15500</v>
      </c>
      <c r="AD246" s="278">
        <v>16800</v>
      </c>
      <c r="AE246" s="277">
        <v>19600</v>
      </c>
      <c r="AF246" s="276">
        <v>15350</v>
      </c>
      <c r="AG246" s="278">
        <v>16900</v>
      </c>
      <c r="AH246" s="277">
        <v>19900</v>
      </c>
      <c r="AI246" s="278">
        <v>15600</v>
      </c>
      <c r="AJ246" s="278">
        <v>16900</v>
      </c>
      <c r="AK246" s="277">
        <v>19700</v>
      </c>
      <c r="AL246" s="72"/>
    </row>
    <row r="247" spans="1:38" ht="15" customHeight="1" x14ac:dyDescent="0.25">
      <c r="A247" s="105"/>
      <c r="B247" s="19"/>
      <c r="C247" s="38" t="s">
        <v>564</v>
      </c>
      <c r="D247" s="632" t="s">
        <v>196</v>
      </c>
      <c r="E247" s="35">
        <f t="shared" si="17"/>
        <v>5566.666666666667</v>
      </c>
      <c r="F247" s="11"/>
      <c r="G247" s="22">
        <f t="shared" si="18"/>
        <v>27</v>
      </c>
      <c r="H247" s="273">
        <f t="shared" si="21"/>
        <v>4672.2222222222226</v>
      </c>
      <c r="I247" s="310">
        <f t="shared" si="20"/>
        <v>5016.666666666667</v>
      </c>
      <c r="J247" s="316">
        <f t="shared" si="20"/>
        <v>5566.666666666667</v>
      </c>
      <c r="K247" s="273">
        <v>4450</v>
      </c>
      <c r="L247" s="275">
        <v>4850</v>
      </c>
      <c r="M247" s="274">
        <v>5400</v>
      </c>
      <c r="N247" s="273">
        <v>4700</v>
      </c>
      <c r="O247" s="275">
        <v>5050</v>
      </c>
      <c r="P247" s="274">
        <v>5600</v>
      </c>
      <c r="Q247" s="273">
        <v>4850</v>
      </c>
      <c r="R247" s="275">
        <v>5150</v>
      </c>
      <c r="S247" s="274">
        <v>5700</v>
      </c>
      <c r="T247" s="273">
        <v>4850</v>
      </c>
      <c r="U247" s="275">
        <v>5150</v>
      </c>
      <c r="V247" s="274">
        <v>5700</v>
      </c>
      <c r="W247" s="273">
        <v>4550</v>
      </c>
      <c r="X247" s="275">
        <v>4950</v>
      </c>
      <c r="Y247" s="274">
        <v>5500</v>
      </c>
      <c r="Z247" s="273">
        <v>5000</v>
      </c>
      <c r="AA247" s="275">
        <v>5250</v>
      </c>
      <c r="AB247" s="274">
        <v>5800</v>
      </c>
      <c r="AC247" s="273">
        <v>4350</v>
      </c>
      <c r="AD247" s="275">
        <v>4750</v>
      </c>
      <c r="AE247" s="274">
        <v>5300</v>
      </c>
      <c r="AF247" s="273">
        <v>4850</v>
      </c>
      <c r="AG247" s="275">
        <v>5150</v>
      </c>
      <c r="AH247" s="274">
        <v>5700</v>
      </c>
      <c r="AI247" s="275">
        <v>4450</v>
      </c>
      <c r="AJ247" s="275">
        <v>4850</v>
      </c>
      <c r="AK247" s="274">
        <v>5400</v>
      </c>
      <c r="AL247" s="72"/>
    </row>
    <row r="248" spans="1:38" ht="15" customHeight="1" x14ac:dyDescent="0.25">
      <c r="A248" s="105"/>
      <c r="B248" s="19"/>
      <c r="C248" s="152" t="s">
        <v>565</v>
      </c>
      <c r="D248" s="228" t="s">
        <v>196</v>
      </c>
      <c r="E248" s="154">
        <f t="shared" si="17"/>
        <v>8766.6666666666661</v>
      </c>
      <c r="F248" s="11"/>
      <c r="G248" s="150">
        <f t="shared" si="18"/>
        <v>27</v>
      </c>
      <c r="H248" s="276">
        <f t="shared" si="21"/>
        <v>6572.2222222222226</v>
      </c>
      <c r="I248" s="309">
        <f t="shared" si="20"/>
        <v>7166.666666666667</v>
      </c>
      <c r="J248" s="317">
        <f t="shared" si="20"/>
        <v>8766.6666666666661</v>
      </c>
      <c r="K248" s="276">
        <v>6350</v>
      </c>
      <c r="L248" s="278">
        <v>7000</v>
      </c>
      <c r="M248" s="277">
        <v>8600</v>
      </c>
      <c r="N248" s="276">
        <v>6600</v>
      </c>
      <c r="O248" s="278">
        <v>7200</v>
      </c>
      <c r="P248" s="277">
        <v>8800</v>
      </c>
      <c r="Q248" s="276">
        <v>6750</v>
      </c>
      <c r="R248" s="278">
        <v>7300</v>
      </c>
      <c r="S248" s="277">
        <v>8900</v>
      </c>
      <c r="T248" s="276">
        <v>6750</v>
      </c>
      <c r="U248" s="278">
        <v>7300</v>
      </c>
      <c r="V248" s="277">
        <v>8900</v>
      </c>
      <c r="W248" s="276">
        <v>6450</v>
      </c>
      <c r="X248" s="278">
        <v>7100</v>
      </c>
      <c r="Y248" s="277">
        <v>8700</v>
      </c>
      <c r="Z248" s="276">
        <v>6900</v>
      </c>
      <c r="AA248" s="278">
        <v>7400</v>
      </c>
      <c r="AB248" s="277">
        <v>9000</v>
      </c>
      <c r="AC248" s="276">
        <v>6250</v>
      </c>
      <c r="AD248" s="278">
        <v>6900</v>
      </c>
      <c r="AE248" s="277">
        <v>8500</v>
      </c>
      <c r="AF248" s="276">
        <v>6750</v>
      </c>
      <c r="AG248" s="278">
        <v>7300</v>
      </c>
      <c r="AH248" s="277">
        <v>8900</v>
      </c>
      <c r="AI248" s="278">
        <v>6350</v>
      </c>
      <c r="AJ248" s="278">
        <v>7000</v>
      </c>
      <c r="AK248" s="277">
        <v>8600</v>
      </c>
      <c r="AL248" s="72"/>
    </row>
    <row r="249" spans="1:38" ht="15" customHeight="1" x14ac:dyDescent="0.25">
      <c r="A249" s="105"/>
      <c r="B249" s="19"/>
      <c r="C249" s="38" t="s">
        <v>566</v>
      </c>
      <c r="D249" s="632" t="s">
        <v>196</v>
      </c>
      <c r="E249" s="35">
        <f t="shared" si="17"/>
        <v>10766.666666666666</v>
      </c>
      <c r="F249" s="11"/>
      <c r="G249" s="22">
        <f t="shared" si="18"/>
        <v>27</v>
      </c>
      <c r="H249" s="273">
        <f t="shared" si="21"/>
        <v>9472.2222222222226</v>
      </c>
      <c r="I249" s="310">
        <f t="shared" si="20"/>
        <v>10166.666666666666</v>
      </c>
      <c r="J249" s="316">
        <f t="shared" si="20"/>
        <v>10766.666666666666</v>
      </c>
      <c r="K249" s="273">
        <v>9250</v>
      </c>
      <c r="L249" s="275">
        <v>10000</v>
      </c>
      <c r="M249" s="274">
        <v>10600</v>
      </c>
      <c r="N249" s="273">
        <v>9500</v>
      </c>
      <c r="O249" s="275">
        <v>10200</v>
      </c>
      <c r="P249" s="274">
        <v>10800</v>
      </c>
      <c r="Q249" s="273">
        <v>9650</v>
      </c>
      <c r="R249" s="275">
        <v>10300</v>
      </c>
      <c r="S249" s="274">
        <v>10900</v>
      </c>
      <c r="T249" s="273">
        <v>9650</v>
      </c>
      <c r="U249" s="275">
        <v>10300</v>
      </c>
      <c r="V249" s="274">
        <v>10900</v>
      </c>
      <c r="W249" s="273">
        <v>9350</v>
      </c>
      <c r="X249" s="275">
        <v>10100</v>
      </c>
      <c r="Y249" s="274">
        <v>10700</v>
      </c>
      <c r="Z249" s="273">
        <v>9800</v>
      </c>
      <c r="AA249" s="275">
        <v>10400</v>
      </c>
      <c r="AB249" s="274">
        <v>11000</v>
      </c>
      <c r="AC249" s="273">
        <v>9150</v>
      </c>
      <c r="AD249" s="275">
        <v>9900</v>
      </c>
      <c r="AE249" s="274">
        <v>10500</v>
      </c>
      <c r="AF249" s="273">
        <v>9650</v>
      </c>
      <c r="AG249" s="275">
        <v>10300</v>
      </c>
      <c r="AH249" s="274">
        <v>10900</v>
      </c>
      <c r="AI249" s="275">
        <v>9250</v>
      </c>
      <c r="AJ249" s="275">
        <v>10000</v>
      </c>
      <c r="AK249" s="274">
        <v>10600</v>
      </c>
      <c r="AL249" s="72"/>
    </row>
    <row r="250" spans="1:38" ht="15" customHeight="1" x14ac:dyDescent="0.25">
      <c r="A250" s="105"/>
      <c r="B250" s="19"/>
      <c r="C250" s="152" t="s">
        <v>567</v>
      </c>
      <c r="D250" s="228" t="s">
        <v>196</v>
      </c>
      <c r="E250" s="154">
        <f t="shared" si="17"/>
        <v>13266.666666666666</v>
      </c>
      <c r="F250" s="11"/>
      <c r="G250" s="150">
        <f t="shared" si="18"/>
        <v>27</v>
      </c>
      <c r="H250" s="276">
        <f t="shared" si="21"/>
        <v>11672.222222222223</v>
      </c>
      <c r="I250" s="309">
        <f t="shared" si="20"/>
        <v>12566.666666666666</v>
      </c>
      <c r="J250" s="317">
        <f t="shared" si="20"/>
        <v>13266.666666666666</v>
      </c>
      <c r="K250" s="276">
        <v>11450</v>
      </c>
      <c r="L250" s="278">
        <v>12400</v>
      </c>
      <c r="M250" s="277">
        <v>13100</v>
      </c>
      <c r="N250" s="276">
        <v>11700</v>
      </c>
      <c r="O250" s="278">
        <v>12600</v>
      </c>
      <c r="P250" s="277">
        <v>13300</v>
      </c>
      <c r="Q250" s="276">
        <v>11850</v>
      </c>
      <c r="R250" s="278">
        <v>12700</v>
      </c>
      <c r="S250" s="277">
        <v>13400</v>
      </c>
      <c r="T250" s="276">
        <v>11850</v>
      </c>
      <c r="U250" s="278">
        <v>12700</v>
      </c>
      <c r="V250" s="277">
        <v>13400</v>
      </c>
      <c r="W250" s="276">
        <v>11550</v>
      </c>
      <c r="X250" s="278">
        <v>12500</v>
      </c>
      <c r="Y250" s="277">
        <v>13200</v>
      </c>
      <c r="Z250" s="276">
        <v>12000</v>
      </c>
      <c r="AA250" s="278">
        <v>12800</v>
      </c>
      <c r="AB250" s="277">
        <v>13500</v>
      </c>
      <c r="AC250" s="276">
        <v>11350</v>
      </c>
      <c r="AD250" s="278">
        <v>12300</v>
      </c>
      <c r="AE250" s="277">
        <v>13000</v>
      </c>
      <c r="AF250" s="276">
        <v>11850</v>
      </c>
      <c r="AG250" s="278">
        <v>12700</v>
      </c>
      <c r="AH250" s="277">
        <v>13400</v>
      </c>
      <c r="AI250" s="278">
        <v>11450</v>
      </c>
      <c r="AJ250" s="278">
        <v>12400</v>
      </c>
      <c r="AK250" s="277">
        <v>13100</v>
      </c>
      <c r="AL250" s="72"/>
    </row>
    <row r="251" spans="1:38" ht="15" customHeight="1" x14ac:dyDescent="0.25">
      <c r="A251" s="105"/>
      <c r="B251" s="19"/>
      <c r="C251" s="38" t="s">
        <v>568</v>
      </c>
      <c r="D251" s="632" t="s">
        <v>196</v>
      </c>
      <c r="E251" s="35">
        <f t="shared" si="17"/>
        <v>14766.666666666666</v>
      </c>
      <c r="F251" s="11"/>
      <c r="G251" s="22">
        <f t="shared" si="18"/>
        <v>27</v>
      </c>
      <c r="H251" s="273">
        <f t="shared" si="21"/>
        <v>12672.222222222223</v>
      </c>
      <c r="I251" s="310">
        <f t="shared" si="20"/>
        <v>13766.666666666666</v>
      </c>
      <c r="J251" s="316">
        <f t="shared" si="20"/>
        <v>14766.666666666666</v>
      </c>
      <c r="K251" s="273">
        <v>12450</v>
      </c>
      <c r="L251" s="275">
        <v>13600</v>
      </c>
      <c r="M251" s="274">
        <v>14600</v>
      </c>
      <c r="N251" s="273">
        <v>12700</v>
      </c>
      <c r="O251" s="275">
        <v>13800</v>
      </c>
      <c r="P251" s="274">
        <v>14800</v>
      </c>
      <c r="Q251" s="273">
        <v>12850</v>
      </c>
      <c r="R251" s="275">
        <v>13900</v>
      </c>
      <c r="S251" s="274">
        <v>14900</v>
      </c>
      <c r="T251" s="273">
        <v>12850</v>
      </c>
      <c r="U251" s="275">
        <v>13900</v>
      </c>
      <c r="V251" s="274">
        <v>14900</v>
      </c>
      <c r="W251" s="273">
        <v>12550</v>
      </c>
      <c r="X251" s="275">
        <v>13700</v>
      </c>
      <c r="Y251" s="274">
        <v>14700</v>
      </c>
      <c r="Z251" s="273">
        <v>13000</v>
      </c>
      <c r="AA251" s="275">
        <v>14000</v>
      </c>
      <c r="AB251" s="274">
        <v>15000</v>
      </c>
      <c r="AC251" s="273">
        <v>12350</v>
      </c>
      <c r="AD251" s="275">
        <v>13500</v>
      </c>
      <c r="AE251" s="274">
        <v>14500</v>
      </c>
      <c r="AF251" s="273">
        <v>12850</v>
      </c>
      <c r="AG251" s="275">
        <v>13900</v>
      </c>
      <c r="AH251" s="274">
        <v>14900</v>
      </c>
      <c r="AI251" s="275">
        <v>12450</v>
      </c>
      <c r="AJ251" s="275">
        <v>13600</v>
      </c>
      <c r="AK251" s="274">
        <v>14600</v>
      </c>
      <c r="AL251" s="72"/>
    </row>
    <row r="252" spans="1:38" ht="15" customHeight="1" x14ac:dyDescent="0.25">
      <c r="A252" s="105"/>
      <c r="B252" s="19"/>
      <c r="C252" s="152" t="s">
        <v>569</v>
      </c>
      <c r="D252" s="228" t="s">
        <v>196</v>
      </c>
      <c r="E252" s="154">
        <f t="shared" si="17"/>
        <v>5566.666666666667</v>
      </c>
      <c r="F252" s="11"/>
      <c r="G252" s="150">
        <f t="shared" si="18"/>
        <v>27</v>
      </c>
      <c r="H252" s="276">
        <f t="shared" si="21"/>
        <v>4672.2222222222226</v>
      </c>
      <c r="I252" s="309">
        <f t="shared" si="20"/>
        <v>5016.666666666667</v>
      </c>
      <c r="J252" s="317">
        <f t="shared" si="20"/>
        <v>5566.666666666667</v>
      </c>
      <c r="K252" s="276">
        <v>4450</v>
      </c>
      <c r="L252" s="278">
        <v>4850</v>
      </c>
      <c r="M252" s="277">
        <v>5400</v>
      </c>
      <c r="N252" s="276">
        <v>4700</v>
      </c>
      <c r="O252" s="278">
        <v>5050</v>
      </c>
      <c r="P252" s="277">
        <v>5600</v>
      </c>
      <c r="Q252" s="276">
        <v>4850</v>
      </c>
      <c r="R252" s="278">
        <v>5150</v>
      </c>
      <c r="S252" s="277">
        <v>5700</v>
      </c>
      <c r="T252" s="276">
        <v>4850</v>
      </c>
      <c r="U252" s="278">
        <v>5150</v>
      </c>
      <c r="V252" s="277">
        <v>5700</v>
      </c>
      <c r="W252" s="276">
        <v>4550</v>
      </c>
      <c r="X252" s="278">
        <v>4950</v>
      </c>
      <c r="Y252" s="277">
        <v>5500</v>
      </c>
      <c r="Z252" s="276">
        <v>5000</v>
      </c>
      <c r="AA252" s="278">
        <v>5250</v>
      </c>
      <c r="AB252" s="277">
        <v>5800</v>
      </c>
      <c r="AC252" s="276">
        <v>4350</v>
      </c>
      <c r="AD252" s="278">
        <v>4750</v>
      </c>
      <c r="AE252" s="277">
        <v>5300</v>
      </c>
      <c r="AF252" s="276">
        <v>4850</v>
      </c>
      <c r="AG252" s="278">
        <v>5150</v>
      </c>
      <c r="AH252" s="277">
        <v>5700</v>
      </c>
      <c r="AI252" s="278">
        <v>4450</v>
      </c>
      <c r="AJ252" s="278">
        <v>4850</v>
      </c>
      <c r="AK252" s="277">
        <v>5400</v>
      </c>
      <c r="AL252" s="72"/>
    </row>
    <row r="253" spans="1:38" ht="15" customHeight="1" x14ac:dyDescent="0.25">
      <c r="A253" s="105"/>
      <c r="B253" s="19"/>
      <c r="C253" s="38" t="s">
        <v>570</v>
      </c>
      <c r="D253" s="632" t="s">
        <v>196</v>
      </c>
      <c r="E253" s="35">
        <f t="shared" ref="E253:E316" si="22">J253</f>
        <v>8766.6666666666661</v>
      </c>
      <c r="F253" s="11"/>
      <c r="G253" s="22">
        <f t="shared" ref="G253:G316" si="23">COUNT(K253:AK253)</f>
        <v>27</v>
      </c>
      <c r="H253" s="273">
        <f t="shared" si="21"/>
        <v>6472.2222222222226</v>
      </c>
      <c r="I253" s="310">
        <f>AVERAGE(L253,O253,R253,U253,X253,AA253,AD253,AG253,AJ253)</f>
        <v>7166.666666666667</v>
      </c>
      <c r="J253" s="316">
        <f>AVERAGE(M253,P253,S253,V253,Y253,AB253,AE253,AH253,AK253)</f>
        <v>8766.6666666666661</v>
      </c>
      <c r="K253" s="273">
        <v>6250</v>
      </c>
      <c r="L253" s="275">
        <v>7000</v>
      </c>
      <c r="M253" s="274">
        <v>8600</v>
      </c>
      <c r="N253" s="273">
        <v>6500</v>
      </c>
      <c r="O253" s="275">
        <v>7200</v>
      </c>
      <c r="P253" s="274">
        <v>8800</v>
      </c>
      <c r="Q253" s="273">
        <v>6650</v>
      </c>
      <c r="R253" s="275">
        <v>7300</v>
      </c>
      <c r="S253" s="274">
        <v>8900</v>
      </c>
      <c r="T253" s="273">
        <v>6650</v>
      </c>
      <c r="U253" s="275">
        <v>7300</v>
      </c>
      <c r="V253" s="274">
        <v>8900</v>
      </c>
      <c r="W253" s="273">
        <v>6350</v>
      </c>
      <c r="X253" s="275">
        <v>7100</v>
      </c>
      <c r="Y253" s="274">
        <v>8700</v>
      </c>
      <c r="Z253" s="273">
        <v>6800</v>
      </c>
      <c r="AA253" s="275">
        <v>7400</v>
      </c>
      <c r="AB253" s="274">
        <v>9000</v>
      </c>
      <c r="AC253" s="273">
        <v>6150</v>
      </c>
      <c r="AD253" s="275">
        <v>6900</v>
      </c>
      <c r="AE253" s="274">
        <v>8500</v>
      </c>
      <c r="AF253" s="273">
        <v>6650</v>
      </c>
      <c r="AG253" s="275">
        <v>7300</v>
      </c>
      <c r="AH253" s="274">
        <v>8900</v>
      </c>
      <c r="AI253" s="275">
        <v>6250</v>
      </c>
      <c r="AJ253" s="275">
        <v>7000</v>
      </c>
      <c r="AK253" s="274">
        <v>8600</v>
      </c>
      <c r="AL253" s="72"/>
    </row>
    <row r="254" spans="1:38" ht="15" customHeight="1" x14ac:dyDescent="0.25">
      <c r="A254" s="105"/>
      <c r="B254" s="19"/>
      <c r="C254" s="152" t="s">
        <v>571</v>
      </c>
      <c r="D254" s="228" t="s">
        <v>196</v>
      </c>
      <c r="E254" s="154">
        <f t="shared" si="22"/>
        <v>10766.666666666666</v>
      </c>
      <c r="F254" s="11"/>
      <c r="G254" s="150">
        <f t="shared" si="23"/>
        <v>27</v>
      </c>
      <c r="H254" s="276">
        <f t="shared" ref="H254:J317" si="24">AVERAGE(K254,N254,Q254,T254,W254,Z254,AC254,AF254,AI254)</f>
        <v>9172.2222222222226</v>
      </c>
      <c r="I254" s="309">
        <f t="shared" si="24"/>
        <v>10166.666666666666</v>
      </c>
      <c r="J254" s="317">
        <f t="shared" si="24"/>
        <v>10766.666666666666</v>
      </c>
      <c r="K254" s="276">
        <v>8950</v>
      </c>
      <c r="L254" s="278">
        <v>10000</v>
      </c>
      <c r="M254" s="277">
        <v>10600</v>
      </c>
      <c r="N254" s="276">
        <v>9200</v>
      </c>
      <c r="O254" s="278">
        <v>10200</v>
      </c>
      <c r="P254" s="277">
        <v>10800</v>
      </c>
      <c r="Q254" s="276">
        <v>9350</v>
      </c>
      <c r="R254" s="278">
        <v>10300</v>
      </c>
      <c r="S254" s="277">
        <v>10900</v>
      </c>
      <c r="T254" s="276">
        <v>9350</v>
      </c>
      <c r="U254" s="278">
        <v>10300</v>
      </c>
      <c r="V254" s="277">
        <v>10900</v>
      </c>
      <c r="W254" s="276">
        <v>9050</v>
      </c>
      <c r="X254" s="278">
        <v>10100</v>
      </c>
      <c r="Y254" s="277">
        <v>10700</v>
      </c>
      <c r="Z254" s="276">
        <v>9500</v>
      </c>
      <c r="AA254" s="278">
        <v>10400</v>
      </c>
      <c r="AB254" s="277">
        <v>11000</v>
      </c>
      <c r="AC254" s="276">
        <v>8850</v>
      </c>
      <c r="AD254" s="278">
        <v>9900</v>
      </c>
      <c r="AE254" s="277">
        <v>10500</v>
      </c>
      <c r="AF254" s="276">
        <v>9350</v>
      </c>
      <c r="AG254" s="278">
        <v>10300</v>
      </c>
      <c r="AH254" s="277">
        <v>10900</v>
      </c>
      <c r="AI254" s="278">
        <v>8950</v>
      </c>
      <c r="AJ254" s="278">
        <v>10000</v>
      </c>
      <c r="AK254" s="277">
        <v>10600</v>
      </c>
      <c r="AL254" s="72"/>
    </row>
    <row r="255" spans="1:38" ht="15" customHeight="1" x14ac:dyDescent="0.25">
      <c r="A255" s="105"/>
      <c r="B255" s="19"/>
      <c r="C255" s="38" t="s">
        <v>572</v>
      </c>
      <c r="D255" s="632" t="s">
        <v>196</v>
      </c>
      <c r="E255" s="35">
        <f t="shared" si="22"/>
        <v>13016.666666666666</v>
      </c>
      <c r="F255" s="11"/>
      <c r="G255" s="22">
        <f t="shared" si="23"/>
        <v>27</v>
      </c>
      <c r="H255" s="273">
        <f t="shared" si="24"/>
        <v>11672.222222222223</v>
      </c>
      <c r="I255" s="310">
        <f t="shared" si="24"/>
        <v>12566.666666666666</v>
      </c>
      <c r="J255" s="316">
        <f t="shared" si="24"/>
        <v>13016.666666666666</v>
      </c>
      <c r="K255" s="273">
        <v>11450</v>
      </c>
      <c r="L255" s="275">
        <v>12400</v>
      </c>
      <c r="M255" s="274">
        <v>12850</v>
      </c>
      <c r="N255" s="273">
        <v>11700</v>
      </c>
      <c r="O255" s="275">
        <v>12600</v>
      </c>
      <c r="P255" s="274">
        <v>13050</v>
      </c>
      <c r="Q255" s="273">
        <v>11850</v>
      </c>
      <c r="R255" s="275">
        <v>12700</v>
      </c>
      <c r="S255" s="274">
        <v>13150</v>
      </c>
      <c r="T255" s="273">
        <v>11850</v>
      </c>
      <c r="U255" s="275">
        <v>12700</v>
      </c>
      <c r="V255" s="274">
        <v>13150</v>
      </c>
      <c r="W255" s="273">
        <v>11550</v>
      </c>
      <c r="X255" s="275">
        <v>12500</v>
      </c>
      <c r="Y255" s="274">
        <v>12950</v>
      </c>
      <c r="Z255" s="273">
        <v>12000</v>
      </c>
      <c r="AA255" s="275">
        <v>12800</v>
      </c>
      <c r="AB255" s="274">
        <v>13250</v>
      </c>
      <c r="AC255" s="273">
        <v>11350</v>
      </c>
      <c r="AD255" s="275">
        <v>12300</v>
      </c>
      <c r="AE255" s="274">
        <v>12750</v>
      </c>
      <c r="AF255" s="273">
        <v>11850</v>
      </c>
      <c r="AG255" s="275">
        <v>12700</v>
      </c>
      <c r="AH255" s="274">
        <v>13150</v>
      </c>
      <c r="AI255" s="275">
        <v>11450</v>
      </c>
      <c r="AJ255" s="275">
        <v>12400</v>
      </c>
      <c r="AK255" s="274">
        <v>12850</v>
      </c>
      <c r="AL255" s="72"/>
    </row>
    <row r="256" spans="1:38" ht="15" customHeight="1" thickBot="1" x14ac:dyDescent="0.3">
      <c r="A256" s="331"/>
      <c r="B256" s="19"/>
      <c r="C256" s="153" t="s">
        <v>573</v>
      </c>
      <c r="D256" s="78" t="s">
        <v>196</v>
      </c>
      <c r="E256" s="155">
        <f t="shared" si="22"/>
        <v>15266.666666666666</v>
      </c>
      <c r="F256" s="11"/>
      <c r="G256" s="151">
        <f t="shared" si="23"/>
        <v>27</v>
      </c>
      <c r="H256" s="279">
        <f t="shared" si="24"/>
        <v>13172.222222222223</v>
      </c>
      <c r="I256" s="312">
        <f t="shared" si="24"/>
        <v>13766.666666666666</v>
      </c>
      <c r="J256" s="318">
        <f t="shared" si="24"/>
        <v>15266.666666666666</v>
      </c>
      <c r="K256" s="279">
        <v>12950</v>
      </c>
      <c r="L256" s="281">
        <v>13600</v>
      </c>
      <c r="M256" s="280">
        <v>15100</v>
      </c>
      <c r="N256" s="279">
        <v>13200</v>
      </c>
      <c r="O256" s="281">
        <v>13800</v>
      </c>
      <c r="P256" s="280">
        <v>15300</v>
      </c>
      <c r="Q256" s="279">
        <v>13350</v>
      </c>
      <c r="R256" s="281">
        <v>13900</v>
      </c>
      <c r="S256" s="280">
        <v>15400</v>
      </c>
      <c r="T256" s="279">
        <v>13350</v>
      </c>
      <c r="U256" s="281">
        <v>13900</v>
      </c>
      <c r="V256" s="280">
        <v>15400</v>
      </c>
      <c r="W256" s="279">
        <v>13050</v>
      </c>
      <c r="X256" s="281">
        <v>13700</v>
      </c>
      <c r="Y256" s="280">
        <v>15200</v>
      </c>
      <c r="Z256" s="279">
        <v>13500</v>
      </c>
      <c r="AA256" s="281">
        <v>14000</v>
      </c>
      <c r="AB256" s="280">
        <v>15500</v>
      </c>
      <c r="AC256" s="279">
        <v>12850</v>
      </c>
      <c r="AD256" s="281">
        <v>13500</v>
      </c>
      <c r="AE256" s="280">
        <v>15000</v>
      </c>
      <c r="AF256" s="279">
        <v>13350</v>
      </c>
      <c r="AG256" s="281">
        <v>13900</v>
      </c>
      <c r="AH256" s="280">
        <v>15400</v>
      </c>
      <c r="AI256" s="281">
        <v>12950</v>
      </c>
      <c r="AJ256" s="281">
        <v>13600</v>
      </c>
      <c r="AK256" s="280">
        <v>15100</v>
      </c>
      <c r="AL256" s="72"/>
    </row>
    <row r="257" spans="1:38" ht="15" customHeight="1" x14ac:dyDescent="0.25">
      <c r="A257" s="330" t="s">
        <v>574</v>
      </c>
      <c r="B257" s="19"/>
      <c r="C257" s="265" t="s">
        <v>575</v>
      </c>
      <c r="D257" s="633" t="s">
        <v>196</v>
      </c>
      <c r="E257" s="239">
        <f t="shared" si="22"/>
        <v>4666.666666666667</v>
      </c>
      <c r="F257" s="11"/>
      <c r="G257" s="40">
        <f t="shared" si="23"/>
        <v>27</v>
      </c>
      <c r="H257" s="273">
        <f t="shared" si="24"/>
        <v>4172.2222222222226</v>
      </c>
      <c r="I257" s="310">
        <f t="shared" si="24"/>
        <v>4466.666666666667</v>
      </c>
      <c r="J257" s="316">
        <f t="shared" si="24"/>
        <v>4666.666666666667</v>
      </c>
      <c r="K257" s="273">
        <v>3950</v>
      </c>
      <c r="L257" s="275">
        <v>4300</v>
      </c>
      <c r="M257" s="274">
        <v>4500</v>
      </c>
      <c r="N257" s="273">
        <v>4200</v>
      </c>
      <c r="O257" s="275">
        <v>4500</v>
      </c>
      <c r="P257" s="274">
        <v>4700</v>
      </c>
      <c r="Q257" s="273">
        <v>4350</v>
      </c>
      <c r="R257" s="275">
        <v>4600</v>
      </c>
      <c r="S257" s="274">
        <v>4800</v>
      </c>
      <c r="T257" s="273">
        <v>4350</v>
      </c>
      <c r="U257" s="275">
        <v>4600</v>
      </c>
      <c r="V257" s="274">
        <v>4800</v>
      </c>
      <c r="W257" s="273">
        <v>4050</v>
      </c>
      <c r="X257" s="275">
        <v>4400</v>
      </c>
      <c r="Y257" s="274">
        <v>4600</v>
      </c>
      <c r="Z257" s="273">
        <v>4500</v>
      </c>
      <c r="AA257" s="275">
        <v>4700</v>
      </c>
      <c r="AB257" s="274">
        <v>4900</v>
      </c>
      <c r="AC257" s="273">
        <v>3850</v>
      </c>
      <c r="AD257" s="275">
        <v>4200</v>
      </c>
      <c r="AE257" s="274">
        <v>4400</v>
      </c>
      <c r="AF257" s="273">
        <v>4350</v>
      </c>
      <c r="AG257" s="275">
        <v>4600</v>
      </c>
      <c r="AH257" s="274">
        <v>4800</v>
      </c>
      <c r="AI257" s="275">
        <v>3950</v>
      </c>
      <c r="AJ257" s="275">
        <v>4300</v>
      </c>
      <c r="AK257" s="274">
        <v>4500</v>
      </c>
      <c r="AL257" s="72"/>
    </row>
    <row r="258" spans="1:38" ht="15" customHeight="1" x14ac:dyDescent="0.25">
      <c r="A258" s="105"/>
      <c r="B258" s="19"/>
      <c r="C258" s="152" t="s">
        <v>576</v>
      </c>
      <c r="D258" s="381" t="s">
        <v>196</v>
      </c>
      <c r="E258" s="154">
        <f t="shared" si="22"/>
        <v>6516.666666666667</v>
      </c>
      <c r="F258" s="11"/>
      <c r="G258" s="150">
        <f t="shared" si="23"/>
        <v>27</v>
      </c>
      <c r="H258" s="276">
        <f t="shared" si="24"/>
        <v>5272.2222222222226</v>
      </c>
      <c r="I258" s="309">
        <f t="shared" si="24"/>
        <v>5666.666666666667</v>
      </c>
      <c r="J258" s="317">
        <f t="shared" si="24"/>
        <v>6516.666666666667</v>
      </c>
      <c r="K258" s="276">
        <v>5050</v>
      </c>
      <c r="L258" s="278">
        <v>5500</v>
      </c>
      <c r="M258" s="277">
        <v>6350</v>
      </c>
      <c r="N258" s="276">
        <v>5300</v>
      </c>
      <c r="O258" s="278">
        <v>5700</v>
      </c>
      <c r="P258" s="277">
        <v>6550</v>
      </c>
      <c r="Q258" s="276">
        <v>5450</v>
      </c>
      <c r="R258" s="278">
        <v>5800</v>
      </c>
      <c r="S258" s="277">
        <v>6650</v>
      </c>
      <c r="T258" s="276">
        <v>5450</v>
      </c>
      <c r="U258" s="278">
        <v>5800</v>
      </c>
      <c r="V258" s="277">
        <v>6650</v>
      </c>
      <c r="W258" s="276">
        <v>5150</v>
      </c>
      <c r="X258" s="278">
        <v>5600</v>
      </c>
      <c r="Y258" s="277">
        <v>6450</v>
      </c>
      <c r="Z258" s="276">
        <v>5600</v>
      </c>
      <c r="AA258" s="278">
        <v>5900</v>
      </c>
      <c r="AB258" s="277">
        <v>6750</v>
      </c>
      <c r="AC258" s="276">
        <v>4950</v>
      </c>
      <c r="AD258" s="278">
        <v>5400</v>
      </c>
      <c r="AE258" s="277">
        <v>6250</v>
      </c>
      <c r="AF258" s="276">
        <v>5450</v>
      </c>
      <c r="AG258" s="278">
        <v>5800</v>
      </c>
      <c r="AH258" s="277">
        <v>6650</v>
      </c>
      <c r="AI258" s="278">
        <v>5050</v>
      </c>
      <c r="AJ258" s="278">
        <v>5500</v>
      </c>
      <c r="AK258" s="277">
        <v>6350</v>
      </c>
      <c r="AL258" s="72"/>
    </row>
    <row r="259" spans="1:38" ht="15" customHeight="1" x14ac:dyDescent="0.25">
      <c r="A259" s="105"/>
      <c r="B259" s="19"/>
      <c r="C259" s="38" t="s">
        <v>577</v>
      </c>
      <c r="D259" s="382" t="s">
        <v>196</v>
      </c>
      <c r="E259" s="35">
        <f t="shared" si="22"/>
        <v>9266.6666666666661</v>
      </c>
      <c r="F259" s="11"/>
      <c r="G259" s="22">
        <f t="shared" si="23"/>
        <v>27</v>
      </c>
      <c r="H259" s="273">
        <f t="shared" si="24"/>
        <v>7422.2222222222226</v>
      </c>
      <c r="I259" s="310">
        <f t="shared" si="24"/>
        <v>7766.666666666667</v>
      </c>
      <c r="J259" s="316">
        <f t="shared" si="24"/>
        <v>9266.6666666666661</v>
      </c>
      <c r="K259" s="273">
        <v>7200</v>
      </c>
      <c r="L259" s="275">
        <v>7600</v>
      </c>
      <c r="M259" s="274">
        <v>9100</v>
      </c>
      <c r="N259" s="273">
        <v>7450</v>
      </c>
      <c r="O259" s="275">
        <v>7800</v>
      </c>
      <c r="P259" s="274">
        <v>9300</v>
      </c>
      <c r="Q259" s="273">
        <v>7600</v>
      </c>
      <c r="R259" s="275">
        <v>7900</v>
      </c>
      <c r="S259" s="274">
        <v>9400</v>
      </c>
      <c r="T259" s="273">
        <v>7600</v>
      </c>
      <c r="U259" s="275">
        <v>7900</v>
      </c>
      <c r="V259" s="274">
        <v>9400</v>
      </c>
      <c r="W259" s="273">
        <v>7300</v>
      </c>
      <c r="X259" s="275">
        <v>7700</v>
      </c>
      <c r="Y259" s="274">
        <v>9200</v>
      </c>
      <c r="Z259" s="273">
        <v>7750</v>
      </c>
      <c r="AA259" s="275">
        <v>8000</v>
      </c>
      <c r="AB259" s="274">
        <v>9500</v>
      </c>
      <c r="AC259" s="273">
        <v>7100</v>
      </c>
      <c r="AD259" s="275">
        <v>7500</v>
      </c>
      <c r="AE259" s="274">
        <v>9000</v>
      </c>
      <c r="AF259" s="273">
        <v>7600</v>
      </c>
      <c r="AG259" s="275">
        <v>7900</v>
      </c>
      <c r="AH259" s="274">
        <v>9400</v>
      </c>
      <c r="AI259" s="275">
        <v>7200</v>
      </c>
      <c r="AJ259" s="275">
        <v>7600</v>
      </c>
      <c r="AK259" s="274">
        <v>9100</v>
      </c>
      <c r="AL259" s="72"/>
    </row>
    <row r="260" spans="1:38" ht="15" customHeight="1" x14ac:dyDescent="0.25">
      <c r="A260" s="105"/>
      <c r="B260" s="19"/>
      <c r="C260" s="152" t="s">
        <v>578</v>
      </c>
      <c r="D260" s="228" t="s">
        <v>196</v>
      </c>
      <c r="E260" s="154">
        <f t="shared" si="22"/>
        <v>11666.666666666666</v>
      </c>
      <c r="F260" s="11"/>
      <c r="G260" s="150">
        <f t="shared" si="23"/>
        <v>27</v>
      </c>
      <c r="H260" s="276">
        <f t="shared" si="24"/>
        <v>9672.2222222222226</v>
      </c>
      <c r="I260" s="309">
        <f t="shared" si="24"/>
        <v>10266.666666666666</v>
      </c>
      <c r="J260" s="317">
        <f t="shared" si="24"/>
        <v>11666.666666666666</v>
      </c>
      <c r="K260" s="276">
        <v>9450</v>
      </c>
      <c r="L260" s="278">
        <v>10100</v>
      </c>
      <c r="M260" s="277">
        <v>11500</v>
      </c>
      <c r="N260" s="276">
        <v>9700</v>
      </c>
      <c r="O260" s="278">
        <v>10300</v>
      </c>
      <c r="P260" s="277">
        <v>11700</v>
      </c>
      <c r="Q260" s="276">
        <v>9850</v>
      </c>
      <c r="R260" s="278">
        <v>10400</v>
      </c>
      <c r="S260" s="277">
        <v>11800</v>
      </c>
      <c r="T260" s="276">
        <v>9850</v>
      </c>
      <c r="U260" s="278">
        <v>10400</v>
      </c>
      <c r="V260" s="277">
        <v>11800</v>
      </c>
      <c r="W260" s="276">
        <v>9550</v>
      </c>
      <c r="X260" s="278">
        <v>10200</v>
      </c>
      <c r="Y260" s="277">
        <v>11600</v>
      </c>
      <c r="Z260" s="276">
        <v>10000</v>
      </c>
      <c r="AA260" s="278">
        <v>10500</v>
      </c>
      <c r="AB260" s="277">
        <v>11900</v>
      </c>
      <c r="AC260" s="276">
        <v>9350</v>
      </c>
      <c r="AD260" s="278">
        <v>10000</v>
      </c>
      <c r="AE260" s="277">
        <v>11400</v>
      </c>
      <c r="AF260" s="276">
        <v>9850</v>
      </c>
      <c r="AG260" s="278">
        <v>10400</v>
      </c>
      <c r="AH260" s="277">
        <v>11800</v>
      </c>
      <c r="AI260" s="278">
        <v>9450</v>
      </c>
      <c r="AJ260" s="278">
        <v>10100</v>
      </c>
      <c r="AK260" s="277">
        <v>11500</v>
      </c>
      <c r="AL260" s="72"/>
    </row>
    <row r="261" spans="1:38" ht="15" customHeight="1" x14ac:dyDescent="0.25">
      <c r="A261" s="105"/>
      <c r="B261" s="19"/>
      <c r="C261" s="38" t="s">
        <v>579</v>
      </c>
      <c r="D261" s="632" t="s">
        <v>196</v>
      </c>
      <c r="E261" s="35">
        <f t="shared" si="22"/>
        <v>12333.333333333334</v>
      </c>
      <c r="F261" s="11"/>
      <c r="G261" s="22">
        <f t="shared" si="23"/>
        <v>27</v>
      </c>
      <c r="H261" s="273">
        <f t="shared" si="24"/>
        <v>10705.555555555555</v>
      </c>
      <c r="I261" s="310">
        <f t="shared" si="24"/>
        <v>11300</v>
      </c>
      <c r="J261" s="316">
        <f t="shared" si="24"/>
        <v>12333.333333333334</v>
      </c>
      <c r="K261" s="273">
        <v>10500</v>
      </c>
      <c r="L261" s="275">
        <v>11150</v>
      </c>
      <c r="M261" s="274">
        <v>12200</v>
      </c>
      <c r="N261" s="273">
        <v>10750</v>
      </c>
      <c r="O261" s="275">
        <v>11350</v>
      </c>
      <c r="P261" s="274">
        <v>12400</v>
      </c>
      <c r="Q261" s="273">
        <v>10900</v>
      </c>
      <c r="R261" s="275">
        <v>11450</v>
      </c>
      <c r="S261" s="274">
        <v>12500</v>
      </c>
      <c r="T261" s="273">
        <v>10850</v>
      </c>
      <c r="U261" s="275">
        <v>11400</v>
      </c>
      <c r="V261" s="274">
        <v>12400</v>
      </c>
      <c r="W261" s="273">
        <v>10600</v>
      </c>
      <c r="X261" s="275">
        <v>11250</v>
      </c>
      <c r="Y261" s="274">
        <v>12300</v>
      </c>
      <c r="Z261" s="273">
        <v>11000</v>
      </c>
      <c r="AA261" s="275">
        <v>11500</v>
      </c>
      <c r="AB261" s="274">
        <v>12500</v>
      </c>
      <c r="AC261" s="273">
        <v>10400</v>
      </c>
      <c r="AD261" s="275">
        <v>11050</v>
      </c>
      <c r="AE261" s="274">
        <v>12100</v>
      </c>
      <c r="AF261" s="273">
        <v>10850</v>
      </c>
      <c r="AG261" s="275">
        <v>11400</v>
      </c>
      <c r="AH261" s="274">
        <v>12400</v>
      </c>
      <c r="AI261" s="275">
        <v>10500</v>
      </c>
      <c r="AJ261" s="275">
        <v>11150</v>
      </c>
      <c r="AK261" s="274">
        <v>12200</v>
      </c>
      <c r="AL261" s="72"/>
    </row>
    <row r="262" spans="1:38" ht="15" customHeight="1" x14ac:dyDescent="0.25">
      <c r="A262" s="105"/>
      <c r="B262" s="19"/>
      <c r="C262" s="152" t="s">
        <v>580</v>
      </c>
      <c r="D262" s="228" t="s">
        <v>196</v>
      </c>
      <c r="E262" s="154">
        <f t="shared" si="22"/>
        <v>4666.666666666667</v>
      </c>
      <c r="F262" s="11"/>
      <c r="G262" s="150">
        <f t="shared" si="23"/>
        <v>27</v>
      </c>
      <c r="H262" s="276">
        <f t="shared" si="24"/>
        <v>4172.2222222222226</v>
      </c>
      <c r="I262" s="309">
        <f t="shared" si="24"/>
        <v>4466.666666666667</v>
      </c>
      <c r="J262" s="317">
        <f t="shared" si="24"/>
        <v>4666.666666666667</v>
      </c>
      <c r="K262" s="276">
        <v>3950</v>
      </c>
      <c r="L262" s="278">
        <v>4300</v>
      </c>
      <c r="M262" s="277">
        <v>4500</v>
      </c>
      <c r="N262" s="276">
        <v>4200</v>
      </c>
      <c r="O262" s="278">
        <v>4500</v>
      </c>
      <c r="P262" s="277">
        <v>4700</v>
      </c>
      <c r="Q262" s="276">
        <v>4350</v>
      </c>
      <c r="R262" s="278">
        <v>4600</v>
      </c>
      <c r="S262" s="277">
        <v>4800</v>
      </c>
      <c r="T262" s="276">
        <v>4350</v>
      </c>
      <c r="U262" s="278">
        <v>4600</v>
      </c>
      <c r="V262" s="277">
        <v>4800</v>
      </c>
      <c r="W262" s="276">
        <v>4050</v>
      </c>
      <c r="X262" s="278">
        <v>4400</v>
      </c>
      <c r="Y262" s="277">
        <v>4600</v>
      </c>
      <c r="Z262" s="276">
        <v>4500</v>
      </c>
      <c r="AA262" s="278">
        <v>4700</v>
      </c>
      <c r="AB262" s="277">
        <v>4900</v>
      </c>
      <c r="AC262" s="276">
        <v>3850</v>
      </c>
      <c r="AD262" s="278">
        <v>4200</v>
      </c>
      <c r="AE262" s="277">
        <v>4400</v>
      </c>
      <c r="AF262" s="276">
        <v>4350</v>
      </c>
      <c r="AG262" s="278">
        <v>4600</v>
      </c>
      <c r="AH262" s="277">
        <v>4800</v>
      </c>
      <c r="AI262" s="278">
        <v>3950</v>
      </c>
      <c r="AJ262" s="278">
        <v>4300</v>
      </c>
      <c r="AK262" s="277">
        <v>4500</v>
      </c>
      <c r="AL262" s="72"/>
    </row>
    <row r="263" spans="1:38" ht="15" customHeight="1" x14ac:dyDescent="0.25">
      <c r="A263" s="105"/>
      <c r="B263" s="19"/>
      <c r="C263" s="38" t="s">
        <v>581</v>
      </c>
      <c r="D263" s="632" t="s">
        <v>43</v>
      </c>
      <c r="E263" s="35">
        <f t="shared" si="22"/>
        <v>6466.666666666667</v>
      </c>
      <c r="F263" s="11"/>
      <c r="G263" s="22">
        <f t="shared" si="23"/>
        <v>27</v>
      </c>
      <c r="H263" s="273">
        <f t="shared" si="24"/>
        <v>5272.2222222222226</v>
      </c>
      <c r="I263" s="310">
        <f t="shared" si="24"/>
        <v>5666.666666666667</v>
      </c>
      <c r="J263" s="316">
        <f t="shared" si="24"/>
        <v>6466.666666666667</v>
      </c>
      <c r="K263" s="273">
        <v>5050</v>
      </c>
      <c r="L263" s="275">
        <v>5500</v>
      </c>
      <c r="M263" s="274">
        <v>6300</v>
      </c>
      <c r="N263" s="273">
        <v>5300</v>
      </c>
      <c r="O263" s="275">
        <v>5700</v>
      </c>
      <c r="P263" s="274">
        <v>6500</v>
      </c>
      <c r="Q263" s="273">
        <v>5450</v>
      </c>
      <c r="R263" s="275">
        <v>5800</v>
      </c>
      <c r="S263" s="274">
        <v>6600</v>
      </c>
      <c r="T263" s="273">
        <v>5450</v>
      </c>
      <c r="U263" s="275">
        <v>5800</v>
      </c>
      <c r="V263" s="274">
        <v>6600</v>
      </c>
      <c r="W263" s="273">
        <v>5150</v>
      </c>
      <c r="X263" s="275">
        <v>5600</v>
      </c>
      <c r="Y263" s="274">
        <v>6400</v>
      </c>
      <c r="Z263" s="273">
        <v>5600</v>
      </c>
      <c r="AA263" s="275">
        <v>5900</v>
      </c>
      <c r="AB263" s="274">
        <v>6700</v>
      </c>
      <c r="AC263" s="273">
        <v>4950</v>
      </c>
      <c r="AD263" s="275">
        <v>5400</v>
      </c>
      <c r="AE263" s="274">
        <v>6200</v>
      </c>
      <c r="AF263" s="273">
        <v>5450</v>
      </c>
      <c r="AG263" s="275">
        <v>5800</v>
      </c>
      <c r="AH263" s="274">
        <v>6600</v>
      </c>
      <c r="AI263" s="275">
        <v>5050</v>
      </c>
      <c r="AJ263" s="275">
        <v>5500</v>
      </c>
      <c r="AK263" s="274">
        <v>6300</v>
      </c>
      <c r="AL263" s="72"/>
    </row>
    <row r="264" spans="1:38" ht="15" customHeight="1" x14ac:dyDescent="0.25">
      <c r="A264" s="105"/>
      <c r="B264" s="19"/>
      <c r="C264" s="152" t="s">
        <v>582</v>
      </c>
      <c r="D264" s="228" t="s">
        <v>45</v>
      </c>
      <c r="E264" s="154">
        <f t="shared" si="22"/>
        <v>9266.6666666666661</v>
      </c>
      <c r="F264" s="11"/>
      <c r="G264" s="150">
        <f t="shared" si="23"/>
        <v>27</v>
      </c>
      <c r="H264" s="276">
        <f t="shared" si="24"/>
        <v>7272.2222222222226</v>
      </c>
      <c r="I264" s="309">
        <f t="shared" si="24"/>
        <v>7766.666666666667</v>
      </c>
      <c r="J264" s="317">
        <f t="shared" si="24"/>
        <v>9266.6666666666661</v>
      </c>
      <c r="K264" s="276">
        <v>7050</v>
      </c>
      <c r="L264" s="278">
        <v>7600</v>
      </c>
      <c r="M264" s="277">
        <v>9100</v>
      </c>
      <c r="N264" s="276">
        <v>7300</v>
      </c>
      <c r="O264" s="278">
        <v>7800</v>
      </c>
      <c r="P264" s="277">
        <v>9300</v>
      </c>
      <c r="Q264" s="276">
        <v>7450</v>
      </c>
      <c r="R264" s="278">
        <v>7900</v>
      </c>
      <c r="S264" s="277">
        <v>9400</v>
      </c>
      <c r="T264" s="276">
        <v>7450</v>
      </c>
      <c r="U264" s="278">
        <v>7900</v>
      </c>
      <c r="V264" s="277">
        <v>9400</v>
      </c>
      <c r="W264" s="276">
        <v>7150</v>
      </c>
      <c r="X264" s="278">
        <v>7700</v>
      </c>
      <c r="Y264" s="277">
        <v>9200</v>
      </c>
      <c r="Z264" s="276">
        <v>7600</v>
      </c>
      <c r="AA264" s="278">
        <v>8000</v>
      </c>
      <c r="AB264" s="277">
        <v>9500</v>
      </c>
      <c r="AC264" s="276">
        <v>6950</v>
      </c>
      <c r="AD264" s="278">
        <v>7500</v>
      </c>
      <c r="AE264" s="277">
        <v>9000</v>
      </c>
      <c r="AF264" s="276">
        <v>7450</v>
      </c>
      <c r="AG264" s="278">
        <v>7900</v>
      </c>
      <c r="AH264" s="277">
        <v>9400</v>
      </c>
      <c r="AI264" s="278">
        <v>7050</v>
      </c>
      <c r="AJ264" s="278">
        <v>7600</v>
      </c>
      <c r="AK264" s="277">
        <v>9100</v>
      </c>
      <c r="AL264" s="72"/>
    </row>
    <row r="265" spans="1:38" ht="15" customHeight="1" x14ac:dyDescent="0.25">
      <c r="A265" s="105"/>
      <c r="B265" s="19"/>
      <c r="C265" s="38" t="s">
        <v>583</v>
      </c>
      <c r="D265" s="632" t="s">
        <v>45</v>
      </c>
      <c r="E265" s="35">
        <f t="shared" si="22"/>
        <v>11666.666666666666</v>
      </c>
      <c r="F265" s="11"/>
      <c r="G265" s="22">
        <f t="shared" si="23"/>
        <v>27</v>
      </c>
      <c r="H265" s="273">
        <f t="shared" si="24"/>
        <v>9472.2222222222226</v>
      </c>
      <c r="I265" s="310">
        <f t="shared" si="24"/>
        <v>9766.6666666666661</v>
      </c>
      <c r="J265" s="316">
        <f t="shared" si="24"/>
        <v>11666.666666666666</v>
      </c>
      <c r="K265" s="273">
        <v>9250</v>
      </c>
      <c r="L265" s="275">
        <v>9600</v>
      </c>
      <c r="M265" s="274">
        <v>11500</v>
      </c>
      <c r="N265" s="273">
        <v>9500</v>
      </c>
      <c r="O265" s="275">
        <v>9800</v>
      </c>
      <c r="P265" s="274">
        <v>11700</v>
      </c>
      <c r="Q265" s="273">
        <v>9650</v>
      </c>
      <c r="R265" s="275">
        <v>9900</v>
      </c>
      <c r="S265" s="274">
        <v>11800</v>
      </c>
      <c r="T265" s="273">
        <v>9650</v>
      </c>
      <c r="U265" s="275">
        <v>9900</v>
      </c>
      <c r="V265" s="274">
        <v>11800</v>
      </c>
      <c r="W265" s="273">
        <v>9350</v>
      </c>
      <c r="X265" s="275">
        <v>9700</v>
      </c>
      <c r="Y265" s="274">
        <v>11600</v>
      </c>
      <c r="Z265" s="273">
        <v>9800</v>
      </c>
      <c r="AA265" s="275">
        <v>10000</v>
      </c>
      <c r="AB265" s="274">
        <v>11900</v>
      </c>
      <c r="AC265" s="273">
        <v>9150</v>
      </c>
      <c r="AD265" s="275">
        <v>9500</v>
      </c>
      <c r="AE265" s="274">
        <v>11400</v>
      </c>
      <c r="AF265" s="273">
        <v>9650</v>
      </c>
      <c r="AG265" s="275">
        <v>9900</v>
      </c>
      <c r="AH265" s="274">
        <v>11800</v>
      </c>
      <c r="AI265" s="275">
        <v>9250</v>
      </c>
      <c r="AJ265" s="275">
        <v>9600</v>
      </c>
      <c r="AK265" s="274">
        <v>11500</v>
      </c>
      <c r="AL265" s="72"/>
    </row>
    <row r="266" spans="1:38" ht="15" customHeight="1" x14ac:dyDescent="0.25">
      <c r="A266" s="105"/>
      <c r="B266" s="19"/>
      <c r="C266" s="152" t="s">
        <v>584</v>
      </c>
      <c r="D266" s="228" t="s">
        <v>196</v>
      </c>
      <c r="E266" s="154">
        <f t="shared" si="22"/>
        <v>12266.666666666666</v>
      </c>
      <c r="F266" s="11"/>
      <c r="G266" s="150">
        <f t="shared" si="23"/>
        <v>27</v>
      </c>
      <c r="H266" s="276">
        <f t="shared" si="24"/>
        <v>10672.222222222223</v>
      </c>
      <c r="I266" s="309">
        <f t="shared" si="24"/>
        <v>11266.666666666666</v>
      </c>
      <c r="J266" s="317">
        <f t="shared" si="24"/>
        <v>12266.666666666666</v>
      </c>
      <c r="K266" s="276">
        <v>10450</v>
      </c>
      <c r="L266" s="278">
        <v>11100</v>
      </c>
      <c r="M266" s="277">
        <v>12100</v>
      </c>
      <c r="N266" s="276">
        <v>10700</v>
      </c>
      <c r="O266" s="278">
        <v>11300</v>
      </c>
      <c r="P266" s="277">
        <v>12300</v>
      </c>
      <c r="Q266" s="276">
        <v>10850</v>
      </c>
      <c r="R266" s="278">
        <v>11400</v>
      </c>
      <c r="S266" s="277">
        <v>12400</v>
      </c>
      <c r="T266" s="276">
        <v>10850</v>
      </c>
      <c r="U266" s="278">
        <v>11400</v>
      </c>
      <c r="V266" s="277">
        <v>12400</v>
      </c>
      <c r="W266" s="276">
        <v>10550</v>
      </c>
      <c r="X266" s="278">
        <v>11200</v>
      </c>
      <c r="Y266" s="277">
        <v>12200</v>
      </c>
      <c r="Z266" s="276">
        <v>11000</v>
      </c>
      <c r="AA266" s="278">
        <v>11500</v>
      </c>
      <c r="AB266" s="277">
        <v>12500</v>
      </c>
      <c r="AC266" s="276">
        <v>10350</v>
      </c>
      <c r="AD266" s="278">
        <v>11000</v>
      </c>
      <c r="AE266" s="277">
        <v>12000</v>
      </c>
      <c r="AF266" s="276">
        <v>10850</v>
      </c>
      <c r="AG266" s="278">
        <v>11400</v>
      </c>
      <c r="AH266" s="277">
        <v>12400</v>
      </c>
      <c r="AI266" s="278">
        <v>10450</v>
      </c>
      <c r="AJ266" s="278">
        <v>11100</v>
      </c>
      <c r="AK266" s="277">
        <v>12100</v>
      </c>
      <c r="AL266" s="72"/>
    </row>
    <row r="267" spans="1:38" ht="15" customHeight="1" x14ac:dyDescent="0.25">
      <c r="A267" s="105"/>
      <c r="B267" s="19"/>
      <c r="C267" s="38" t="s">
        <v>585</v>
      </c>
      <c r="D267" s="632" t="s">
        <v>196</v>
      </c>
      <c r="E267" s="35">
        <f t="shared" si="22"/>
        <v>4266.666666666667</v>
      </c>
      <c r="F267" s="11"/>
      <c r="G267" s="22">
        <f t="shared" si="23"/>
        <v>27</v>
      </c>
      <c r="H267" s="273">
        <f t="shared" si="24"/>
        <v>3572.2222222222222</v>
      </c>
      <c r="I267" s="310">
        <f t="shared" si="24"/>
        <v>4016.6666666666665</v>
      </c>
      <c r="J267" s="316">
        <f t="shared" si="24"/>
        <v>4266.666666666667</v>
      </c>
      <c r="K267" s="273">
        <v>3350</v>
      </c>
      <c r="L267" s="275">
        <v>3850</v>
      </c>
      <c r="M267" s="274">
        <v>4100</v>
      </c>
      <c r="N267" s="273">
        <v>3600</v>
      </c>
      <c r="O267" s="275">
        <v>4050</v>
      </c>
      <c r="P267" s="274">
        <v>4300</v>
      </c>
      <c r="Q267" s="273">
        <v>3750</v>
      </c>
      <c r="R267" s="275">
        <v>4150</v>
      </c>
      <c r="S267" s="274">
        <v>4400</v>
      </c>
      <c r="T267" s="273">
        <v>3750</v>
      </c>
      <c r="U267" s="275">
        <v>4150</v>
      </c>
      <c r="V267" s="274">
        <v>4400</v>
      </c>
      <c r="W267" s="273">
        <v>3450</v>
      </c>
      <c r="X267" s="275">
        <v>3950</v>
      </c>
      <c r="Y267" s="274">
        <v>4200</v>
      </c>
      <c r="Z267" s="273">
        <v>3900</v>
      </c>
      <c r="AA267" s="275">
        <v>4250</v>
      </c>
      <c r="AB267" s="274">
        <v>4500</v>
      </c>
      <c r="AC267" s="273">
        <v>3250</v>
      </c>
      <c r="AD267" s="275">
        <v>3750</v>
      </c>
      <c r="AE267" s="274">
        <v>4000</v>
      </c>
      <c r="AF267" s="273">
        <v>3750</v>
      </c>
      <c r="AG267" s="275">
        <v>4150</v>
      </c>
      <c r="AH267" s="274">
        <v>4400</v>
      </c>
      <c r="AI267" s="275">
        <v>3350</v>
      </c>
      <c r="AJ267" s="275">
        <v>3850</v>
      </c>
      <c r="AK267" s="274">
        <v>4100</v>
      </c>
      <c r="AL267" s="72"/>
    </row>
    <row r="268" spans="1:38" ht="15" customHeight="1" x14ac:dyDescent="0.25">
      <c r="A268" s="105"/>
      <c r="B268" s="19"/>
      <c r="C268" s="152" t="s">
        <v>586</v>
      </c>
      <c r="D268" s="228" t="s">
        <v>196</v>
      </c>
      <c r="E268" s="154">
        <f t="shared" si="22"/>
        <v>6016.666666666667</v>
      </c>
      <c r="F268" s="11"/>
      <c r="G268" s="150">
        <f t="shared" si="23"/>
        <v>27</v>
      </c>
      <c r="H268" s="276">
        <f t="shared" si="24"/>
        <v>4522.2222222222226</v>
      </c>
      <c r="I268" s="309">
        <f t="shared" si="24"/>
        <v>5366.666666666667</v>
      </c>
      <c r="J268" s="317">
        <f t="shared" si="24"/>
        <v>6016.666666666667</v>
      </c>
      <c r="K268" s="276">
        <v>4300</v>
      </c>
      <c r="L268" s="278">
        <v>5200</v>
      </c>
      <c r="M268" s="277">
        <v>5850</v>
      </c>
      <c r="N268" s="276">
        <v>4550</v>
      </c>
      <c r="O268" s="278">
        <v>5400</v>
      </c>
      <c r="P268" s="277">
        <v>6050</v>
      </c>
      <c r="Q268" s="276">
        <v>4700</v>
      </c>
      <c r="R268" s="278">
        <v>5500</v>
      </c>
      <c r="S268" s="277">
        <v>6150</v>
      </c>
      <c r="T268" s="276">
        <v>4700</v>
      </c>
      <c r="U268" s="278">
        <v>5500</v>
      </c>
      <c r="V268" s="277">
        <v>6150</v>
      </c>
      <c r="W268" s="276">
        <v>4400</v>
      </c>
      <c r="X268" s="278">
        <v>5300</v>
      </c>
      <c r="Y268" s="277">
        <v>5950</v>
      </c>
      <c r="Z268" s="276">
        <v>4850</v>
      </c>
      <c r="AA268" s="278">
        <v>5600</v>
      </c>
      <c r="AB268" s="277">
        <v>6250</v>
      </c>
      <c r="AC268" s="276">
        <v>4200</v>
      </c>
      <c r="AD268" s="278">
        <v>5100</v>
      </c>
      <c r="AE268" s="277">
        <v>5750</v>
      </c>
      <c r="AF268" s="276">
        <v>4700</v>
      </c>
      <c r="AG268" s="278">
        <v>5500</v>
      </c>
      <c r="AH268" s="277">
        <v>6150</v>
      </c>
      <c r="AI268" s="278">
        <v>4300</v>
      </c>
      <c r="AJ268" s="278">
        <v>5200</v>
      </c>
      <c r="AK268" s="277">
        <v>5850</v>
      </c>
      <c r="AL268" s="72"/>
    </row>
    <row r="269" spans="1:38" ht="15" customHeight="1" x14ac:dyDescent="0.25">
      <c r="A269" s="105"/>
      <c r="B269" s="19"/>
      <c r="C269" s="38" t="s">
        <v>587</v>
      </c>
      <c r="D269" s="632" t="s">
        <v>196</v>
      </c>
      <c r="E269" s="35">
        <f t="shared" si="22"/>
        <v>8316.6666666666661</v>
      </c>
      <c r="F269" s="11"/>
      <c r="G269" s="22">
        <f t="shared" si="23"/>
        <v>27</v>
      </c>
      <c r="H269" s="273">
        <f t="shared" si="24"/>
        <v>6172.2222222222226</v>
      </c>
      <c r="I269" s="310">
        <f t="shared" si="24"/>
        <v>6766.666666666667</v>
      </c>
      <c r="J269" s="316">
        <f t="shared" si="24"/>
        <v>8316.6666666666661</v>
      </c>
      <c r="K269" s="273">
        <v>5950</v>
      </c>
      <c r="L269" s="275">
        <v>6600</v>
      </c>
      <c r="M269" s="274">
        <v>8150</v>
      </c>
      <c r="N269" s="273">
        <v>6200</v>
      </c>
      <c r="O269" s="275">
        <v>6800</v>
      </c>
      <c r="P269" s="274">
        <v>8350</v>
      </c>
      <c r="Q269" s="273">
        <v>6350</v>
      </c>
      <c r="R269" s="275">
        <v>6900</v>
      </c>
      <c r="S269" s="274">
        <v>8450</v>
      </c>
      <c r="T269" s="273">
        <v>6350</v>
      </c>
      <c r="U269" s="275">
        <v>6900</v>
      </c>
      <c r="V269" s="274">
        <v>8450</v>
      </c>
      <c r="W269" s="273">
        <v>6050</v>
      </c>
      <c r="X269" s="275">
        <v>6700</v>
      </c>
      <c r="Y269" s="274">
        <v>8250</v>
      </c>
      <c r="Z269" s="273">
        <v>6500</v>
      </c>
      <c r="AA269" s="275">
        <v>7000</v>
      </c>
      <c r="AB269" s="274">
        <v>8550</v>
      </c>
      <c r="AC269" s="273">
        <v>5850</v>
      </c>
      <c r="AD269" s="275">
        <v>6500</v>
      </c>
      <c r="AE269" s="274">
        <v>8050</v>
      </c>
      <c r="AF269" s="273">
        <v>6350</v>
      </c>
      <c r="AG269" s="275">
        <v>6900</v>
      </c>
      <c r="AH269" s="274">
        <v>8450</v>
      </c>
      <c r="AI269" s="275">
        <v>5950</v>
      </c>
      <c r="AJ269" s="275">
        <v>6600</v>
      </c>
      <c r="AK269" s="274">
        <v>8150</v>
      </c>
      <c r="AL269" s="72"/>
    </row>
    <row r="270" spans="1:38" ht="15" customHeight="1" x14ac:dyDescent="0.25">
      <c r="A270" s="105"/>
      <c r="B270" s="19"/>
      <c r="C270" s="152" t="s">
        <v>588</v>
      </c>
      <c r="D270" s="228" t="s">
        <v>196</v>
      </c>
      <c r="E270" s="154">
        <f t="shared" si="22"/>
        <v>10666.666666666666</v>
      </c>
      <c r="F270" s="11"/>
      <c r="G270" s="150">
        <f t="shared" si="23"/>
        <v>27</v>
      </c>
      <c r="H270" s="276">
        <f t="shared" si="24"/>
        <v>7672.2222222222226</v>
      </c>
      <c r="I270" s="309">
        <f t="shared" si="24"/>
        <v>8766.6666666666661</v>
      </c>
      <c r="J270" s="317">
        <f t="shared" si="24"/>
        <v>10666.666666666666</v>
      </c>
      <c r="K270" s="276">
        <v>7450</v>
      </c>
      <c r="L270" s="278">
        <v>8600</v>
      </c>
      <c r="M270" s="277">
        <v>10500</v>
      </c>
      <c r="N270" s="276">
        <v>7700</v>
      </c>
      <c r="O270" s="278">
        <v>8800</v>
      </c>
      <c r="P270" s="277">
        <v>10700</v>
      </c>
      <c r="Q270" s="276">
        <v>7850</v>
      </c>
      <c r="R270" s="278">
        <v>8900</v>
      </c>
      <c r="S270" s="277">
        <v>10800</v>
      </c>
      <c r="T270" s="276">
        <v>7850</v>
      </c>
      <c r="U270" s="278">
        <v>8900</v>
      </c>
      <c r="V270" s="277">
        <v>10800</v>
      </c>
      <c r="W270" s="276">
        <v>7550</v>
      </c>
      <c r="X270" s="278">
        <v>8700</v>
      </c>
      <c r="Y270" s="277">
        <v>10600</v>
      </c>
      <c r="Z270" s="276">
        <v>8000</v>
      </c>
      <c r="AA270" s="278">
        <v>9000</v>
      </c>
      <c r="AB270" s="277">
        <v>10900</v>
      </c>
      <c r="AC270" s="276">
        <v>7350</v>
      </c>
      <c r="AD270" s="278">
        <v>8500</v>
      </c>
      <c r="AE270" s="277">
        <v>10400</v>
      </c>
      <c r="AF270" s="276">
        <v>7850</v>
      </c>
      <c r="AG270" s="278">
        <v>8900</v>
      </c>
      <c r="AH270" s="277">
        <v>10800</v>
      </c>
      <c r="AI270" s="278">
        <v>7450</v>
      </c>
      <c r="AJ270" s="278">
        <v>8600</v>
      </c>
      <c r="AK270" s="277">
        <v>10500</v>
      </c>
      <c r="AL270" s="72"/>
    </row>
    <row r="271" spans="1:38" ht="15" customHeight="1" x14ac:dyDescent="0.25">
      <c r="A271" s="105"/>
      <c r="B271" s="19"/>
      <c r="C271" s="38" t="s">
        <v>589</v>
      </c>
      <c r="D271" s="632" t="s">
        <v>196</v>
      </c>
      <c r="E271" s="35">
        <f t="shared" si="22"/>
        <v>11266.666666666666</v>
      </c>
      <c r="F271" s="11"/>
      <c r="G271" s="22">
        <f t="shared" si="23"/>
        <v>27</v>
      </c>
      <c r="H271" s="273">
        <f t="shared" si="24"/>
        <v>9172.2222222222226</v>
      </c>
      <c r="I271" s="310">
        <f t="shared" si="24"/>
        <v>10266.666666666666</v>
      </c>
      <c r="J271" s="316">
        <f t="shared" si="24"/>
        <v>11266.666666666666</v>
      </c>
      <c r="K271" s="273">
        <v>8950</v>
      </c>
      <c r="L271" s="275">
        <v>10100</v>
      </c>
      <c r="M271" s="274">
        <v>11100</v>
      </c>
      <c r="N271" s="273">
        <v>9200</v>
      </c>
      <c r="O271" s="275">
        <v>10300</v>
      </c>
      <c r="P271" s="274">
        <v>11300</v>
      </c>
      <c r="Q271" s="273">
        <v>9350</v>
      </c>
      <c r="R271" s="275">
        <v>10400</v>
      </c>
      <c r="S271" s="274">
        <v>11400</v>
      </c>
      <c r="T271" s="273">
        <v>9350</v>
      </c>
      <c r="U271" s="275">
        <v>10400</v>
      </c>
      <c r="V271" s="274">
        <v>11400</v>
      </c>
      <c r="W271" s="273">
        <v>9050</v>
      </c>
      <c r="X271" s="275">
        <v>10200</v>
      </c>
      <c r="Y271" s="274">
        <v>11200</v>
      </c>
      <c r="Z271" s="273">
        <v>9500</v>
      </c>
      <c r="AA271" s="275">
        <v>10500</v>
      </c>
      <c r="AB271" s="274">
        <v>11500</v>
      </c>
      <c r="AC271" s="273">
        <v>8850</v>
      </c>
      <c r="AD271" s="275">
        <v>10000</v>
      </c>
      <c r="AE271" s="274">
        <v>11000</v>
      </c>
      <c r="AF271" s="273">
        <v>9350</v>
      </c>
      <c r="AG271" s="275">
        <v>10400</v>
      </c>
      <c r="AH271" s="274">
        <v>11400</v>
      </c>
      <c r="AI271" s="275">
        <v>8950</v>
      </c>
      <c r="AJ271" s="275">
        <v>10100</v>
      </c>
      <c r="AK271" s="274">
        <v>11100</v>
      </c>
      <c r="AL271" s="72"/>
    </row>
    <row r="272" spans="1:38" ht="15" customHeight="1" x14ac:dyDescent="0.25">
      <c r="A272" s="105"/>
      <c r="B272" s="19"/>
      <c r="C272" s="152" t="s">
        <v>590</v>
      </c>
      <c r="D272" s="228" t="s">
        <v>196</v>
      </c>
      <c r="E272" s="154">
        <f t="shared" si="22"/>
        <v>5222.2222222222226</v>
      </c>
      <c r="F272" s="11"/>
      <c r="G272" s="150">
        <f t="shared" si="23"/>
        <v>27</v>
      </c>
      <c r="H272" s="276">
        <f t="shared" si="24"/>
        <v>4216.666666666667</v>
      </c>
      <c r="I272" s="309">
        <f t="shared" si="24"/>
        <v>4833.333333333333</v>
      </c>
      <c r="J272" s="317">
        <f>AVERAGE(M272,P272,S272,V272,Y272,AB272,AE272,AH272,AK272)</f>
        <v>5222.2222222222226</v>
      </c>
      <c r="K272" s="276">
        <v>4050</v>
      </c>
      <c r="L272" s="278">
        <v>4800</v>
      </c>
      <c r="M272" s="277">
        <v>5200</v>
      </c>
      <c r="N272" s="276">
        <v>4300</v>
      </c>
      <c r="O272" s="278">
        <v>4900</v>
      </c>
      <c r="P272" s="277">
        <v>5350</v>
      </c>
      <c r="Q272" s="276">
        <v>4350</v>
      </c>
      <c r="R272" s="278">
        <v>4900</v>
      </c>
      <c r="S272" s="277">
        <v>5300</v>
      </c>
      <c r="T272" s="276">
        <v>4350</v>
      </c>
      <c r="U272" s="278">
        <v>4900</v>
      </c>
      <c r="V272" s="277">
        <v>5350</v>
      </c>
      <c r="W272" s="276">
        <v>4150</v>
      </c>
      <c r="X272" s="278">
        <v>4900</v>
      </c>
      <c r="Y272" s="277">
        <v>5300</v>
      </c>
      <c r="Z272" s="276">
        <v>4500</v>
      </c>
      <c r="AA272" s="278">
        <v>4900</v>
      </c>
      <c r="AB272" s="277">
        <v>5300</v>
      </c>
      <c r="AC272" s="276">
        <v>3850</v>
      </c>
      <c r="AD272" s="278">
        <v>4500</v>
      </c>
      <c r="AE272" s="277">
        <v>4700</v>
      </c>
      <c r="AF272" s="276">
        <v>4350</v>
      </c>
      <c r="AG272" s="278">
        <v>4900</v>
      </c>
      <c r="AH272" s="277">
        <v>5300</v>
      </c>
      <c r="AI272" s="278">
        <v>4050</v>
      </c>
      <c r="AJ272" s="278">
        <v>4800</v>
      </c>
      <c r="AK272" s="277">
        <v>5200</v>
      </c>
      <c r="AL272" s="72"/>
    </row>
    <row r="273" spans="1:38" ht="15" customHeight="1" x14ac:dyDescent="0.25">
      <c r="A273" s="105"/>
      <c r="B273" s="19"/>
      <c r="C273" s="38" t="s">
        <v>591</v>
      </c>
      <c r="D273" s="632" t="s">
        <v>196</v>
      </c>
      <c r="E273" s="35">
        <f t="shared" si="22"/>
        <v>8672.2222222222226</v>
      </c>
      <c r="F273" s="11"/>
      <c r="G273" s="22">
        <f t="shared" si="23"/>
        <v>27</v>
      </c>
      <c r="H273" s="273">
        <f t="shared" si="24"/>
        <v>7394.4444444444443</v>
      </c>
      <c r="I273" s="310">
        <f t="shared" si="24"/>
        <v>7788.8888888888887</v>
      </c>
      <c r="J273" s="316">
        <f t="shared" si="24"/>
        <v>8672.2222222222226</v>
      </c>
      <c r="K273" s="273">
        <v>7450</v>
      </c>
      <c r="L273" s="275">
        <v>7900</v>
      </c>
      <c r="M273" s="274">
        <v>8700</v>
      </c>
      <c r="N273" s="273">
        <v>7700</v>
      </c>
      <c r="O273" s="275">
        <v>8000</v>
      </c>
      <c r="P273" s="274">
        <v>9400</v>
      </c>
      <c r="Q273" s="273">
        <v>7750</v>
      </c>
      <c r="R273" s="275">
        <v>8000</v>
      </c>
      <c r="S273" s="274">
        <v>9400</v>
      </c>
      <c r="T273" s="273">
        <v>7750</v>
      </c>
      <c r="U273" s="275">
        <v>8500</v>
      </c>
      <c r="V273" s="274">
        <v>8950</v>
      </c>
      <c r="W273" s="273">
        <v>7550</v>
      </c>
      <c r="X273" s="275">
        <v>8000</v>
      </c>
      <c r="Y273" s="274">
        <v>8800</v>
      </c>
      <c r="Z273" s="273">
        <v>7900</v>
      </c>
      <c r="AA273" s="275">
        <v>8000</v>
      </c>
      <c r="AB273" s="274">
        <v>8800</v>
      </c>
      <c r="AC273" s="273">
        <v>5250</v>
      </c>
      <c r="AD273" s="275">
        <v>5800</v>
      </c>
      <c r="AE273" s="274">
        <v>6500</v>
      </c>
      <c r="AF273" s="273">
        <v>7750</v>
      </c>
      <c r="AG273" s="275">
        <v>8000</v>
      </c>
      <c r="AH273" s="274">
        <v>8800</v>
      </c>
      <c r="AI273" s="275">
        <v>7450</v>
      </c>
      <c r="AJ273" s="275">
        <v>7900</v>
      </c>
      <c r="AK273" s="274">
        <v>8700</v>
      </c>
      <c r="AL273" s="72"/>
    </row>
    <row r="274" spans="1:38" ht="15" customHeight="1" x14ac:dyDescent="0.25">
      <c r="A274" s="105"/>
      <c r="B274" s="19"/>
      <c r="C274" s="152" t="s">
        <v>592</v>
      </c>
      <c r="D274" s="228" t="s">
        <v>196</v>
      </c>
      <c r="E274" s="154">
        <f t="shared" si="22"/>
        <v>12194.444444444445</v>
      </c>
      <c r="F274" s="11"/>
      <c r="G274" s="150">
        <f t="shared" si="23"/>
        <v>27</v>
      </c>
      <c r="H274" s="276">
        <f t="shared" si="24"/>
        <v>9472.2222222222226</v>
      </c>
      <c r="I274" s="309">
        <f t="shared" si="24"/>
        <v>10177.777777777777</v>
      </c>
      <c r="J274" s="317">
        <f t="shared" si="24"/>
        <v>12194.444444444445</v>
      </c>
      <c r="K274" s="276">
        <v>9850</v>
      </c>
      <c r="L274" s="278">
        <v>9900</v>
      </c>
      <c r="M274" s="277">
        <v>11900</v>
      </c>
      <c r="N274" s="276">
        <v>10100</v>
      </c>
      <c r="O274" s="278">
        <v>11100</v>
      </c>
      <c r="P274" s="277">
        <v>13800</v>
      </c>
      <c r="Q274" s="276">
        <v>10150</v>
      </c>
      <c r="R274" s="278">
        <v>11150</v>
      </c>
      <c r="S274" s="277">
        <v>13750</v>
      </c>
      <c r="T274" s="276">
        <v>9350</v>
      </c>
      <c r="U274" s="278">
        <v>11750</v>
      </c>
      <c r="V274" s="277">
        <v>13100</v>
      </c>
      <c r="W274" s="276">
        <v>9950</v>
      </c>
      <c r="X274" s="278">
        <v>10000</v>
      </c>
      <c r="Y274" s="277">
        <v>12000</v>
      </c>
      <c r="Z274" s="276">
        <v>9500</v>
      </c>
      <c r="AA274" s="278">
        <v>10000</v>
      </c>
      <c r="AB274" s="277">
        <v>12000</v>
      </c>
      <c r="AC274" s="276">
        <v>7150</v>
      </c>
      <c r="AD274" s="278">
        <v>7800</v>
      </c>
      <c r="AE274" s="277">
        <v>9300</v>
      </c>
      <c r="AF274" s="276">
        <v>9350</v>
      </c>
      <c r="AG274" s="278">
        <v>10000</v>
      </c>
      <c r="AH274" s="277">
        <v>12000</v>
      </c>
      <c r="AI274" s="278">
        <v>9850</v>
      </c>
      <c r="AJ274" s="278">
        <v>9900</v>
      </c>
      <c r="AK274" s="277">
        <v>11900</v>
      </c>
      <c r="AL274" s="72"/>
    </row>
    <row r="275" spans="1:38" ht="15" customHeight="1" x14ac:dyDescent="0.25">
      <c r="A275" s="105"/>
      <c r="B275" s="19"/>
      <c r="C275" s="38" t="s">
        <v>593</v>
      </c>
      <c r="D275" s="632" t="s">
        <v>196</v>
      </c>
      <c r="E275" s="35">
        <f t="shared" si="22"/>
        <v>13711.111111111111</v>
      </c>
      <c r="F275" s="11"/>
      <c r="G275" s="22">
        <f t="shared" si="23"/>
        <v>27</v>
      </c>
      <c r="H275" s="273">
        <f t="shared" si="24"/>
        <v>11516.666666666666</v>
      </c>
      <c r="I275" s="310">
        <f t="shared" si="24"/>
        <v>12211.111111111111</v>
      </c>
      <c r="J275" s="316">
        <f t="shared" si="24"/>
        <v>13711.111111111111</v>
      </c>
      <c r="K275" s="273">
        <v>12150</v>
      </c>
      <c r="L275" s="275">
        <v>11900</v>
      </c>
      <c r="M275" s="274">
        <v>13300</v>
      </c>
      <c r="N275" s="273">
        <v>12400</v>
      </c>
      <c r="O275" s="275">
        <v>13000</v>
      </c>
      <c r="P275" s="274">
        <v>15200</v>
      </c>
      <c r="Q275" s="273">
        <v>12400</v>
      </c>
      <c r="R275" s="275">
        <v>13000</v>
      </c>
      <c r="S275" s="274">
        <v>15200</v>
      </c>
      <c r="T275" s="273">
        <v>12000</v>
      </c>
      <c r="U275" s="275">
        <v>13800</v>
      </c>
      <c r="V275" s="274">
        <v>14500</v>
      </c>
      <c r="W275" s="273">
        <v>12250</v>
      </c>
      <c r="X275" s="275">
        <v>12000</v>
      </c>
      <c r="Y275" s="274">
        <v>13400</v>
      </c>
      <c r="Z275" s="273">
        <v>10550</v>
      </c>
      <c r="AA275" s="275">
        <v>12000</v>
      </c>
      <c r="AB275" s="274">
        <v>13400</v>
      </c>
      <c r="AC275" s="273">
        <v>9350</v>
      </c>
      <c r="AD275" s="275">
        <v>10300</v>
      </c>
      <c r="AE275" s="274">
        <v>11700</v>
      </c>
      <c r="AF275" s="273">
        <v>10400</v>
      </c>
      <c r="AG275" s="275">
        <v>12000</v>
      </c>
      <c r="AH275" s="274">
        <v>13400</v>
      </c>
      <c r="AI275" s="275">
        <v>12150</v>
      </c>
      <c r="AJ275" s="275">
        <v>11900</v>
      </c>
      <c r="AK275" s="274">
        <v>13300</v>
      </c>
      <c r="AL275" s="72"/>
    </row>
    <row r="276" spans="1:38" ht="15" customHeight="1" x14ac:dyDescent="0.25">
      <c r="A276" s="105"/>
      <c r="B276" s="19"/>
      <c r="C276" s="152" t="s">
        <v>594</v>
      </c>
      <c r="D276" s="228" t="s">
        <v>196</v>
      </c>
      <c r="E276" s="154">
        <f t="shared" si="22"/>
        <v>16822.222222222223</v>
      </c>
      <c r="F276" s="11"/>
      <c r="G276" s="150">
        <f t="shared" si="23"/>
        <v>27</v>
      </c>
      <c r="H276" s="276">
        <f t="shared" si="24"/>
        <v>13966.666666666666</v>
      </c>
      <c r="I276" s="309">
        <f t="shared" si="24"/>
        <v>14700</v>
      </c>
      <c r="J276" s="317">
        <f t="shared" si="24"/>
        <v>16822.222222222223</v>
      </c>
      <c r="K276" s="276">
        <v>14250</v>
      </c>
      <c r="L276" s="278">
        <v>13900</v>
      </c>
      <c r="M276" s="277">
        <v>15900</v>
      </c>
      <c r="N276" s="276">
        <v>14500</v>
      </c>
      <c r="O276" s="278">
        <v>17200</v>
      </c>
      <c r="P276" s="277">
        <v>19800</v>
      </c>
      <c r="Q276" s="276">
        <v>15000</v>
      </c>
      <c r="R276" s="278">
        <v>17000</v>
      </c>
      <c r="S276" s="277">
        <v>19500</v>
      </c>
      <c r="T276" s="276">
        <v>14500</v>
      </c>
      <c r="U276" s="278">
        <v>16000</v>
      </c>
      <c r="V276" s="277">
        <v>19000</v>
      </c>
      <c r="W276" s="276">
        <v>14350</v>
      </c>
      <c r="X276" s="278">
        <v>14000</v>
      </c>
      <c r="Y276" s="277">
        <v>16000</v>
      </c>
      <c r="Z276" s="276">
        <v>13500</v>
      </c>
      <c r="AA276" s="278">
        <v>14000</v>
      </c>
      <c r="AB276" s="277">
        <v>16000</v>
      </c>
      <c r="AC276" s="276">
        <v>11350</v>
      </c>
      <c r="AD276" s="278">
        <v>11300</v>
      </c>
      <c r="AE276" s="277">
        <v>12300</v>
      </c>
      <c r="AF276" s="276">
        <v>14000</v>
      </c>
      <c r="AG276" s="278">
        <v>15000</v>
      </c>
      <c r="AH276" s="277">
        <v>17000</v>
      </c>
      <c r="AI276" s="278">
        <v>14250</v>
      </c>
      <c r="AJ276" s="278">
        <v>13900</v>
      </c>
      <c r="AK276" s="277">
        <v>15900</v>
      </c>
      <c r="AL276" s="72"/>
    </row>
    <row r="277" spans="1:38" ht="15" customHeight="1" x14ac:dyDescent="0.25">
      <c r="A277" s="105"/>
      <c r="B277" s="19"/>
      <c r="C277" s="38" t="s">
        <v>595</v>
      </c>
      <c r="D277" s="632" t="s">
        <v>63</v>
      </c>
      <c r="E277" s="35">
        <f t="shared" si="22"/>
        <v>12955.555555555555</v>
      </c>
      <c r="F277" s="11"/>
      <c r="G277" s="22">
        <f t="shared" si="23"/>
        <v>27</v>
      </c>
      <c r="H277" s="273">
        <f t="shared" si="24"/>
        <v>11672.222222222223</v>
      </c>
      <c r="I277" s="310">
        <f t="shared" si="24"/>
        <v>12455.555555555555</v>
      </c>
      <c r="J277" s="316">
        <f t="shared" si="24"/>
        <v>12955.555555555555</v>
      </c>
      <c r="K277" s="273">
        <v>11450</v>
      </c>
      <c r="L277" s="275">
        <v>12400</v>
      </c>
      <c r="M277" s="274">
        <v>12900</v>
      </c>
      <c r="N277" s="273">
        <v>11700</v>
      </c>
      <c r="O277" s="275">
        <v>12500</v>
      </c>
      <c r="P277" s="274">
        <v>13000</v>
      </c>
      <c r="Q277" s="273">
        <v>11850</v>
      </c>
      <c r="R277" s="275">
        <v>12500</v>
      </c>
      <c r="S277" s="274">
        <v>13000</v>
      </c>
      <c r="T277" s="273">
        <v>11850</v>
      </c>
      <c r="U277" s="275">
        <v>12500</v>
      </c>
      <c r="V277" s="274">
        <v>13000</v>
      </c>
      <c r="W277" s="273">
        <v>11550</v>
      </c>
      <c r="X277" s="275">
        <v>12500</v>
      </c>
      <c r="Y277" s="274">
        <v>13000</v>
      </c>
      <c r="Z277" s="273">
        <v>12000</v>
      </c>
      <c r="AA277" s="275">
        <v>12500</v>
      </c>
      <c r="AB277" s="274">
        <v>13000</v>
      </c>
      <c r="AC277" s="273">
        <v>11350</v>
      </c>
      <c r="AD277" s="275">
        <v>12300</v>
      </c>
      <c r="AE277" s="274">
        <v>12800</v>
      </c>
      <c r="AF277" s="273">
        <v>11850</v>
      </c>
      <c r="AG277" s="275">
        <v>12500</v>
      </c>
      <c r="AH277" s="274">
        <v>13000</v>
      </c>
      <c r="AI277" s="275">
        <v>11450</v>
      </c>
      <c r="AJ277" s="275">
        <v>12400</v>
      </c>
      <c r="AK277" s="274">
        <v>12900</v>
      </c>
      <c r="AL277" s="72"/>
    </row>
    <row r="278" spans="1:38" ht="15" customHeight="1" x14ac:dyDescent="0.25">
      <c r="A278" s="105"/>
      <c r="B278" s="19"/>
      <c r="C278" s="152" t="s">
        <v>596</v>
      </c>
      <c r="D278" s="228" t="s">
        <v>65</v>
      </c>
      <c r="E278" s="154">
        <f t="shared" si="22"/>
        <v>13955.555555555555</v>
      </c>
      <c r="F278" s="11"/>
      <c r="G278" s="150">
        <f t="shared" si="23"/>
        <v>27</v>
      </c>
      <c r="H278" s="276">
        <f t="shared" si="24"/>
        <v>12472.222222222223</v>
      </c>
      <c r="I278" s="309">
        <f t="shared" si="24"/>
        <v>12955.555555555555</v>
      </c>
      <c r="J278" s="317">
        <f t="shared" si="24"/>
        <v>13955.555555555555</v>
      </c>
      <c r="K278" s="276">
        <v>12250</v>
      </c>
      <c r="L278" s="278">
        <v>12900</v>
      </c>
      <c r="M278" s="277">
        <v>13900</v>
      </c>
      <c r="N278" s="276">
        <v>12500</v>
      </c>
      <c r="O278" s="278">
        <v>13000</v>
      </c>
      <c r="P278" s="277">
        <v>14000</v>
      </c>
      <c r="Q278" s="276">
        <v>12650</v>
      </c>
      <c r="R278" s="278">
        <v>13000</v>
      </c>
      <c r="S278" s="277">
        <v>14000</v>
      </c>
      <c r="T278" s="276">
        <v>12650</v>
      </c>
      <c r="U278" s="278">
        <v>13000</v>
      </c>
      <c r="V278" s="277">
        <v>14000</v>
      </c>
      <c r="W278" s="276">
        <v>12350</v>
      </c>
      <c r="X278" s="278">
        <v>13000</v>
      </c>
      <c r="Y278" s="277">
        <v>14000</v>
      </c>
      <c r="Z278" s="276">
        <v>12800</v>
      </c>
      <c r="AA278" s="278">
        <v>13000</v>
      </c>
      <c r="AB278" s="277">
        <v>14000</v>
      </c>
      <c r="AC278" s="276">
        <v>12150</v>
      </c>
      <c r="AD278" s="278">
        <v>12800</v>
      </c>
      <c r="AE278" s="277">
        <v>13800</v>
      </c>
      <c r="AF278" s="276">
        <v>12650</v>
      </c>
      <c r="AG278" s="278">
        <v>13000</v>
      </c>
      <c r="AH278" s="277">
        <v>14000</v>
      </c>
      <c r="AI278" s="278">
        <v>12250</v>
      </c>
      <c r="AJ278" s="278">
        <v>12900</v>
      </c>
      <c r="AK278" s="277">
        <v>13900</v>
      </c>
      <c r="AL278" s="72"/>
    </row>
    <row r="279" spans="1:38" ht="15" customHeight="1" x14ac:dyDescent="0.25">
      <c r="A279" s="105"/>
      <c r="B279" s="19"/>
      <c r="C279" s="38" t="s">
        <v>597</v>
      </c>
      <c r="D279" s="632" t="s">
        <v>67</v>
      </c>
      <c r="E279" s="35">
        <f t="shared" si="22"/>
        <v>14755.555555555555</v>
      </c>
      <c r="F279" s="11"/>
      <c r="G279" s="22">
        <f t="shared" si="23"/>
        <v>27</v>
      </c>
      <c r="H279" s="273">
        <f t="shared" si="24"/>
        <v>13172.222222222223</v>
      </c>
      <c r="I279" s="310">
        <f t="shared" si="24"/>
        <v>13955.555555555555</v>
      </c>
      <c r="J279" s="316">
        <f t="shared" si="24"/>
        <v>14755.555555555555</v>
      </c>
      <c r="K279" s="273">
        <v>12950</v>
      </c>
      <c r="L279" s="275">
        <v>13900</v>
      </c>
      <c r="M279" s="274">
        <v>14700</v>
      </c>
      <c r="N279" s="273">
        <v>13200</v>
      </c>
      <c r="O279" s="275">
        <v>14000</v>
      </c>
      <c r="P279" s="274">
        <v>14800</v>
      </c>
      <c r="Q279" s="273">
        <v>13350</v>
      </c>
      <c r="R279" s="275">
        <v>14000</v>
      </c>
      <c r="S279" s="274">
        <v>14800</v>
      </c>
      <c r="T279" s="273">
        <v>13350</v>
      </c>
      <c r="U279" s="275">
        <v>14000</v>
      </c>
      <c r="V279" s="274">
        <v>14800</v>
      </c>
      <c r="W279" s="273">
        <v>13050</v>
      </c>
      <c r="X279" s="275">
        <v>14000</v>
      </c>
      <c r="Y279" s="274">
        <v>14800</v>
      </c>
      <c r="Z279" s="273">
        <v>13500</v>
      </c>
      <c r="AA279" s="275">
        <v>14000</v>
      </c>
      <c r="AB279" s="274">
        <v>14800</v>
      </c>
      <c r="AC279" s="273">
        <v>12850</v>
      </c>
      <c r="AD279" s="275">
        <v>13800</v>
      </c>
      <c r="AE279" s="274">
        <v>14600</v>
      </c>
      <c r="AF279" s="273">
        <v>13350</v>
      </c>
      <c r="AG279" s="275">
        <v>14000</v>
      </c>
      <c r="AH279" s="274">
        <v>14800</v>
      </c>
      <c r="AI279" s="275">
        <v>12950</v>
      </c>
      <c r="AJ279" s="275">
        <v>13900</v>
      </c>
      <c r="AK279" s="274">
        <v>14700</v>
      </c>
      <c r="AL279" s="72"/>
    </row>
    <row r="280" spans="1:38" ht="15" customHeight="1" x14ac:dyDescent="0.25">
      <c r="A280" s="105"/>
      <c r="B280" s="19"/>
      <c r="C280" s="152" t="s">
        <v>598</v>
      </c>
      <c r="D280" s="228" t="s">
        <v>67</v>
      </c>
      <c r="E280" s="154">
        <f t="shared" si="22"/>
        <v>15355.555555555555</v>
      </c>
      <c r="F280" s="11"/>
      <c r="G280" s="150">
        <f t="shared" si="23"/>
        <v>27</v>
      </c>
      <c r="H280" s="276">
        <f t="shared" si="24"/>
        <v>13672.222222222223</v>
      </c>
      <c r="I280" s="309">
        <f t="shared" si="24"/>
        <v>14455.555555555555</v>
      </c>
      <c r="J280" s="317">
        <f t="shared" si="24"/>
        <v>15355.555555555555</v>
      </c>
      <c r="K280" s="276">
        <v>13450</v>
      </c>
      <c r="L280" s="278">
        <v>14400</v>
      </c>
      <c r="M280" s="277">
        <v>15300</v>
      </c>
      <c r="N280" s="276">
        <v>13700</v>
      </c>
      <c r="O280" s="278">
        <v>14500</v>
      </c>
      <c r="P280" s="277">
        <v>15400</v>
      </c>
      <c r="Q280" s="276">
        <v>13850</v>
      </c>
      <c r="R280" s="278">
        <v>14500</v>
      </c>
      <c r="S280" s="277">
        <v>15400</v>
      </c>
      <c r="T280" s="276">
        <v>13850</v>
      </c>
      <c r="U280" s="278">
        <v>14500</v>
      </c>
      <c r="V280" s="277">
        <v>15400</v>
      </c>
      <c r="W280" s="276">
        <v>13550</v>
      </c>
      <c r="X280" s="278">
        <v>14500</v>
      </c>
      <c r="Y280" s="277">
        <v>15400</v>
      </c>
      <c r="Z280" s="276">
        <v>14000</v>
      </c>
      <c r="AA280" s="278">
        <v>14500</v>
      </c>
      <c r="AB280" s="277">
        <v>15400</v>
      </c>
      <c r="AC280" s="276">
        <v>13350</v>
      </c>
      <c r="AD280" s="278">
        <v>14300</v>
      </c>
      <c r="AE280" s="277">
        <v>15200</v>
      </c>
      <c r="AF280" s="276">
        <v>13850</v>
      </c>
      <c r="AG280" s="278">
        <v>14500</v>
      </c>
      <c r="AH280" s="277">
        <v>15400</v>
      </c>
      <c r="AI280" s="278">
        <v>13450</v>
      </c>
      <c r="AJ280" s="278">
        <v>14400</v>
      </c>
      <c r="AK280" s="277">
        <v>15300</v>
      </c>
      <c r="AL280" s="72"/>
    </row>
    <row r="281" spans="1:38" ht="15" customHeight="1" x14ac:dyDescent="0.25">
      <c r="A281" s="105"/>
      <c r="B281" s="19"/>
      <c r="C281" s="38" t="s">
        <v>599</v>
      </c>
      <c r="D281" s="632" t="s">
        <v>57</v>
      </c>
      <c r="E281" s="35">
        <f t="shared" si="22"/>
        <v>5441.666666666667</v>
      </c>
      <c r="F281" s="11"/>
      <c r="G281" s="22">
        <f t="shared" si="23"/>
        <v>27</v>
      </c>
      <c r="H281" s="273">
        <f t="shared" si="24"/>
        <v>3772.2222222222222</v>
      </c>
      <c r="I281" s="310">
        <f t="shared" si="24"/>
        <v>4666.666666666667</v>
      </c>
      <c r="J281" s="316">
        <f>AVERAGE(M281,P281,S281,V281,Y281,AB281,AE281,AH281,AK281)</f>
        <v>5441.666666666667</v>
      </c>
      <c r="K281" s="273">
        <v>3550</v>
      </c>
      <c r="L281" s="275">
        <v>4500</v>
      </c>
      <c r="M281" s="274">
        <v>5275</v>
      </c>
      <c r="N281" s="273">
        <v>3800</v>
      </c>
      <c r="O281" s="275">
        <v>4700</v>
      </c>
      <c r="P281" s="274">
        <v>5475</v>
      </c>
      <c r="Q281" s="273">
        <v>3950</v>
      </c>
      <c r="R281" s="275">
        <v>4800</v>
      </c>
      <c r="S281" s="274">
        <v>5575</v>
      </c>
      <c r="T281" s="273">
        <v>3950</v>
      </c>
      <c r="U281" s="275">
        <v>4800</v>
      </c>
      <c r="V281" s="274">
        <v>5575</v>
      </c>
      <c r="W281" s="273">
        <v>3650</v>
      </c>
      <c r="X281" s="275">
        <v>4600</v>
      </c>
      <c r="Y281" s="274">
        <v>5375</v>
      </c>
      <c r="Z281" s="273">
        <v>4100</v>
      </c>
      <c r="AA281" s="275">
        <v>4900</v>
      </c>
      <c r="AB281" s="274">
        <v>5675</v>
      </c>
      <c r="AC281" s="273">
        <v>3450</v>
      </c>
      <c r="AD281" s="275">
        <v>4400</v>
      </c>
      <c r="AE281" s="274">
        <v>5175</v>
      </c>
      <c r="AF281" s="273">
        <v>3950</v>
      </c>
      <c r="AG281" s="275">
        <v>4800</v>
      </c>
      <c r="AH281" s="274">
        <v>5575</v>
      </c>
      <c r="AI281" s="275">
        <v>3550</v>
      </c>
      <c r="AJ281" s="275">
        <v>4500</v>
      </c>
      <c r="AK281" s="274">
        <v>5275</v>
      </c>
      <c r="AL281" s="72"/>
    </row>
    <row r="282" spans="1:38" ht="15" customHeight="1" x14ac:dyDescent="0.25">
      <c r="A282" s="105"/>
      <c r="B282" s="19"/>
      <c r="C282" s="152" t="s">
        <v>600</v>
      </c>
      <c r="D282" s="228" t="s">
        <v>59</v>
      </c>
      <c r="E282" s="154">
        <f t="shared" si="22"/>
        <v>7066.666666666667</v>
      </c>
      <c r="F282" s="11"/>
      <c r="G282" s="150">
        <f t="shared" si="23"/>
        <v>27</v>
      </c>
      <c r="H282" s="276">
        <f t="shared" si="24"/>
        <v>5372.2222222222226</v>
      </c>
      <c r="I282" s="309">
        <f t="shared" si="24"/>
        <v>6016.666666666667</v>
      </c>
      <c r="J282" s="317">
        <f t="shared" si="24"/>
        <v>7066.666666666667</v>
      </c>
      <c r="K282" s="276">
        <v>5150</v>
      </c>
      <c r="L282" s="278">
        <v>5850</v>
      </c>
      <c r="M282" s="277">
        <v>6900</v>
      </c>
      <c r="N282" s="276">
        <v>5400</v>
      </c>
      <c r="O282" s="278">
        <v>6050</v>
      </c>
      <c r="P282" s="277">
        <v>7100</v>
      </c>
      <c r="Q282" s="276">
        <v>5550</v>
      </c>
      <c r="R282" s="278">
        <v>6150</v>
      </c>
      <c r="S282" s="277">
        <v>7200</v>
      </c>
      <c r="T282" s="276">
        <v>5550</v>
      </c>
      <c r="U282" s="278">
        <v>6150</v>
      </c>
      <c r="V282" s="277">
        <v>7200</v>
      </c>
      <c r="W282" s="276">
        <v>5250</v>
      </c>
      <c r="X282" s="278">
        <v>5950</v>
      </c>
      <c r="Y282" s="277">
        <v>7000</v>
      </c>
      <c r="Z282" s="276">
        <v>5700</v>
      </c>
      <c r="AA282" s="278">
        <v>6250</v>
      </c>
      <c r="AB282" s="277">
        <v>7300</v>
      </c>
      <c r="AC282" s="276">
        <v>5050</v>
      </c>
      <c r="AD282" s="278">
        <v>5750</v>
      </c>
      <c r="AE282" s="277">
        <v>6800</v>
      </c>
      <c r="AF282" s="276">
        <v>5550</v>
      </c>
      <c r="AG282" s="278">
        <v>6150</v>
      </c>
      <c r="AH282" s="277">
        <v>7200</v>
      </c>
      <c r="AI282" s="278">
        <v>5150</v>
      </c>
      <c r="AJ282" s="278">
        <v>5850</v>
      </c>
      <c r="AK282" s="277">
        <v>6900</v>
      </c>
      <c r="AL282" s="72"/>
    </row>
    <row r="283" spans="1:38" ht="15" customHeight="1" x14ac:dyDescent="0.25">
      <c r="A283" s="105"/>
      <c r="B283" s="19"/>
      <c r="C283" s="38" t="s">
        <v>601</v>
      </c>
      <c r="D283" s="632" t="s">
        <v>61</v>
      </c>
      <c r="E283" s="35">
        <f t="shared" si="22"/>
        <v>9566.6666666666661</v>
      </c>
      <c r="F283" s="11"/>
      <c r="G283" s="22">
        <f t="shared" si="23"/>
        <v>27</v>
      </c>
      <c r="H283" s="273">
        <f t="shared" si="24"/>
        <v>6972.2222222222226</v>
      </c>
      <c r="I283" s="310">
        <f t="shared" si="24"/>
        <v>7916.666666666667</v>
      </c>
      <c r="J283" s="316">
        <f t="shared" si="24"/>
        <v>9566.6666666666661</v>
      </c>
      <c r="K283" s="273">
        <v>6750</v>
      </c>
      <c r="L283" s="275">
        <v>7750</v>
      </c>
      <c r="M283" s="274">
        <v>9400</v>
      </c>
      <c r="N283" s="273">
        <v>7000</v>
      </c>
      <c r="O283" s="275">
        <v>7950</v>
      </c>
      <c r="P283" s="274">
        <v>9600</v>
      </c>
      <c r="Q283" s="273">
        <v>7150</v>
      </c>
      <c r="R283" s="275">
        <v>8050</v>
      </c>
      <c r="S283" s="274">
        <v>9700</v>
      </c>
      <c r="T283" s="273">
        <v>7150</v>
      </c>
      <c r="U283" s="275">
        <v>8050</v>
      </c>
      <c r="V283" s="274">
        <v>9700</v>
      </c>
      <c r="W283" s="273">
        <v>6850</v>
      </c>
      <c r="X283" s="275">
        <v>7850</v>
      </c>
      <c r="Y283" s="274">
        <v>9500</v>
      </c>
      <c r="Z283" s="273">
        <v>7300</v>
      </c>
      <c r="AA283" s="275">
        <v>8150</v>
      </c>
      <c r="AB283" s="274">
        <v>9800</v>
      </c>
      <c r="AC283" s="273">
        <v>6650</v>
      </c>
      <c r="AD283" s="275">
        <v>7650</v>
      </c>
      <c r="AE283" s="274">
        <v>9300</v>
      </c>
      <c r="AF283" s="273">
        <v>7150</v>
      </c>
      <c r="AG283" s="275">
        <v>8050</v>
      </c>
      <c r="AH283" s="274">
        <v>9700</v>
      </c>
      <c r="AI283" s="275">
        <v>6750</v>
      </c>
      <c r="AJ283" s="275">
        <v>7750</v>
      </c>
      <c r="AK283" s="274">
        <v>9400</v>
      </c>
      <c r="AL283" s="72"/>
    </row>
    <row r="284" spans="1:38" ht="15" customHeight="1" x14ac:dyDescent="0.25">
      <c r="A284" s="105"/>
      <c r="B284" s="19"/>
      <c r="C284" s="152" t="s">
        <v>602</v>
      </c>
      <c r="D284" s="228" t="s">
        <v>61</v>
      </c>
      <c r="E284" s="154">
        <f t="shared" si="22"/>
        <v>12266.666666666666</v>
      </c>
      <c r="F284" s="11"/>
      <c r="G284" s="150">
        <f t="shared" si="23"/>
        <v>27</v>
      </c>
      <c r="H284" s="276">
        <f t="shared" si="24"/>
        <v>9572.2222222222226</v>
      </c>
      <c r="I284" s="309">
        <f t="shared" si="24"/>
        <v>10516.666666666666</v>
      </c>
      <c r="J284" s="317">
        <f t="shared" si="24"/>
        <v>12266.666666666666</v>
      </c>
      <c r="K284" s="276">
        <v>9350</v>
      </c>
      <c r="L284" s="278">
        <v>10350</v>
      </c>
      <c r="M284" s="277">
        <v>12100</v>
      </c>
      <c r="N284" s="276">
        <v>9600</v>
      </c>
      <c r="O284" s="278">
        <v>10550</v>
      </c>
      <c r="P284" s="277">
        <v>12300</v>
      </c>
      <c r="Q284" s="276">
        <v>9750</v>
      </c>
      <c r="R284" s="278">
        <v>10650</v>
      </c>
      <c r="S284" s="277">
        <v>12400</v>
      </c>
      <c r="T284" s="276">
        <v>9750</v>
      </c>
      <c r="U284" s="278">
        <v>10650</v>
      </c>
      <c r="V284" s="277">
        <v>12400</v>
      </c>
      <c r="W284" s="276">
        <v>9450</v>
      </c>
      <c r="X284" s="278">
        <v>10450</v>
      </c>
      <c r="Y284" s="277">
        <v>12200</v>
      </c>
      <c r="Z284" s="276">
        <v>9900</v>
      </c>
      <c r="AA284" s="278">
        <v>10750</v>
      </c>
      <c r="AB284" s="277">
        <v>12500</v>
      </c>
      <c r="AC284" s="276">
        <v>9250</v>
      </c>
      <c r="AD284" s="278">
        <v>10250</v>
      </c>
      <c r="AE284" s="277">
        <v>12000</v>
      </c>
      <c r="AF284" s="276">
        <v>9750</v>
      </c>
      <c r="AG284" s="278">
        <v>10650</v>
      </c>
      <c r="AH284" s="277">
        <v>12400</v>
      </c>
      <c r="AI284" s="278">
        <v>9350</v>
      </c>
      <c r="AJ284" s="278">
        <v>10350</v>
      </c>
      <c r="AK284" s="277">
        <v>12100</v>
      </c>
      <c r="AL284" s="72"/>
    </row>
    <row r="285" spans="1:38" ht="15" customHeight="1" x14ac:dyDescent="0.25">
      <c r="A285" s="105"/>
      <c r="B285" s="19"/>
      <c r="C285" s="38" t="s">
        <v>603</v>
      </c>
      <c r="D285" s="632" t="s">
        <v>37</v>
      </c>
      <c r="E285" s="35">
        <f t="shared" si="22"/>
        <v>4655.5555555555557</v>
      </c>
      <c r="F285" s="11"/>
      <c r="G285" s="22">
        <f t="shared" si="23"/>
        <v>27</v>
      </c>
      <c r="H285" s="273">
        <f t="shared" si="24"/>
        <v>2905.5555555555557</v>
      </c>
      <c r="I285" s="310">
        <f t="shared" si="24"/>
        <v>4255.5555555555557</v>
      </c>
      <c r="J285" s="316">
        <f t="shared" si="24"/>
        <v>4655.5555555555557</v>
      </c>
      <c r="K285" s="273">
        <v>2700</v>
      </c>
      <c r="L285" s="275">
        <v>4100</v>
      </c>
      <c r="M285" s="274">
        <v>4500</v>
      </c>
      <c r="N285" s="273">
        <v>2950</v>
      </c>
      <c r="O285" s="275">
        <v>4300</v>
      </c>
      <c r="P285" s="274">
        <v>4700</v>
      </c>
      <c r="Q285" s="273">
        <v>3100</v>
      </c>
      <c r="R285" s="275">
        <v>4400</v>
      </c>
      <c r="S285" s="274">
        <v>4800</v>
      </c>
      <c r="T285" s="273">
        <v>3100</v>
      </c>
      <c r="U285" s="275">
        <v>4400</v>
      </c>
      <c r="V285" s="274">
        <v>4800</v>
      </c>
      <c r="W285" s="273">
        <v>2800</v>
      </c>
      <c r="X285" s="275">
        <v>4200</v>
      </c>
      <c r="Y285" s="274">
        <v>4600</v>
      </c>
      <c r="Z285" s="273">
        <v>3100</v>
      </c>
      <c r="AA285" s="275">
        <v>4400</v>
      </c>
      <c r="AB285" s="274">
        <v>4800</v>
      </c>
      <c r="AC285" s="273">
        <v>2600</v>
      </c>
      <c r="AD285" s="275">
        <v>4000</v>
      </c>
      <c r="AE285" s="274">
        <v>4400</v>
      </c>
      <c r="AF285" s="273">
        <v>3100</v>
      </c>
      <c r="AG285" s="275">
        <v>4400</v>
      </c>
      <c r="AH285" s="274">
        <v>4800</v>
      </c>
      <c r="AI285" s="275">
        <v>2700</v>
      </c>
      <c r="AJ285" s="275">
        <v>4100</v>
      </c>
      <c r="AK285" s="274">
        <v>4500</v>
      </c>
      <c r="AL285" s="72"/>
    </row>
    <row r="286" spans="1:38" ht="15" customHeight="1" x14ac:dyDescent="0.25">
      <c r="A286" s="105"/>
      <c r="B286" s="19"/>
      <c r="C286" s="152" t="s">
        <v>604</v>
      </c>
      <c r="D286" s="228" t="s">
        <v>39</v>
      </c>
      <c r="E286" s="154">
        <f t="shared" si="22"/>
        <v>6488.8888888888887</v>
      </c>
      <c r="F286" s="11"/>
      <c r="G286" s="150">
        <f t="shared" si="23"/>
        <v>27</v>
      </c>
      <c r="H286" s="276">
        <f t="shared" si="24"/>
        <v>4650</v>
      </c>
      <c r="I286" s="309">
        <f t="shared" si="24"/>
        <v>5744.4444444444443</v>
      </c>
      <c r="J286" s="317">
        <f t="shared" si="24"/>
        <v>6488.8888888888887</v>
      </c>
      <c r="K286" s="276">
        <v>4450</v>
      </c>
      <c r="L286" s="278">
        <v>5600</v>
      </c>
      <c r="M286" s="277">
        <v>6350</v>
      </c>
      <c r="N286" s="276">
        <v>4700</v>
      </c>
      <c r="O286" s="278">
        <v>5800</v>
      </c>
      <c r="P286" s="277">
        <v>6550</v>
      </c>
      <c r="Q286" s="276">
        <v>4850</v>
      </c>
      <c r="R286" s="278">
        <v>5900</v>
      </c>
      <c r="S286" s="277">
        <v>6650</v>
      </c>
      <c r="T286" s="276">
        <v>4850</v>
      </c>
      <c r="U286" s="278">
        <v>5900</v>
      </c>
      <c r="V286" s="277">
        <v>6650</v>
      </c>
      <c r="W286" s="276">
        <v>4550</v>
      </c>
      <c r="X286" s="278">
        <v>5700</v>
      </c>
      <c r="Y286" s="277">
        <v>6450</v>
      </c>
      <c r="Z286" s="276">
        <v>4800</v>
      </c>
      <c r="AA286" s="278">
        <v>5800</v>
      </c>
      <c r="AB286" s="277">
        <v>6500</v>
      </c>
      <c r="AC286" s="276">
        <v>4350</v>
      </c>
      <c r="AD286" s="278">
        <v>5500</v>
      </c>
      <c r="AE286" s="277">
        <v>6250</v>
      </c>
      <c r="AF286" s="276">
        <v>4850</v>
      </c>
      <c r="AG286" s="278">
        <v>5900</v>
      </c>
      <c r="AH286" s="277">
        <v>6650</v>
      </c>
      <c r="AI286" s="278">
        <v>4450</v>
      </c>
      <c r="AJ286" s="278">
        <v>5600</v>
      </c>
      <c r="AK286" s="277">
        <v>6350</v>
      </c>
      <c r="AL286" s="72"/>
    </row>
    <row r="287" spans="1:38" ht="15" customHeight="1" x14ac:dyDescent="0.25">
      <c r="A287" s="105"/>
      <c r="B287" s="19"/>
      <c r="C287" s="38" t="s">
        <v>605</v>
      </c>
      <c r="D287" s="632" t="s">
        <v>41</v>
      </c>
      <c r="E287" s="35">
        <f t="shared" si="22"/>
        <v>8727.7777777777774</v>
      </c>
      <c r="F287" s="11"/>
      <c r="G287" s="22">
        <f t="shared" si="23"/>
        <v>27</v>
      </c>
      <c r="H287" s="273">
        <f t="shared" si="24"/>
        <v>6855.5555555555557</v>
      </c>
      <c r="I287" s="310">
        <f t="shared" si="24"/>
        <v>7755.5555555555557</v>
      </c>
      <c r="J287" s="316">
        <f t="shared" si="24"/>
        <v>8727.7777777777774</v>
      </c>
      <c r="K287" s="273">
        <v>6750</v>
      </c>
      <c r="L287" s="275">
        <v>7600</v>
      </c>
      <c r="M287" s="274">
        <v>8600</v>
      </c>
      <c r="N287" s="273">
        <v>7000</v>
      </c>
      <c r="O287" s="275">
        <v>7800</v>
      </c>
      <c r="P287" s="274">
        <v>8800</v>
      </c>
      <c r="Q287" s="273">
        <v>7150</v>
      </c>
      <c r="R287" s="275">
        <v>7900</v>
      </c>
      <c r="S287" s="274">
        <v>8900</v>
      </c>
      <c r="T287" s="273">
        <v>6850</v>
      </c>
      <c r="U287" s="275">
        <v>7900</v>
      </c>
      <c r="V287" s="274">
        <v>8900</v>
      </c>
      <c r="W287" s="273">
        <v>6850</v>
      </c>
      <c r="X287" s="275">
        <v>7700</v>
      </c>
      <c r="Y287" s="274">
        <v>8700</v>
      </c>
      <c r="Z287" s="273">
        <v>6850</v>
      </c>
      <c r="AA287" s="275">
        <v>7900</v>
      </c>
      <c r="AB287" s="274">
        <v>8650</v>
      </c>
      <c r="AC287" s="273">
        <v>6650</v>
      </c>
      <c r="AD287" s="275">
        <v>7500</v>
      </c>
      <c r="AE287" s="274">
        <v>8500</v>
      </c>
      <c r="AF287" s="273">
        <v>6850</v>
      </c>
      <c r="AG287" s="275">
        <v>7900</v>
      </c>
      <c r="AH287" s="274">
        <v>8900</v>
      </c>
      <c r="AI287" s="275">
        <v>6750</v>
      </c>
      <c r="AJ287" s="275">
        <v>7600</v>
      </c>
      <c r="AK287" s="274">
        <v>8600</v>
      </c>
      <c r="AL287" s="72"/>
    </row>
    <row r="288" spans="1:38" ht="15" customHeight="1" x14ac:dyDescent="0.25">
      <c r="A288" s="105"/>
      <c r="B288" s="19"/>
      <c r="C288" s="152" t="s">
        <v>606</v>
      </c>
      <c r="D288" s="228" t="s">
        <v>41</v>
      </c>
      <c r="E288" s="154">
        <f t="shared" si="22"/>
        <v>10944.444444444445</v>
      </c>
      <c r="F288" s="11"/>
      <c r="G288" s="150">
        <f t="shared" si="23"/>
        <v>27</v>
      </c>
      <c r="H288" s="276">
        <f t="shared" si="24"/>
        <v>8822.2222222222226</v>
      </c>
      <c r="I288" s="309">
        <f t="shared" si="24"/>
        <v>9911.1111111111113</v>
      </c>
      <c r="J288" s="317">
        <f t="shared" si="24"/>
        <v>10944.444444444445</v>
      </c>
      <c r="K288" s="276">
        <v>8700</v>
      </c>
      <c r="L288" s="278">
        <v>9850</v>
      </c>
      <c r="M288" s="277">
        <v>10900</v>
      </c>
      <c r="N288" s="276">
        <v>8950</v>
      </c>
      <c r="O288" s="278">
        <v>10050</v>
      </c>
      <c r="P288" s="277">
        <v>11100</v>
      </c>
      <c r="Q288" s="276">
        <v>9100</v>
      </c>
      <c r="R288" s="278">
        <v>10150</v>
      </c>
      <c r="S288" s="277">
        <v>11200</v>
      </c>
      <c r="T288" s="276">
        <v>8850</v>
      </c>
      <c r="U288" s="278">
        <v>9900</v>
      </c>
      <c r="V288" s="277">
        <v>10900</v>
      </c>
      <c r="W288" s="276">
        <v>8800</v>
      </c>
      <c r="X288" s="278">
        <v>9950</v>
      </c>
      <c r="Y288" s="277">
        <v>11000</v>
      </c>
      <c r="Z288" s="276">
        <v>8850</v>
      </c>
      <c r="AA288" s="278">
        <v>9800</v>
      </c>
      <c r="AB288" s="277">
        <v>10800</v>
      </c>
      <c r="AC288" s="276">
        <v>8600</v>
      </c>
      <c r="AD288" s="278">
        <v>9750</v>
      </c>
      <c r="AE288" s="277">
        <v>10800</v>
      </c>
      <c r="AF288" s="276">
        <v>8850</v>
      </c>
      <c r="AG288" s="278">
        <v>9900</v>
      </c>
      <c r="AH288" s="277">
        <v>10900</v>
      </c>
      <c r="AI288" s="278">
        <v>8700</v>
      </c>
      <c r="AJ288" s="278">
        <v>9850</v>
      </c>
      <c r="AK288" s="277">
        <v>10900</v>
      </c>
      <c r="AL288" s="72"/>
    </row>
    <row r="289" spans="1:38" ht="15" customHeight="1" x14ac:dyDescent="0.25">
      <c r="A289" s="105"/>
      <c r="B289" s="19"/>
      <c r="C289" s="38" t="s">
        <v>607</v>
      </c>
      <c r="D289" s="632" t="s">
        <v>196</v>
      </c>
      <c r="E289" s="35">
        <f t="shared" si="22"/>
        <v>12655.555555555555</v>
      </c>
      <c r="F289" s="11"/>
      <c r="G289" s="22">
        <f t="shared" si="23"/>
        <v>27</v>
      </c>
      <c r="H289" s="273">
        <f t="shared" si="24"/>
        <v>10188.888888888889</v>
      </c>
      <c r="I289" s="310">
        <f t="shared" si="24"/>
        <v>11688.888888888889</v>
      </c>
      <c r="J289" s="316">
        <f t="shared" si="24"/>
        <v>12655.555555555555</v>
      </c>
      <c r="K289" s="273">
        <v>10000</v>
      </c>
      <c r="L289" s="275">
        <v>11600</v>
      </c>
      <c r="M289" s="274">
        <v>12700</v>
      </c>
      <c r="N289" s="273">
        <v>10250</v>
      </c>
      <c r="O289" s="275">
        <v>11800</v>
      </c>
      <c r="P289" s="274">
        <v>12900</v>
      </c>
      <c r="Q289" s="273">
        <v>10400</v>
      </c>
      <c r="R289" s="275">
        <v>11900</v>
      </c>
      <c r="S289" s="274">
        <v>13000</v>
      </c>
      <c r="T289" s="273">
        <v>10350</v>
      </c>
      <c r="U289" s="275">
        <v>11700</v>
      </c>
      <c r="V289" s="274">
        <v>12400</v>
      </c>
      <c r="W289" s="273">
        <v>10100</v>
      </c>
      <c r="X289" s="275">
        <v>11700</v>
      </c>
      <c r="Y289" s="274">
        <v>12800</v>
      </c>
      <c r="Z289" s="273">
        <v>10350</v>
      </c>
      <c r="AA289" s="275">
        <v>11700</v>
      </c>
      <c r="AB289" s="274">
        <v>12400</v>
      </c>
      <c r="AC289" s="273">
        <v>9900</v>
      </c>
      <c r="AD289" s="275">
        <v>11500</v>
      </c>
      <c r="AE289" s="274">
        <v>12600</v>
      </c>
      <c r="AF289" s="273">
        <v>10350</v>
      </c>
      <c r="AG289" s="275">
        <v>11700</v>
      </c>
      <c r="AH289" s="274">
        <v>12400</v>
      </c>
      <c r="AI289" s="275">
        <v>10000</v>
      </c>
      <c r="AJ289" s="275">
        <v>11600</v>
      </c>
      <c r="AK289" s="274">
        <v>12700</v>
      </c>
      <c r="AL289" s="72"/>
    </row>
    <row r="290" spans="1:38" ht="15" customHeight="1" x14ac:dyDescent="0.25">
      <c r="A290" s="105"/>
      <c r="B290" s="19"/>
      <c r="C290" s="152" t="s">
        <v>608</v>
      </c>
      <c r="D290" s="228" t="s">
        <v>63</v>
      </c>
      <c r="E290" s="154">
        <f t="shared" si="22"/>
        <v>5266.666666666667</v>
      </c>
      <c r="F290" s="11"/>
      <c r="G290" s="150">
        <f t="shared" si="23"/>
        <v>27</v>
      </c>
      <c r="H290" s="276">
        <f t="shared" si="24"/>
        <v>4227.7777777777774</v>
      </c>
      <c r="I290" s="309">
        <f t="shared" si="24"/>
        <v>4855.5555555555557</v>
      </c>
      <c r="J290" s="317">
        <f t="shared" si="24"/>
        <v>5266.666666666667</v>
      </c>
      <c r="K290" s="276">
        <v>4050</v>
      </c>
      <c r="L290" s="278">
        <v>4800</v>
      </c>
      <c r="M290" s="277">
        <v>5200</v>
      </c>
      <c r="N290" s="276">
        <v>4300</v>
      </c>
      <c r="O290" s="278">
        <v>4900</v>
      </c>
      <c r="P290" s="277">
        <v>5350</v>
      </c>
      <c r="Q290" s="276">
        <v>4350</v>
      </c>
      <c r="R290" s="278">
        <v>4900</v>
      </c>
      <c r="S290" s="277">
        <v>5300</v>
      </c>
      <c r="T290" s="276">
        <v>4350</v>
      </c>
      <c r="U290" s="278">
        <v>4900</v>
      </c>
      <c r="V290" s="277">
        <v>5350</v>
      </c>
      <c r="W290" s="276">
        <v>4150</v>
      </c>
      <c r="X290" s="278">
        <v>4900</v>
      </c>
      <c r="Y290" s="277">
        <v>5300</v>
      </c>
      <c r="Z290" s="276">
        <v>4500</v>
      </c>
      <c r="AA290" s="278">
        <v>4900</v>
      </c>
      <c r="AB290" s="277">
        <v>5300</v>
      </c>
      <c r="AC290" s="276">
        <v>3950</v>
      </c>
      <c r="AD290" s="278">
        <v>4700</v>
      </c>
      <c r="AE290" s="277">
        <v>5100</v>
      </c>
      <c r="AF290" s="276">
        <v>4350</v>
      </c>
      <c r="AG290" s="278">
        <v>4900</v>
      </c>
      <c r="AH290" s="277">
        <v>5300</v>
      </c>
      <c r="AI290" s="278">
        <v>4050</v>
      </c>
      <c r="AJ290" s="278">
        <v>4800</v>
      </c>
      <c r="AK290" s="277">
        <v>5200</v>
      </c>
      <c r="AL290" s="72"/>
    </row>
    <row r="291" spans="1:38" ht="15" customHeight="1" x14ac:dyDescent="0.25">
      <c r="A291" s="105"/>
      <c r="B291" s="19"/>
      <c r="C291" s="38" t="s">
        <v>609</v>
      </c>
      <c r="D291" s="632" t="s">
        <v>65</v>
      </c>
      <c r="E291" s="35">
        <f t="shared" si="22"/>
        <v>8905.5555555555547</v>
      </c>
      <c r="F291" s="11"/>
      <c r="G291" s="22">
        <f t="shared" si="23"/>
        <v>27</v>
      </c>
      <c r="H291" s="273">
        <f t="shared" si="24"/>
        <v>7627.7777777777774</v>
      </c>
      <c r="I291" s="310">
        <f t="shared" si="24"/>
        <v>8011.1111111111113</v>
      </c>
      <c r="J291" s="316">
        <f t="shared" si="24"/>
        <v>8905.5555555555547</v>
      </c>
      <c r="K291" s="273">
        <v>7450</v>
      </c>
      <c r="L291" s="275">
        <v>7900</v>
      </c>
      <c r="M291" s="274">
        <v>8700</v>
      </c>
      <c r="N291" s="273">
        <v>7700</v>
      </c>
      <c r="O291" s="275">
        <v>8000</v>
      </c>
      <c r="P291" s="274">
        <v>9400</v>
      </c>
      <c r="Q291" s="273">
        <v>7750</v>
      </c>
      <c r="R291" s="275">
        <v>8000</v>
      </c>
      <c r="S291" s="274">
        <v>9400</v>
      </c>
      <c r="T291" s="273">
        <v>7750</v>
      </c>
      <c r="U291" s="275">
        <v>8500</v>
      </c>
      <c r="V291" s="274">
        <v>8950</v>
      </c>
      <c r="W291" s="273">
        <v>7550</v>
      </c>
      <c r="X291" s="275">
        <v>8000</v>
      </c>
      <c r="Y291" s="274">
        <v>8800</v>
      </c>
      <c r="Z291" s="273">
        <v>7900</v>
      </c>
      <c r="AA291" s="275">
        <v>8000</v>
      </c>
      <c r="AB291" s="274">
        <v>8800</v>
      </c>
      <c r="AC291" s="273">
        <v>7350</v>
      </c>
      <c r="AD291" s="275">
        <v>7800</v>
      </c>
      <c r="AE291" s="274">
        <v>8600</v>
      </c>
      <c r="AF291" s="273">
        <v>7750</v>
      </c>
      <c r="AG291" s="275">
        <v>8000</v>
      </c>
      <c r="AH291" s="274">
        <v>8800</v>
      </c>
      <c r="AI291" s="275">
        <v>7450</v>
      </c>
      <c r="AJ291" s="275">
        <v>7900</v>
      </c>
      <c r="AK291" s="274">
        <v>8700</v>
      </c>
      <c r="AL291" s="72"/>
    </row>
    <row r="292" spans="1:38" ht="15" customHeight="1" x14ac:dyDescent="0.25">
      <c r="A292" s="105"/>
      <c r="B292" s="19"/>
      <c r="C292" s="152" t="s">
        <v>610</v>
      </c>
      <c r="D292" s="228" t="s">
        <v>67</v>
      </c>
      <c r="E292" s="154">
        <f t="shared" si="22"/>
        <v>12472.222222222223</v>
      </c>
      <c r="F292" s="11"/>
      <c r="G292" s="150">
        <f t="shared" si="23"/>
        <v>27</v>
      </c>
      <c r="H292" s="276">
        <f t="shared" si="24"/>
        <v>9761.1111111111113</v>
      </c>
      <c r="I292" s="309">
        <f t="shared" si="24"/>
        <v>10400</v>
      </c>
      <c r="J292" s="317">
        <f t="shared" si="24"/>
        <v>12472.222222222223</v>
      </c>
      <c r="K292" s="276">
        <v>9850</v>
      </c>
      <c r="L292" s="278">
        <v>9900</v>
      </c>
      <c r="M292" s="277">
        <v>11900</v>
      </c>
      <c r="N292" s="276">
        <v>10100</v>
      </c>
      <c r="O292" s="278">
        <v>11100</v>
      </c>
      <c r="P292" s="277">
        <v>13800</v>
      </c>
      <c r="Q292" s="276">
        <v>10150</v>
      </c>
      <c r="R292" s="278">
        <v>11150</v>
      </c>
      <c r="S292" s="277">
        <v>13750</v>
      </c>
      <c r="T292" s="276">
        <v>9350</v>
      </c>
      <c r="U292" s="278">
        <v>11750</v>
      </c>
      <c r="V292" s="277">
        <v>13100</v>
      </c>
      <c r="W292" s="276">
        <v>9950</v>
      </c>
      <c r="X292" s="278">
        <v>10000</v>
      </c>
      <c r="Y292" s="277">
        <v>12000</v>
      </c>
      <c r="Z292" s="276">
        <v>9500</v>
      </c>
      <c r="AA292" s="278">
        <v>10000</v>
      </c>
      <c r="AB292" s="277">
        <v>12000</v>
      </c>
      <c r="AC292" s="276">
        <v>9750</v>
      </c>
      <c r="AD292" s="278">
        <v>9800</v>
      </c>
      <c r="AE292" s="277">
        <v>11800</v>
      </c>
      <c r="AF292" s="276">
        <v>9350</v>
      </c>
      <c r="AG292" s="278">
        <v>10000</v>
      </c>
      <c r="AH292" s="277">
        <v>12000</v>
      </c>
      <c r="AI292" s="278">
        <v>9850</v>
      </c>
      <c r="AJ292" s="278">
        <v>9900</v>
      </c>
      <c r="AK292" s="277">
        <v>11900</v>
      </c>
      <c r="AL292" s="72"/>
    </row>
    <row r="293" spans="1:38" ht="15" customHeight="1" x14ac:dyDescent="0.25">
      <c r="A293" s="105"/>
      <c r="B293" s="19"/>
      <c r="C293" s="38" t="s">
        <v>611</v>
      </c>
      <c r="D293" s="632" t="s">
        <v>67</v>
      </c>
      <c r="E293" s="35">
        <f t="shared" si="22"/>
        <v>13877.777777777777</v>
      </c>
      <c r="F293" s="11"/>
      <c r="G293" s="22">
        <f t="shared" si="23"/>
        <v>27</v>
      </c>
      <c r="H293" s="273">
        <f t="shared" si="24"/>
        <v>11816.666666666666</v>
      </c>
      <c r="I293" s="310">
        <f t="shared" si="24"/>
        <v>12377.777777777777</v>
      </c>
      <c r="J293" s="316">
        <f t="shared" si="24"/>
        <v>13877.777777777777</v>
      </c>
      <c r="K293" s="273">
        <v>12150</v>
      </c>
      <c r="L293" s="275">
        <v>11900</v>
      </c>
      <c r="M293" s="274">
        <v>13300</v>
      </c>
      <c r="N293" s="273">
        <v>12400</v>
      </c>
      <c r="O293" s="275">
        <v>13000</v>
      </c>
      <c r="P293" s="274">
        <v>15200</v>
      </c>
      <c r="Q293" s="273">
        <v>12400</v>
      </c>
      <c r="R293" s="275">
        <v>13000</v>
      </c>
      <c r="S293" s="274">
        <v>15200</v>
      </c>
      <c r="T293" s="273">
        <v>12000</v>
      </c>
      <c r="U293" s="275">
        <v>13800</v>
      </c>
      <c r="V293" s="274">
        <v>14500</v>
      </c>
      <c r="W293" s="273">
        <v>12250</v>
      </c>
      <c r="X293" s="275">
        <v>12000</v>
      </c>
      <c r="Y293" s="274">
        <v>13400</v>
      </c>
      <c r="Z293" s="273">
        <v>10550</v>
      </c>
      <c r="AA293" s="275">
        <v>12000</v>
      </c>
      <c r="AB293" s="274">
        <v>13400</v>
      </c>
      <c r="AC293" s="273">
        <v>12050</v>
      </c>
      <c r="AD293" s="275">
        <v>11800</v>
      </c>
      <c r="AE293" s="274">
        <v>13200</v>
      </c>
      <c r="AF293" s="273">
        <v>10400</v>
      </c>
      <c r="AG293" s="275">
        <v>12000</v>
      </c>
      <c r="AH293" s="274">
        <v>13400</v>
      </c>
      <c r="AI293" s="275">
        <v>12150</v>
      </c>
      <c r="AJ293" s="275">
        <v>11900</v>
      </c>
      <c r="AK293" s="274">
        <v>13300</v>
      </c>
      <c r="AL293" s="72"/>
    </row>
    <row r="294" spans="1:38" ht="15" customHeight="1" x14ac:dyDescent="0.25">
      <c r="A294" s="105"/>
      <c r="B294" s="19"/>
      <c r="C294" s="152" t="s">
        <v>612</v>
      </c>
      <c r="D294" s="228" t="s">
        <v>196</v>
      </c>
      <c r="E294" s="154">
        <f t="shared" si="22"/>
        <v>17211.111111111109</v>
      </c>
      <c r="F294" s="11"/>
      <c r="G294" s="150">
        <f t="shared" si="23"/>
        <v>27</v>
      </c>
      <c r="H294" s="276">
        <f t="shared" si="24"/>
        <v>14277.777777777777</v>
      </c>
      <c r="I294" s="309">
        <f t="shared" si="24"/>
        <v>14977.777777777777</v>
      </c>
      <c r="J294" s="317">
        <f t="shared" si="24"/>
        <v>17211.111111111109</v>
      </c>
      <c r="K294" s="276">
        <v>14250</v>
      </c>
      <c r="L294" s="278">
        <v>13900</v>
      </c>
      <c r="M294" s="277">
        <v>15900</v>
      </c>
      <c r="N294" s="276">
        <v>14500</v>
      </c>
      <c r="O294" s="278">
        <v>17200</v>
      </c>
      <c r="P294" s="277">
        <v>19800</v>
      </c>
      <c r="Q294" s="276">
        <v>15000</v>
      </c>
      <c r="R294" s="278">
        <v>17000</v>
      </c>
      <c r="S294" s="277">
        <v>19500</v>
      </c>
      <c r="T294" s="276">
        <v>14500</v>
      </c>
      <c r="U294" s="278">
        <v>16000</v>
      </c>
      <c r="V294" s="277">
        <v>19000</v>
      </c>
      <c r="W294" s="276">
        <v>14350</v>
      </c>
      <c r="X294" s="278">
        <v>14000</v>
      </c>
      <c r="Y294" s="277">
        <v>16000</v>
      </c>
      <c r="Z294" s="276">
        <v>13500</v>
      </c>
      <c r="AA294" s="278">
        <v>14000</v>
      </c>
      <c r="AB294" s="277">
        <v>16000</v>
      </c>
      <c r="AC294" s="276">
        <v>14150</v>
      </c>
      <c r="AD294" s="278">
        <v>13800</v>
      </c>
      <c r="AE294" s="277">
        <v>15800</v>
      </c>
      <c r="AF294" s="276">
        <v>14000</v>
      </c>
      <c r="AG294" s="278">
        <v>15000</v>
      </c>
      <c r="AH294" s="277">
        <v>17000</v>
      </c>
      <c r="AI294" s="278">
        <v>14250</v>
      </c>
      <c r="AJ294" s="278">
        <v>13900</v>
      </c>
      <c r="AK294" s="277">
        <v>15900</v>
      </c>
      <c r="AL294" s="72"/>
    </row>
    <row r="295" spans="1:38" ht="15" customHeight="1" x14ac:dyDescent="0.25">
      <c r="A295" s="105"/>
      <c r="B295" s="19"/>
      <c r="C295" s="38" t="s">
        <v>613</v>
      </c>
      <c r="D295" s="632" t="s">
        <v>63</v>
      </c>
      <c r="E295" s="35">
        <f t="shared" si="22"/>
        <v>5183.333333333333</v>
      </c>
      <c r="F295" s="11"/>
      <c r="G295" s="22">
        <f t="shared" si="23"/>
        <v>27</v>
      </c>
      <c r="H295" s="273">
        <f t="shared" si="24"/>
        <v>4194.4444444444443</v>
      </c>
      <c r="I295" s="310">
        <f t="shared" si="24"/>
        <v>4933.333333333333</v>
      </c>
      <c r="J295" s="316">
        <f t="shared" si="24"/>
        <v>5183.333333333333</v>
      </c>
      <c r="K295" s="273">
        <v>4050</v>
      </c>
      <c r="L295" s="275">
        <v>4900</v>
      </c>
      <c r="M295" s="274">
        <v>5100</v>
      </c>
      <c r="N295" s="273">
        <v>4300</v>
      </c>
      <c r="O295" s="275">
        <v>4900</v>
      </c>
      <c r="P295" s="274">
        <v>5350</v>
      </c>
      <c r="Q295" s="273">
        <v>4350</v>
      </c>
      <c r="R295" s="275">
        <v>4900</v>
      </c>
      <c r="S295" s="274">
        <v>5300</v>
      </c>
      <c r="T295" s="273">
        <v>4250</v>
      </c>
      <c r="U295" s="275">
        <v>5000</v>
      </c>
      <c r="V295" s="274">
        <v>5200</v>
      </c>
      <c r="W295" s="273">
        <v>4150</v>
      </c>
      <c r="X295" s="275">
        <v>5000</v>
      </c>
      <c r="Y295" s="274">
        <v>5200</v>
      </c>
      <c r="Z295" s="273">
        <v>4400</v>
      </c>
      <c r="AA295" s="275">
        <v>5000</v>
      </c>
      <c r="AB295" s="274">
        <v>5200</v>
      </c>
      <c r="AC295" s="273">
        <v>3950</v>
      </c>
      <c r="AD295" s="275">
        <v>4800</v>
      </c>
      <c r="AE295" s="274">
        <v>5000</v>
      </c>
      <c r="AF295" s="273">
        <v>4250</v>
      </c>
      <c r="AG295" s="275">
        <v>5000</v>
      </c>
      <c r="AH295" s="274">
        <v>5200</v>
      </c>
      <c r="AI295" s="275">
        <v>4050</v>
      </c>
      <c r="AJ295" s="275">
        <v>4900</v>
      </c>
      <c r="AK295" s="274">
        <v>5100</v>
      </c>
      <c r="AL295" s="72"/>
    </row>
    <row r="296" spans="1:38" ht="15" customHeight="1" x14ac:dyDescent="0.25">
      <c r="A296" s="105"/>
      <c r="B296" s="19"/>
      <c r="C296" s="152" t="s">
        <v>614</v>
      </c>
      <c r="D296" s="228" t="s">
        <v>65</v>
      </c>
      <c r="E296" s="154">
        <f t="shared" si="22"/>
        <v>8661.1111111111113</v>
      </c>
      <c r="F296" s="11"/>
      <c r="G296" s="150">
        <f t="shared" si="23"/>
        <v>27</v>
      </c>
      <c r="H296" s="276">
        <f t="shared" si="24"/>
        <v>7494.4444444444443</v>
      </c>
      <c r="I296" s="309">
        <f t="shared" si="24"/>
        <v>7961.1111111111113</v>
      </c>
      <c r="J296" s="317">
        <f t="shared" si="24"/>
        <v>8661.1111111111113</v>
      </c>
      <c r="K296" s="276">
        <v>7450</v>
      </c>
      <c r="L296" s="278">
        <v>7900</v>
      </c>
      <c r="M296" s="277">
        <v>8400</v>
      </c>
      <c r="N296" s="276">
        <v>7700</v>
      </c>
      <c r="O296" s="278">
        <v>8000</v>
      </c>
      <c r="P296" s="277">
        <v>9400</v>
      </c>
      <c r="Q296" s="276">
        <v>7750</v>
      </c>
      <c r="R296" s="278">
        <v>8050</v>
      </c>
      <c r="S296" s="277">
        <v>9450</v>
      </c>
      <c r="T296" s="276">
        <v>7350</v>
      </c>
      <c r="U296" s="278">
        <v>8000</v>
      </c>
      <c r="V296" s="277">
        <v>8500</v>
      </c>
      <c r="W296" s="276">
        <v>7550</v>
      </c>
      <c r="X296" s="278">
        <v>8000</v>
      </c>
      <c r="Y296" s="277">
        <v>8500</v>
      </c>
      <c r="Z296" s="276">
        <v>7500</v>
      </c>
      <c r="AA296" s="278">
        <v>8000</v>
      </c>
      <c r="AB296" s="277">
        <v>8500</v>
      </c>
      <c r="AC296" s="276">
        <v>7350</v>
      </c>
      <c r="AD296" s="278">
        <v>7800</v>
      </c>
      <c r="AE296" s="277">
        <v>8300</v>
      </c>
      <c r="AF296" s="276">
        <v>7350</v>
      </c>
      <c r="AG296" s="278">
        <v>8000</v>
      </c>
      <c r="AH296" s="277">
        <v>8500</v>
      </c>
      <c r="AI296" s="278">
        <v>7450</v>
      </c>
      <c r="AJ296" s="278">
        <v>7900</v>
      </c>
      <c r="AK296" s="277">
        <v>8400</v>
      </c>
      <c r="AL296" s="72"/>
    </row>
    <row r="297" spans="1:38" ht="15" customHeight="1" x14ac:dyDescent="0.25">
      <c r="A297" s="105"/>
      <c r="B297" s="19"/>
      <c r="C297" s="38" t="s">
        <v>615</v>
      </c>
      <c r="D297" s="632" t="s">
        <v>67</v>
      </c>
      <c r="E297" s="35">
        <f t="shared" si="22"/>
        <v>12355.555555555555</v>
      </c>
      <c r="F297" s="11"/>
      <c r="G297" s="22">
        <f t="shared" si="23"/>
        <v>27</v>
      </c>
      <c r="H297" s="273">
        <f t="shared" si="24"/>
        <v>9600</v>
      </c>
      <c r="I297" s="310">
        <f t="shared" si="24"/>
        <v>10211.111111111111</v>
      </c>
      <c r="J297" s="316">
        <f t="shared" si="24"/>
        <v>12355.555555555555</v>
      </c>
      <c r="K297" s="273">
        <v>9850</v>
      </c>
      <c r="L297" s="275">
        <v>9900</v>
      </c>
      <c r="M297" s="274">
        <v>11900</v>
      </c>
      <c r="N297" s="273">
        <v>10100</v>
      </c>
      <c r="O297" s="275">
        <v>11100</v>
      </c>
      <c r="P297" s="274">
        <v>13800</v>
      </c>
      <c r="Q297" s="273">
        <v>10200</v>
      </c>
      <c r="R297" s="275">
        <v>11200</v>
      </c>
      <c r="S297" s="274">
        <v>13800</v>
      </c>
      <c r="T297" s="273">
        <v>8850</v>
      </c>
      <c r="U297" s="275">
        <v>10000</v>
      </c>
      <c r="V297" s="274">
        <v>12000</v>
      </c>
      <c r="W297" s="273">
        <v>9950</v>
      </c>
      <c r="X297" s="275">
        <v>10000</v>
      </c>
      <c r="Y297" s="274">
        <v>12000</v>
      </c>
      <c r="Z297" s="273">
        <v>9000</v>
      </c>
      <c r="AA297" s="275">
        <v>10000</v>
      </c>
      <c r="AB297" s="274">
        <v>12000</v>
      </c>
      <c r="AC297" s="273">
        <v>9750</v>
      </c>
      <c r="AD297" s="275">
        <v>9800</v>
      </c>
      <c r="AE297" s="274">
        <v>11800</v>
      </c>
      <c r="AF297" s="273">
        <v>8850</v>
      </c>
      <c r="AG297" s="275">
        <v>10000</v>
      </c>
      <c r="AH297" s="274">
        <v>12000</v>
      </c>
      <c r="AI297" s="275">
        <v>9850</v>
      </c>
      <c r="AJ297" s="275">
        <v>9900</v>
      </c>
      <c r="AK297" s="274">
        <v>11900</v>
      </c>
      <c r="AL297" s="72"/>
    </row>
    <row r="298" spans="1:38" ht="15" customHeight="1" x14ac:dyDescent="0.25">
      <c r="A298" s="105"/>
      <c r="B298" s="19"/>
      <c r="C298" s="152" t="s">
        <v>616</v>
      </c>
      <c r="D298" s="228" t="s">
        <v>67</v>
      </c>
      <c r="E298" s="154">
        <f t="shared" si="22"/>
        <v>13755.555555555555</v>
      </c>
      <c r="F298" s="11"/>
      <c r="G298" s="150">
        <f t="shared" si="23"/>
        <v>27</v>
      </c>
      <c r="H298" s="276">
        <f t="shared" si="24"/>
        <v>11450</v>
      </c>
      <c r="I298" s="309">
        <f t="shared" si="24"/>
        <v>12177.777777777777</v>
      </c>
      <c r="J298" s="317">
        <f t="shared" si="24"/>
        <v>13755.555555555555</v>
      </c>
      <c r="K298" s="276">
        <v>12150</v>
      </c>
      <c r="L298" s="278">
        <v>11900</v>
      </c>
      <c r="M298" s="277">
        <v>13300</v>
      </c>
      <c r="N298" s="276">
        <v>12400</v>
      </c>
      <c r="O298" s="278">
        <v>13000</v>
      </c>
      <c r="P298" s="277">
        <v>15200</v>
      </c>
      <c r="Q298" s="276">
        <v>12350</v>
      </c>
      <c r="R298" s="278">
        <v>13000</v>
      </c>
      <c r="S298" s="277">
        <v>15200</v>
      </c>
      <c r="T298" s="276">
        <v>9850</v>
      </c>
      <c r="U298" s="278">
        <v>12000</v>
      </c>
      <c r="V298" s="277">
        <v>13400</v>
      </c>
      <c r="W298" s="276">
        <v>12250</v>
      </c>
      <c r="X298" s="278">
        <v>12000</v>
      </c>
      <c r="Y298" s="277">
        <v>13400</v>
      </c>
      <c r="Z298" s="276">
        <v>10000</v>
      </c>
      <c r="AA298" s="278">
        <v>12000</v>
      </c>
      <c r="AB298" s="277">
        <v>13400</v>
      </c>
      <c r="AC298" s="276">
        <v>12050</v>
      </c>
      <c r="AD298" s="278">
        <v>11800</v>
      </c>
      <c r="AE298" s="277">
        <v>13200</v>
      </c>
      <c r="AF298" s="276">
        <v>9850</v>
      </c>
      <c r="AG298" s="278">
        <v>12000</v>
      </c>
      <c r="AH298" s="277">
        <v>13400</v>
      </c>
      <c r="AI298" s="278">
        <v>12150</v>
      </c>
      <c r="AJ298" s="278">
        <v>11900</v>
      </c>
      <c r="AK298" s="277">
        <v>13300</v>
      </c>
      <c r="AL298" s="72"/>
    </row>
    <row r="299" spans="1:38" ht="15" customHeight="1" x14ac:dyDescent="0.25">
      <c r="A299" s="105"/>
      <c r="B299" s="19"/>
      <c r="C299" s="38" t="s">
        <v>617</v>
      </c>
      <c r="D299" s="632" t="s">
        <v>196</v>
      </c>
      <c r="E299" s="35">
        <f t="shared" si="22"/>
        <v>16377.777777777777</v>
      </c>
      <c r="F299" s="11"/>
      <c r="G299" s="22">
        <f t="shared" si="23"/>
        <v>27</v>
      </c>
      <c r="H299" s="273">
        <f t="shared" si="24"/>
        <v>13911.111111111111</v>
      </c>
      <c r="I299" s="310">
        <f t="shared" si="24"/>
        <v>14333.333333333334</v>
      </c>
      <c r="J299" s="316">
        <f t="shared" si="24"/>
        <v>16377.777777777777</v>
      </c>
      <c r="K299" s="273">
        <v>14250</v>
      </c>
      <c r="L299" s="275">
        <v>13900</v>
      </c>
      <c r="M299" s="274">
        <v>15900</v>
      </c>
      <c r="N299" s="273">
        <v>14500</v>
      </c>
      <c r="O299" s="275">
        <v>17200</v>
      </c>
      <c r="P299" s="274">
        <v>19800</v>
      </c>
      <c r="Q299" s="273">
        <v>15000</v>
      </c>
      <c r="R299" s="275">
        <v>14200</v>
      </c>
      <c r="S299" s="274">
        <v>16000</v>
      </c>
      <c r="T299" s="273">
        <v>12850</v>
      </c>
      <c r="U299" s="275">
        <v>14000</v>
      </c>
      <c r="V299" s="274">
        <v>16000</v>
      </c>
      <c r="W299" s="273">
        <v>14350</v>
      </c>
      <c r="X299" s="275">
        <v>14000</v>
      </c>
      <c r="Y299" s="274">
        <v>16000</v>
      </c>
      <c r="Z299" s="273">
        <v>13000</v>
      </c>
      <c r="AA299" s="275">
        <v>14000</v>
      </c>
      <c r="AB299" s="274">
        <v>16000</v>
      </c>
      <c r="AC299" s="273">
        <v>14150</v>
      </c>
      <c r="AD299" s="275">
        <v>13800</v>
      </c>
      <c r="AE299" s="274">
        <v>15800</v>
      </c>
      <c r="AF299" s="273">
        <v>12850</v>
      </c>
      <c r="AG299" s="275">
        <v>14000</v>
      </c>
      <c r="AH299" s="274">
        <v>16000</v>
      </c>
      <c r="AI299" s="275">
        <v>14250</v>
      </c>
      <c r="AJ299" s="275">
        <v>13900</v>
      </c>
      <c r="AK299" s="274">
        <v>15900</v>
      </c>
      <c r="AL299" s="72"/>
    </row>
    <row r="300" spans="1:38" ht="15" customHeight="1" x14ac:dyDescent="0.25">
      <c r="A300" s="105"/>
      <c r="B300" s="19"/>
      <c r="C300" s="152" t="s">
        <v>618</v>
      </c>
      <c r="D300" s="228" t="s">
        <v>196</v>
      </c>
      <c r="E300" s="154">
        <f t="shared" si="22"/>
        <v>17100</v>
      </c>
      <c r="F300" s="11"/>
      <c r="G300" s="150">
        <f t="shared" si="23"/>
        <v>27</v>
      </c>
      <c r="H300" s="276">
        <f t="shared" si="24"/>
        <v>14094.444444444445</v>
      </c>
      <c r="I300" s="309">
        <f t="shared" si="24"/>
        <v>14866.666666666666</v>
      </c>
      <c r="J300" s="317">
        <f t="shared" si="24"/>
        <v>17100</v>
      </c>
      <c r="K300" s="276">
        <v>14250</v>
      </c>
      <c r="L300" s="278">
        <v>13900</v>
      </c>
      <c r="M300" s="277">
        <v>15900</v>
      </c>
      <c r="N300" s="276">
        <v>14500</v>
      </c>
      <c r="O300" s="278">
        <v>17200</v>
      </c>
      <c r="P300" s="277">
        <v>19800</v>
      </c>
      <c r="Q300" s="276">
        <v>15000</v>
      </c>
      <c r="R300" s="278">
        <v>17000</v>
      </c>
      <c r="S300" s="277">
        <v>19500</v>
      </c>
      <c r="T300" s="276">
        <v>14500</v>
      </c>
      <c r="U300" s="278">
        <v>16000</v>
      </c>
      <c r="V300" s="277">
        <v>19000</v>
      </c>
      <c r="W300" s="276">
        <v>14350</v>
      </c>
      <c r="X300" s="278">
        <v>14000</v>
      </c>
      <c r="Y300" s="277">
        <v>16000</v>
      </c>
      <c r="Z300" s="276">
        <v>13000</v>
      </c>
      <c r="AA300" s="278">
        <v>14000</v>
      </c>
      <c r="AB300" s="277">
        <v>16000</v>
      </c>
      <c r="AC300" s="276">
        <v>14150</v>
      </c>
      <c r="AD300" s="278">
        <v>13800</v>
      </c>
      <c r="AE300" s="277">
        <v>15800</v>
      </c>
      <c r="AF300" s="276">
        <v>12850</v>
      </c>
      <c r="AG300" s="278">
        <v>14000</v>
      </c>
      <c r="AH300" s="277">
        <v>16000</v>
      </c>
      <c r="AI300" s="278">
        <v>14250</v>
      </c>
      <c r="AJ300" s="278">
        <v>13900</v>
      </c>
      <c r="AK300" s="277">
        <v>15900</v>
      </c>
      <c r="AL300" s="72"/>
    </row>
    <row r="301" spans="1:38" ht="15" customHeight="1" x14ac:dyDescent="0.25">
      <c r="A301" s="105"/>
      <c r="B301" s="19"/>
      <c r="C301" s="38" t="s">
        <v>619</v>
      </c>
      <c r="D301" s="632" t="s">
        <v>196</v>
      </c>
      <c r="E301" s="35">
        <f t="shared" si="22"/>
        <v>19211.111111111109</v>
      </c>
      <c r="F301" s="11"/>
      <c r="G301" s="22">
        <f t="shared" si="23"/>
        <v>27</v>
      </c>
      <c r="H301" s="273">
        <f t="shared" si="24"/>
        <v>15200</v>
      </c>
      <c r="I301" s="310">
        <f t="shared" si="24"/>
        <v>16566.666666666668</v>
      </c>
      <c r="J301" s="316">
        <f t="shared" si="24"/>
        <v>19211.111111111109</v>
      </c>
      <c r="K301" s="273">
        <v>15050</v>
      </c>
      <c r="L301" s="275">
        <v>15900</v>
      </c>
      <c r="M301" s="274">
        <v>18400</v>
      </c>
      <c r="N301" s="273">
        <v>15300</v>
      </c>
      <c r="O301" s="275">
        <v>18000</v>
      </c>
      <c r="P301" s="274">
        <v>20500</v>
      </c>
      <c r="Q301" s="273">
        <v>16000</v>
      </c>
      <c r="R301" s="275">
        <v>18500</v>
      </c>
      <c r="S301" s="274">
        <v>21900</v>
      </c>
      <c r="T301" s="273">
        <v>15450</v>
      </c>
      <c r="U301" s="275">
        <v>17000</v>
      </c>
      <c r="V301" s="274">
        <v>19900</v>
      </c>
      <c r="W301" s="273">
        <v>15150</v>
      </c>
      <c r="X301" s="275">
        <v>16000</v>
      </c>
      <c r="Y301" s="274">
        <v>18500</v>
      </c>
      <c r="Z301" s="273">
        <v>15000</v>
      </c>
      <c r="AA301" s="275">
        <v>16000</v>
      </c>
      <c r="AB301" s="274">
        <v>18500</v>
      </c>
      <c r="AC301" s="273">
        <v>14950</v>
      </c>
      <c r="AD301" s="275">
        <v>15800</v>
      </c>
      <c r="AE301" s="274">
        <v>18300</v>
      </c>
      <c r="AF301" s="273">
        <v>14850</v>
      </c>
      <c r="AG301" s="275">
        <v>16000</v>
      </c>
      <c r="AH301" s="274">
        <v>18500</v>
      </c>
      <c r="AI301" s="275">
        <v>15050</v>
      </c>
      <c r="AJ301" s="275">
        <v>15900</v>
      </c>
      <c r="AK301" s="274">
        <v>18400</v>
      </c>
      <c r="AL301" s="72"/>
    </row>
    <row r="302" spans="1:38" ht="15" customHeight="1" x14ac:dyDescent="0.25">
      <c r="A302" s="105"/>
      <c r="B302" s="19"/>
      <c r="C302" s="152" t="s">
        <v>620</v>
      </c>
      <c r="D302" s="228" t="s">
        <v>196</v>
      </c>
      <c r="E302" s="154">
        <f t="shared" si="22"/>
        <v>21283.333333333332</v>
      </c>
      <c r="F302" s="11"/>
      <c r="G302" s="150">
        <f t="shared" si="23"/>
        <v>27</v>
      </c>
      <c r="H302" s="276">
        <f t="shared" si="24"/>
        <v>16005.555555555555</v>
      </c>
      <c r="I302" s="309">
        <f t="shared" si="24"/>
        <v>18227.777777777777</v>
      </c>
      <c r="J302" s="317">
        <f t="shared" si="24"/>
        <v>21283.333333333332</v>
      </c>
      <c r="K302" s="276">
        <v>15750</v>
      </c>
      <c r="L302" s="278">
        <v>17900</v>
      </c>
      <c r="M302" s="277">
        <v>20900</v>
      </c>
      <c r="N302" s="276">
        <v>16000</v>
      </c>
      <c r="O302" s="278">
        <v>19000</v>
      </c>
      <c r="P302" s="277">
        <v>22000</v>
      </c>
      <c r="Q302" s="276">
        <v>16600</v>
      </c>
      <c r="R302" s="278">
        <v>19000</v>
      </c>
      <c r="S302" s="277">
        <v>22950</v>
      </c>
      <c r="T302" s="276">
        <v>16600</v>
      </c>
      <c r="U302" s="278">
        <v>18450</v>
      </c>
      <c r="V302" s="277">
        <v>21000</v>
      </c>
      <c r="W302" s="276">
        <v>15850</v>
      </c>
      <c r="X302" s="278">
        <v>18000</v>
      </c>
      <c r="Y302" s="277">
        <v>21000</v>
      </c>
      <c r="Z302" s="276">
        <v>16000</v>
      </c>
      <c r="AA302" s="278">
        <v>18000</v>
      </c>
      <c r="AB302" s="277">
        <v>21000</v>
      </c>
      <c r="AC302" s="276">
        <v>15650</v>
      </c>
      <c r="AD302" s="278">
        <v>17800</v>
      </c>
      <c r="AE302" s="277">
        <v>20800</v>
      </c>
      <c r="AF302" s="276">
        <v>15850</v>
      </c>
      <c r="AG302" s="278">
        <v>18000</v>
      </c>
      <c r="AH302" s="277">
        <v>21000</v>
      </c>
      <c r="AI302" s="278">
        <v>15750</v>
      </c>
      <c r="AJ302" s="278">
        <v>17900</v>
      </c>
      <c r="AK302" s="277">
        <v>20900</v>
      </c>
      <c r="AL302" s="72"/>
    </row>
    <row r="303" spans="1:38" ht="15" customHeight="1" x14ac:dyDescent="0.25">
      <c r="A303" s="105"/>
      <c r="B303" s="19"/>
      <c r="C303" s="38" t="s">
        <v>621</v>
      </c>
      <c r="D303" s="632" t="s">
        <v>196</v>
      </c>
      <c r="E303" s="35">
        <f t="shared" si="22"/>
        <v>3655.5555555555557</v>
      </c>
      <c r="F303" s="11"/>
      <c r="G303" s="22">
        <f t="shared" si="23"/>
        <v>27</v>
      </c>
      <c r="H303" s="273">
        <f t="shared" si="24"/>
        <v>1661.1111111111111</v>
      </c>
      <c r="I303" s="310">
        <f t="shared" si="24"/>
        <v>2855.5555555555557</v>
      </c>
      <c r="J303" s="316">
        <f t="shared" si="24"/>
        <v>3655.5555555555557</v>
      </c>
      <c r="K303" s="273">
        <v>1350</v>
      </c>
      <c r="L303" s="275">
        <v>2800</v>
      </c>
      <c r="M303" s="274">
        <v>3600</v>
      </c>
      <c r="N303" s="273">
        <v>1600</v>
      </c>
      <c r="O303" s="275">
        <v>2900</v>
      </c>
      <c r="P303" s="274">
        <v>3700</v>
      </c>
      <c r="Q303" s="273">
        <v>1750</v>
      </c>
      <c r="R303" s="275">
        <v>2900</v>
      </c>
      <c r="S303" s="274">
        <v>3700</v>
      </c>
      <c r="T303" s="273">
        <v>2550</v>
      </c>
      <c r="U303" s="275">
        <v>2900</v>
      </c>
      <c r="V303" s="274">
        <v>3700</v>
      </c>
      <c r="W303" s="273">
        <v>1450</v>
      </c>
      <c r="X303" s="275">
        <v>2900</v>
      </c>
      <c r="Y303" s="274">
        <v>3700</v>
      </c>
      <c r="Z303" s="273">
        <v>1900</v>
      </c>
      <c r="AA303" s="275">
        <v>2900</v>
      </c>
      <c r="AB303" s="274">
        <v>3700</v>
      </c>
      <c r="AC303" s="273">
        <v>1250</v>
      </c>
      <c r="AD303" s="275">
        <v>2700</v>
      </c>
      <c r="AE303" s="274">
        <v>3500</v>
      </c>
      <c r="AF303" s="273">
        <v>1750</v>
      </c>
      <c r="AG303" s="275">
        <v>2900</v>
      </c>
      <c r="AH303" s="274">
        <v>3700</v>
      </c>
      <c r="AI303" s="275">
        <v>1350</v>
      </c>
      <c r="AJ303" s="275">
        <v>2800</v>
      </c>
      <c r="AK303" s="274">
        <v>3600</v>
      </c>
      <c r="AL303" s="72"/>
    </row>
    <row r="304" spans="1:38" ht="15" customHeight="1" x14ac:dyDescent="0.25">
      <c r="A304" s="105"/>
      <c r="B304" s="19"/>
      <c r="C304" s="152" t="s">
        <v>622</v>
      </c>
      <c r="D304" s="228" t="s">
        <v>196</v>
      </c>
      <c r="E304" s="154">
        <f t="shared" si="22"/>
        <v>4355.5555555555557</v>
      </c>
      <c r="F304" s="11"/>
      <c r="G304" s="150">
        <f t="shared" si="23"/>
        <v>27</v>
      </c>
      <c r="H304" s="276">
        <f t="shared" si="24"/>
        <v>2638.8888888888887</v>
      </c>
      <c r="I304" s="309">
        <f t="shared" si="24"/>
        <v>3455.5555555555557</v>
      </c>
      <c r="J304" s="317">
        <f t="shared" si="24"/>
        <v>4355.5555555555557</v>
      </c>
      <c r="K304" s="276">
        <v>2350</v>
      </c>
      <c r="L304" s="278">
        <v>3400</v>
      </c>
      <c r="M304" s="277">
        <v>4300</v>
      </c>
      <c r="N304" s="276">
        <v>2600</v>
      </c>
      <c r="O304" s="278">
        <v>3500</v>
      </c>
      <c r="P304" s="277">
        <v>4400</v>
      </c>
      <c r="Q304" s="276">
        <v>2750</v>
      </c>
      <c r="R304" s="278">
        <v>3500</v>
      </c>
      <c r="S304" s="277">
        <v>4400</v>
      </c>
      <c r="T304" s="276">
        <v>3350</v>
      </c>
      <c r="U304" s="278">
        <v>3500</v>
      </c>
      <c r="V304" s="277">
        <v>4400</v>
      </c>
      <c r="W304" s="276">
        <v>2450</v>
      </c>
      <c r="X304" s="278">
        <v>3500</v>
      </c>
      <c r="Y304" s="277">
        <v>4400</v>
      </c>
      <c r="Z304" s="276">
        <v>2900</v>
      </c>
      <c r="AA304" s="278">
        <v>3500</v>
      </c>
      <c r="AB304" s="277">
        <v>4400</v>
      </c>
      <c r="AC304" s="276">
        <v>2250</v>
      </c>
      <c r="AD304" s="278">
        <v>3300</v>
      </c>
      <c r="AE304" s="277">
        <v>4200</v>
      </c>
      <c r="AF304" s="276">
        <v>2750</v>
      </c>
      <c r="AG304" s="278">
        <v>3500</v>
      </c>
      <c r="AH304" s="277">
        <v>4400</v>
      </c>
      <c r="AI304" s="278">
        <v>2350</v>
      </c>
      <c r="AJ304" s="278">
        <v>3400</v>
      </c>
      <c r="AK304" s="277">
        <v>4300</v>
      </c>
      <c r="AL304" s="72"/>
    </row>
    <row r="305" spans="1:38" ht="15" customHeight="1" x14ac:dyDescent="0.25">
      <c r="A305" s="105"/>
      <c r="B305" s="19"/>
      <c r="C305" s="38" t="s">
        <v>623</v>
      </c>
      <c r="D305" s="632" t="s">
        <v>196</v>
      </c>
      <c r="E305" s="35">
        <f t="shared" si="22"/>
        <v>5855.5555555555557</v>
      </c>
      <c r="F305" s="11"/>
      <c r="G305" s="22">
        <f t="shared" si="23"/>
        <v>27</v>
      </c>
      <c r="H305" s="273">
        <f t="shared" si="24"/>
        <v>4172.2222222222226</v>
      </c>
      <c r="I305" s="310">
        <f t="shared" si="24"/>
        <v>4855.5555555555557</v>
      </c>
      <c r="J305" s="316">
        <f t="shared" si="24"/>
        <v>5855.5555555555557</v>
      </c>
      <c r="K305" s="273">
        <v>3950</v>
      </c>
      <c r="L305" s="275">
        <v>4800</v>
      </c>
      <c r="M305" s="274">
        <v>5800</v>
      </c>
      <c r="N305" s="273">
        <v>4200</v>
      </c>
      <c r="O305" s="275">
        <v>4900</v>
      </c>
      <c r="P305" s="274">
        <v>5900</v>
      </c>
      <c r="Q305" s="273">
        <v>4350</v>
      </c>
      <c r="R305" s="275">
        <v>4900</v>
      </c>
      <c r="S305" s="274">
        <v>5900</v>
      </c>
      <c r="T305" s="273">
        <v>4350</v>
      </c>
      <c r="U305" s="275">
        <v>4900</v>
      </c>
      <c r="V305" s="274">
        <v>5900</v>
      </c>
      <c r="W305" s="273">
        <v>4050</v>
      </c>
      <c r="X305" s="275">
        <v>4900</v>
      </c>
      <c r="Y305" s="274">
        <v>5900</v>
      </c>
      <c r="Z305" s="273">
        <v>4500</v>
      </c>
      <c r="AA305" s="275">
        <v>4900</v>
      </c>
      <c r="AB305" s="274">
        <v>5900</v>
      </c>
      <c r="AC305" s="273">
        <v>3850</v>
      </c>
      <c r="AD305" s="275">
        <v>4700</v>
      </c>
      <c r="AE305" s="274">
        <v>5700</v>
      </c>
      <c r="AF305" s="273">
        <v>4350</v>
      </c>
      <c r="AG305" s="275">
        <v>4900</v>
      </c>
      <c r="AH305" s="274">
        <v>5900</v>
      </c>
      <c r="AI305" s="275">
        <v>3950</v>
      </c>
      <c r="AJ305" s="275">
        <v>4800</v>
      </c>
      <c r="AK305" s="274">
        <v>5800</v>
      </c>
      <c r="AL305" s="72"/>
    </row>
    <row r="306" spans="1:38" ht="15" customHeight="1" x14ac:dyDescent="0.25">
      <c r="A306" s="105"/>
      <c r="B306" s="19"/>
      <c r="C306" s="152" t="s">
        <v>624</v>
      </c>
      <c r="D306" s="228" t="s">
        <v>196</v>
      </c>
      <c r="E306" s="154">
        <f t="shared" si="22"/>
        <v>7955.5555555555557</v>
      </c>
      <c r="F306" s="11"/>
      <c r="G306" s="150">
        <f t="shared" si="23"/>
        <v>27</v>
      </c>
      <c r="H306" s="276">
        <f t="shared" si="24"/>
        <v>5572.2222222222226</v>
      </c>
      <c r="I306" s="309">
        <f t="shared" si="24"/>
        <v>6755.5555555555557</v>
      </c>
      <c r="J306" s="317">
        <f t="shared" si="24"/>
        <v>7955.5555555555557</v>
      </c>
      <c r="K306" s="276">
        <v>5350</v>
      </c>
      <c r="L306" s="278">
        <v>6700</v>
      </c>
      <c r="M306" s="277">
        <v>7900</v>
      </c>
      <c r="N306" s="276">
        <v>5600</v>
      </c>
      <c r="O306" s="278">
        <v>6800</v>
      </c>
      <c r="P306" s="277">
        <v>8000</v>
      </c>
      <c r="Q306" s="276">
        <v>5750</v>
      </c>
      <c r="R306" s="278">
        <v>6800</v>
      </c>
      <c r="S306" s="277">
        <v>8000</v>
      </c>
      <c r="T306" s="276">
        <v>5750</v>
      </c>
      <c r="U306" s="278">
        <v>6800</v>
      </c>
      <c r="V306" s="277">
        <v>8000</v>
      </c>
      <c r="W306" s="276">
        <v>5450</v>
      </c>
      <c r="X306" s="278">
        <v>6800</v>
      </c>
      <c r="Y306" s="277">
        <v>8000</v>
      </c>
      <c r="Z306" s="276">
        <v>5900</v>
      </c>
      <c r="AA306" s="278">
        <v>6800</v>
      </c>
      <c r="AB306" s="277">
        <v>8000</v>
      </c>
      <c r="AC306" s="276">
        <v>5250</v>
      </c>
      <c r="AD306" s="278">
        <v>6600</v>
      </c>
      <c r="AE306" s="277">
        <v>7800</v>
      </c>
      <c r="AF306" s="276">
        <v>5750</v>
      </c>
      <c r="AG306" s="278">
        <v>6800</v>
      </c>
      <c r="AH306" s="277">
        <v>8000</v>
      </c>
      <c r="AI306" s="278">
        <v>5350</v>
      </c>
      <c r="AJ306" s="278">
        <v>6700</v>
      </c>
      <c r="AK306" s="277">
        <v>7900</v>
      </c>
      <c r="AL306" s="72"/>
    </row>
    <row r="307" spans="1:38" ht="15" customHeight="1" thickBot="1" x14ac:dyDescent="0.3">
      <c r="A307" s="331"/>
      <c r="B307" s="19"/>
      <c r="C307" s="233" t="s">
        <v>625</v>
      </c>
      <c r="D307" s="632" t="s">
        <v>196</v>
      </c>
      <c r="E307" s="235">
        <f t="shared" si="22"/>
        <v>9955.5555555555547</v>
      </c>
      <c r="F307" s="11"/>
      <c r="G307" s="26">
        <f t="shared" si="23"/>
        <v>27</v>
      </c>
      <c r="H307" s="273">
        <f t="shared" si="24"/>
        <v>7672.2222222222226</v>
      </c>
      <c r="I307" s="310">
        <f t="shared" si="24"/>
        <v>8955.5555555555547</v>
      </c>
      <c r="J307" s="316">
        <f t="shared" si="24"/>
        <v>9955.5555555555547</v>
      </c>
      <c r="K307" s="273">
        <v>7450</v>
      </c>
      <c r="L307" s="275">
        <v>8900</v>
      </c>
      <c r="M307" s="274">
        <v>9900</v>
      </c>
      <c r="N307" s="273">
        <v>7700</v>
      </c>
      <c r="O307" s="275">
        <v>9000</v>
      </c>
      <c r="P307" s="274">
        <v>10000</v>
      </c>
      <c r="Q307" s="273">
        <v>7850</v>
      </c>
      <c r="R307" s="275">
        <v>9000</v>
      </c>
      <c r="S307" s="274">
        <v>10000</v>
      </c>
      <c r="T307" s="273">
        <v>7850</v>
      </c>
      <c r="U307" s="275">
        <v>9000</v>
      </c>
      <c r="V307" s="274">
        <v>10000</v>
      </c>
      <c r="W307" s="273">
        <v>7550</v>
      </c>
      <c r="X307" s="275">
        <v>9000</v>
      </c>
      <c r="Y307" s="274">
        <v>10000</v>
      </c>
      <c r="Z307" s="273">
        <v>8000</v>
      </c>
      <c r="AA307" s="275">
        <v>9000</v>
      </c>
      <c r="AB307" s="274">
        <v>10000</v>
      </c>
      <c r="AC307" s="273">
        <v>7350</v>
      </c>
      <c r="AD307" s="275">
        <v>8800</v>
      </c>
      <c r="AE307" s="274">
        <v>9800</v>
      </c>
      <c r="AF307" s="273">
        <v>7850</v>
      </c>
      <c r="AG307" s="275">
        <v>9000</v>
      </c>
      <c r="AH307" s="274">
        <v>10000</v>
      </c>
      <c r="AI307" s="275">
        <v>7450</v>
      </c>
      <c r="AJ307" s="275">
        <v>8900</v>
      </c>
      <c r="AK307" s="274">
        <v>9900</v>
      </c>
      <c r="AL307" s="72"/>
    </row>
    <row r="308" spans="1:38" ht="15" customHeight="1" x14ac:dyDescent="0.25">
      <c r="A308" s="330" t="s">
        <v>626</v>
      </c>
      <c r="B308" s="19"/>
      <c r="C308" s="264" t="s">
        <v>627</v>
      </c>
      <c r="D308" s="631" t="s">
        <v>196</v>
      </c>
      <c r="E308" s="166">
        <f t="shared" si="22"/>
        <v>15488.888888888889</v>
      </c>
      <c r="F308" s="11"/>
      <c r="G308" s="149">
        <f t="shared" si="23"/>
        <v>27</v>
      </c>
      <c r="H308" s="272">
        <f t="shared" si="24"/>
        <v>12561.111111111111</v>
      </c>
      <c r="I308" s="311">
        <f t="shared" si="24"/>
        <v>13555.555555555555</v>
      </c>
      <c r="J308" s="315">
        <f t="shared" si="24"/>
        <v>15488.888888888889</v>
      </c>
      <c r="K308" s="272">
        <v>12250</v>
      </c>
      <c r="L308" s="270">
        <v>13300</v>
      </c>
      <c r="M308" s="271">
        <v>15100</v>
      </c>
      <c r="N308" s="272">
        <v>12500</v>
      </c>
      <c r="O308" s="270">
        <v>13550</v>
      </c>
      <c r="P308" s="271">
        <v>15300</v>
      </c>
      <c r="Q308" s="272">
        <v>12850</v>
      </c>
      <c r="R308" s="270">
        <v>13700</v>
      </c>
      <c r="S308" s="271">
        <v>15900</v>
      </c>
      <c r="T308" s="272">
        <v>12850</v>
      </c>
      <c r="U308" s="270">
        <v>13700</v>
      </c>
      <c r="V308" s="271">
        <v>15900</v>
      </c>
      <c r="W308" s="272">
        <v>12350</v>
      </c>
      <c r="X308" s="270">
        <v>13400</v>
      </c>
      <c r="Y308" s="271">
        <v>15200</v>
      </c>
      <c r="Z308" s="272">
        <v>13000</v>
      </c>
      <c r="AA308" s="270">
        <v>14000</v>
      </c>
      <c r="AB308" s="271">
        <v>16000</v>
      </c>
      <c r="AC308" s="272">
        <v>12150</v>
      </c>
      <c r="AD308" s="270">
        <v>13200</v>
      </c>
      <c r="AE308" s="271">
        <v>15000</v>
      </c>
      <c r="AF308" s="272">
        <v>12850</v>
      </c>
      <c r="AG308" s="270">
        <v>13850</v>
      </c>
      <c r="AH308" s="271">
        <v>15900</v>
      </c>
      <c r="AI308" s="270">
        <v>12250</v>
      </c>
      <c r="AJ308" s="270">
        <v>13300</v>
      </c>
      <c r="AK308" s="271">
        <v>15100</v>
      </c>
      <c r="AL308" s="72"/>
    </row>
    <row r="309" spans="1:38" ht="15" customHeight="1" x14ac:dyDescent="0.25">
      <c r="A309" s="105"/>
      <c r="B309" s="19"/>
      <c r="C309" s="38" t="s">
        <v>628</v>
      </c>
      <c r="D309" s="632" t="s">
        <v>15</v>
      </c>
      <c r="E309" s="35">
        <f t="shared" si="22"/>
        <v>17138.888888888891</v>
      </c>
      <c r="F309" s="11"/>
      <c r="G309" s="22">
        <f t="shared" si="23"/>
        <v>27</v>
      </c>
      <c r="H309" s="273">
        <f t="shared" si="24"/>
        <v>13472.222222222223</v>
      </c>
      <c r="I309" s="310">
        <f t="shared" si="24"/>
        <v>14633.333333333334</v>
      </c>
      <c r="J309" s="316">
        <f t="shared" si="24"/>
        <v>17138.888888888891</v>
      </c>
      <c r="K309" s="273">
        <v>13250</v>
      </c>
      <c r="L309" s="275">
        <v>14400</v>
      </c>
      <c r="M309" s="274">
        <v>16400</v>
      </c>
      <c r="N309" s="273">
        <v>13500</v>
      </c>
      <c r="O309" s="275">
        <v>14650</v>
      </c>
      <c r="P309" s="274">
        <v>16600</v>
      </c>
      <c r="Q309" s="273">
        <v>13650</v>
      </c>
      <c r="R309" s="275">
        <v>14800</v>
      </c>
      <c r="S309" s="274">
        <v>18150</v>
      </c>
      <c r="T309" s="273">
        <v>13650</v>
      </c>
      <c r="U309" s="275">
        <v>14800</v>
      </c>
      <c r="V309" s="274">
        <v>18000</v>
      </c>
      <c r="W309" s="273">
        <v>13350</v>
      </c>
      <c r="X309" s="275">
        <v>14500</v>
      </c>
      <c r="Y309" s="274">
        <v>16500</v>
      </c>
      <c r="Z309" s="273">
        <v>13800</v>
      </c>
      <c r="AA309" s="275">
        <v>15000</v>
      </c>
      <c r="AB309" s="274">
        <v>18000</v>
      </c>
      <c r="AC309" s="273">
        <v>13150</v>
      </c>
      <c r="AD309" s="275">
        <v>14300</v>
      </c>
      <c r="AE309" s="274">
        <v>16300</v>
      </c>
      <c r="AF309" s="273">
        <v>13650</v>
      </c>
      <c r="AG309" s="275">
        <v>14850</v>
      </c>
      <c r="AH309" s="274">
        <v>17900</v>
      </c>
      <c r="AI309" s="275">
        <v>13250</v>
      </c>
      <c r="AJ309" s="275">
        <v>14400</v>
      </c>
      <c r="AK309" s="274">
        <v>16400</v>
      </c>
      <c r="AL309" s="72"/>
    </row>
    <row r="310" spans="1:38" ht="15" customHeight="1" x14ac:dyDescent="0.25">
      <c r="A310" s="105"/>
      <c r="B310" s="19"/>
      <c r="C310" s="152" t="s">
        <v>629</v>
      </c>
      <c r="D310" s="228" t="s">
        <v>17</v>
      </c>
      <c r="E310" s="154">
        <f t="shared" si="22"/>
        <v>19427.777777777777</v>
      </c>
      <c r="F310" s="11"/>
      <c r="G310" s="150">
        <f t="shared" si="23"/>
        <v>27</v>
      </c>
      <c r="H310" s="276">
        <f t="shared" si="24"/>
        <v>14205.555555555555</v>
      </c>
      <c r="I310" s="309">
        <f t="shared" si="24"/>
        <v>15705.555555555555</v>
      </c>
      <c r="J310" s="317">
        <f t="shared" si="24"/>
        <v>19427.777777777777</v>
      </c>
      <c r="K310" s="276">
        <v>14000</v>
      </c>
      <c r="L310" s="278">
        <v>15500</v>
      </c>
      <c r="M310" s="277">
        <v>18550</v>
      </c>
      <c r="N310" s="276">
        <v>14250</v>
      </c>
      <c r="O310" s="278">
        <v>15750</v>
      </c>
      <c r="P310" s="277">
        <v>18750</v>
      </c>
      <c r="Q310" s="276">
        <v>14400</v>
      </c>
      <c r="R310" s="278">
        <v>15900</v>
      </c>
      <c r="S310" s="277">
        <v>20600</v>
      </c>
      <c r="T310" s="276">
        <v>14350</v>
      </c>
      <c r="U310" s="278">
        <v>15850</v>
      </c>
      <c r="V310" s="277">
        <v>20400</v>
      </c>
      <c r="W310" s="276">
        <v>14100</v>
      </c>
      <c r="X310" s="278">
        <v>15600</v>
      </c>
      <c r="Y310" s="277">
        <v>18650</v>
      </c>
      <c r="Z310" s="276">
        <v>14500</v>
      </c>
      <c r="AA310" s="278">
        <v>16000</v>
      </c>
      <c r="AB310" s="277">
        <v>20500</v>
      </c>
      <c r="AC310" s="276">
        <v>13900</v>
      </c>
      <c r="AD310" s="278">
        <v>15400</v>
      </c>
      <c r="AE310" s="277">
        <v>18450</v>
      </c>
      <c r="AF310" s="276">
        <v>14350</v>
      </c>
      <c r="AG310" s="278">
        <v>15850</v>
      </c>
      <c r="AH310" s="277">
        <v>20400</v>
      </c>
      <c r="AI310" s="278">
        <v>14000</v>
      </c>
      <c r="AJ310" s="278">
        <v>15500</v>
      </c>
      <c r="AK310" s="277">
        <v>18550</v>
      </c>
      <c r="AL310" s="72"/>
    </row>
    <row r="311" spans="1:38" ht="15" customHeight="1" x14ac:dyDescent="0.25">
      <c r="A311" s="105"/>
      <c r="B311" s="19"/>
      <c r="C311" s="38" t="s">
        <v>630</v>
      </c>
      <c r="D311" s="632" t="s">
        <v>17</v>
      </c>
      <c r="E311" s="35">
        <f t="shared" si="22"/>
        <v>21677.777777777777</v>
      </c>
      <c r="F311" s="11"/>
      <c r="G311" s="22">
        <f t="shared" si="23"/>
        <v>27</v>
      </c>
      <c r="H311" s="273">
        <f t="shared" si="24"/>
        <v>14805.555555555555</v>
      </c>
      <c r="I311" s="310">
        <f t="shared" si="24"/>
        <v>17105.555555555555</v>
      </c>
      <c r="J311" s="316">
        <f t="shared" si="24"/>
        <v>21677.777777777777</v>
      </c>
      <c r="K311" s="273">
        <v>14650</v>
      </c>
      <c r="L311" s="275">
        <v>17100</v>
      </c>
      <c r="M311" s="274">
        <v>20800</v>
      </c>
      <c r="N311" s="273">
        <v>14900</v>
      </c>
      <c r="O311" s="275">
        <v>17350</v>
      </c>
      <c r="P311" s="274">
        <v>21000</v>
      </c>
      <c r="Q311" s="273">
        <v>15050</v>
      </c>
      <c r="R311" s="275">
        <v>17500</v>
      </c>
      <c r="S311" s="274">
        <v>22500</v>
      </c>
      <c r="T311" s="273">
        <v>14850</v>
      </c>
      <c r="U311" s="275">
        <v>16850</v>
      </c>
      <c r="V311" s="274">
        <v>22500</v>
      </c>
      <c r="W311" s="273">
        <v>14750</v>
      </c>
      <c r="X311" s="275">
        <v>17200</v>
      </c>
      <c r="Y311" s="274">
        <v>20900</v>
      </c>
      <c r="Z311" s="273">
        <v>15000</v>
      </c>
      <c r="AA311" s="275">
        <v>17000</v>
      </c>
      <c r="AB311" s="274">
        <v>23000</v>
      </c>
      <c r="AC311" s="273">
        <v>14550</v>
      </c>
      <c r="AD311" s="275">
        <v>17000</v>
      </c>
      <c r="AE311" s="274">
        <v>20700</v>
      </c>
      <c r="AF311" s="273">
        <v>14850</v>
      </c>
      <c r="AG311" s="275">
        <v>16850</v>
      </c>
      <c r="AH311" s="274">
        <v>22900</v>
      </c>
      <c r="AI311" s="275">
        <v>14650</v>
      </c>
      <c r="AJ311" s="275">
        <v>17100</v>
      </c>
      <c r="AK311" s="274">
        <v>20800</v>
      </c>
      <c r="AL311" s="72"/>
    </row>
    <row r="312" spans="1:38" ht="15" customHeight="1" x14ac:dyDescent="0.25">
      <c r="A312" s="105"/>
      <c r="B312" s="19"/>
      <c r="C312" s="152" t="s">
        <v>631</v>
      </c>
      <c r="D312" s="228" t="s">
        <v>196</v>
      </c>
      <c r="E312" s="154">
        <f t="shared" si="22"/>
        <v>23611.111111111109</v>
      </c>
      <c r="F312" s="11"/>
      <c r="G312" s="150">
        <f t="shared" si="23"/>
        <v>27</v>
      </c>
      <c r="H312" s="276">
        <f t="shared" si="24"/>
        <v>16066.666666666666</v>
      </c>
      <c r="I312" s="309">
        <f t="shared" si="24"/>
        <v>18438.888888888891</v>
      </c>
      <c r="J312" s="317">
        <f t="shared" si="24"/>
        <v>23611.111111111109</v>
      </c>
      <c r="K312" s="276">
        <v>16100</v>
      </c>
      <c r="L312" s="278">
        <v>18600</v>
      </c>
      <c r="M312" s="277">
        <v>23300</v>
      </c>
      <c r="N312" s="276">
        <v>16350</v>
      </c>
      <c r="O312" s="278">
        <v>18850</v>
      </c>
      <c r="P312" s="277">
        <v>23500</v>
      </c>
      <c r="Q312" s="276">
        <v>16000</v>
      </c>
      <c r="R312" s="278">
        <v>19000</v>
      </c>
      <c r="S312" s="277">
        <v>24000</v>
      </c>
      <c r="T312" s="276">
        <v>16000</v>
      </c>
      <c r="U312" s="278">
        <v>17850</v>
      </c>
      <c r="V312" s="277">
        <v>23900</v>
      </c>
      <c r="W312" s="276">
        <v>16200</v>
      </c>
      <c r="X312" s="278">
        <v>18700</v>
      </c>
      <c r="Y312" s="277">
        <v>23400</v>
      </c>
      <c r="Z312" s="276">
        <v>16000</v>
      </c>
      <c r="AA312" s="278">
        <v>18000</v>
      </c>
      <c r="AB312" s="277">
        <v>24000</v>
      </c>
      <c r="AC312" s="276">
        <v>16000</v>
      </c>
      <c r="AD312" s="278">
        <v>18500</v>
      </c>
      <c r="AE312" s="277">
        <v>23200</v>
      </c>
      <c r="AF312" s="276">
        <v>15850</v>
      </c>
      <c r="AG312" s="278">
        <v>17850</v>
      </c>
      <c r="AH312" s="277">
        <v>23900</v>
      </c>
      <c r="AI312" s="278">
        <v>16100</v>
      </c>
      <c r="AJ312" s="278">
        <v>18600</v>
      </c>
      <c r="AK312" s="277">
        <v>23300</v>
      </c>
      <c r="AL312" s="72"/>
    </row>
    <row r="313" spans="1:38" ht="15" customHeight="1" x14ac:dyDescent="0.25">
      <c r="A313" s="105"/>
      <c r="B313" s="19"/>
      <c r="C313" s="38" t="s">
        <v>632</v>
      </c>
      <c r="D313" s="632" t="s">
        <v>196</v>
      </c>
      <c r="E313" s="35">
        <f t="shared" si="22"/>
        <v>15322.222222222223</v>
      </c>
      <c r="F313" s="11"/>
      <c r="G313" s="22">
        <f t="shared" si="23"/>
        <v>27</v>
      </c>
      <c r="H313" s="273">
        <f t="shared" si="24"/>
        <v>11672.222222222223</v>
      </c>
      <c r="I313" s="310">
        <f t="shared" si="24"/>
        <v>13672.222222222223</v>
      </c>
      <c r="J313" s="316">
        <f t="shared" si="24"/>
        <v>15322.222222222223</v>
      </c>
      <c r="K313" s="273">
        <v>11450</v>
      </c>
      <c r="L313" s="275">
        <v>13450</v>
      </c>
      <c r="M313" s="274">
        <v>14800</v>
      </c>
      <c r="N313" s="273">
        <v>11700</v>
      </c>
      <c r="O313" s="275">
        <v>13700</v>
      </c>
      <c r="P313" s="274">
        <v>15000</v>
      </c>
      <c r="Q313" s="273">
        <v>11850</v>
      </c>
      <c r="R313" s="275">
        <v>13850</v>
      </c>
      <c r="S313" s="274">
        <v>15900</v>
      </c>
      <c r="T313" s="273">
        <v>11850</v>
      </c>
      <c r="U313" s="275">
        <v>13850</v>
      </c>
      <c r="V313" s="274">
        <v>15900</v>
      </c>
      <c r="W313" s="273">
        <v>11550</v>
      </c>
      <c r="X313" s="275">
        <v>13550</v>
      </c>
      <c r="Y313" s="274">
        <v>14900</v>
      </c>
      <c r="Z313" s="273">
        <v>12000</v>
      </c>
      <c r="AA313" s="275">
        <v>14000</v>
      </c>
      <c r="AB313" s="274">
        <v>16000</v>
      </c>
      <c r="AC313" s="273">
        <v>11350</v>
      </c>
      <c r="AD313" s="275">
        <v>13350</v>
      </c>
      <c r="AE313" s="274">
        <v>14700</v>
      </c>
      <c r="AF313" s="273">
        <v>11850</v>
      </c>
      <c r="AG313" s="275">
        <v>13850</v>
      </c>
      <c r="AH313" s="274">
        <v>15900</v>
      </c>
      <c r="AI313" s="275">
        <v>11450</v>
      </c>
      <c r="AJ313" s="275">
        <v>13450</v>
      </c>
      <c r="AK313" s="274">
        <v>14800</v>
      </c>
      <c r="AL313" s="72"/>
    </row>
    <row r="314" spans="1:38" ht="15" customHeight="1" x14ac:dyDescent="0.25">
      <c r="A314" s="105"/>
      <c r="B314" s="19"/>
      <c r="C314" s="152" t="s">
        <v>633</v>
      </c>
      <c r="D314" s="228" t="s">
        <v>196</v>
      </c>
      <c r="E314" s="154">
        <f t="shared" si="22"/>
        <v>17066.666666666668</v>
      </c>
      <c r="F314" s="11"/>
      <c r="G314" s="150">
        <f t="shared" si="23"/>
        <v>27</v>
      </c>
      <c r="H314" s="276">
        <f t="shared" si="24"/>
        <v>13472.222222222223</v>
      </c>
      <c r="I314" s="309">
        <f t="shared" si="24"/>
        <v>14672.222222222223</v>
      </c>
      <c r="J314" s="317">
        <f t="shared" si="24"/>
        <v>17066.666666666668</v>
      </c>
      <c r="K314" s="276">
        <v>13250</v>
      </c>
      <c r="L314" s="278">
        <v>14450</v>
      </c>
      <c r="M314" s="277">
        <v>16300</v>
      </c>
      <c r="N314" s="276">
        <v>13500</v>
      </c>
      <c r="O314" s="278">
        <v>14700</v>
      </c>
      <c r="P314" s="277">
        <v>16500</v>
      </c>
      <c r="Q314" s="276">
        <v>13650</v>
      </c>
      <c r="R314" s="278">
        <v>14850</v>
      </c>
      <c r="S314" s="277">
        <v>18100</v>
      </c>
      <c r="T314" s="276">
        <v>13650</v>
      </c>
      <c r="U314" s="278">
        <v>14850</v>
      </c>
      <c r="V314" s="277">
        <v>17900</v>
      </c>
      <c r="W314" s="276">
        <v>13350</v>
      </c>
      <c r="X314" s="278">
        <v>14550</v>
      </c>
      <c r="Y314" s="277">
        <v>16400</v>
      </c>
      <c r="Z314" s="276">
        <v>13800</v>
      </c>
      <c r="AA314" s="278">
        <v>15000</v>
      </c>
      <c r="AB314" s="277">
        <v>18000</v>
      </c>
      <c r="AC314" s="276">
        <v>13150</v>
      </c>
      <c r="AD314" s="278">
        <v>14350</v>
      </c>
      <c r="AE314" s="277">
        <v>16200</v>
      </c>
      <c r="AF314" s="276">
        <v>13650</v>
      </c>
      <c r="AG314" s="278">
        <v>14850</v>
      </c>
      <c r="AH314" s="277">
        <v>17900</v>
      </c>
      <c r="AI314" s="278">
        <v>13250</v>
      </c>
      <c r="AJ314" s="278">
        <v>14450</v>
      </c>
      <c r="AK314" s="277">
        <v>16300</v>
      </c>
      <c r="AL314" s="72"/>
    </row>
    <row r="315" spans="1:38" ht="15" customHeight="1" x14ac:dyDescent="0.25">
      <c r="A315" s="105"/>
      <c r="B315" s="19"/>
      <c r="C315" s="38" t="s">
        <v>634</v>
      </c>
      <c r="D315" s="632" t="s">
        <v>196</v>
      </c>
      <c r="E315" s="35">
        <f t="shared" si="22"/>
        <v>20233.333333333332</v>
      </c>
      <c r="F315" s="11"/>
      <c r="G315" s="22">
        <f t="shared" si="23"/>
        <v>27</v>
      </c>
      <c r="H315" s="273">
        <f t="shared" si="24"/>
        <v>14172.222222222223</v>
      </c>
      <c r="I315" s="310">
        <f t="shared" si="24"/>
        <v>15672.222222222223</v>
      </c>
      <c r="J315" s="316">
        <f t="shared" si="24"/>
        <v>20233.333333333332</v>
      </c>
      <c r="K315" s="273">
        <v>13950</v>
      </c>
      <c r="L315" s="275">
        <v>15450</v>
      </c>
      <c r="M315" s="274">
        <v>20400</v>
      </c>
      <c r="N315" s="273">
        <v>14200</v>
      </c>
      <c r="O315" s="275">
        <v>15700</v>
      </c>
      <c r="P315" s="274">
        <v>18500</v>
      </c>
      <c r="Q315" s="273">
        <v>14350</v>
      </c>
      <c r="R315" s="275">
        <v>15850</v>
      </c>
      <c r="S315" s="274">
        <v>20500</v>
      </c>
      <c r="T315" s="273">
        <v>14350</v>
      </c>
      <c r="U315" s="275">
        <v>15850</v>
      </c>
      <c r="V315" s="274">
        <v>20500</v>
      </c>
      <c r="W315" s="273">
        <v>14050</v>
      </c>
      <c r="X315" s="275">
        <v>15550</v>
      </c>
      <c r="Y315" s="274">
        <v>20500</v>
      </c>
      <c r="Z315" s="273">
        <v>14500</v>
      </c>
      <c r="AA315" s="275">
        <v>16000</v>
      </c>
      <c r="AB315" s="274">
        <v>20500</v>
      </c>
      <c r="AC315" s="273">
        <v>13850</v>
      </c>
      <c r="AD315" s="275">
        <v>15350</v>
      </c>
      <c r="AE315" s="274">
        <v>20300</v>
      </c>
      <c r="AF315" s="273">
        <v>14350</v>
      </c>
      <c r="AG315" s="275">
        <v>15850</v>
      </c>
      <c r="AH315" s="274">
        <v>20500</v>
      </c>
      <c r="AI315" s="275">
        <v>13950</v>
      </c>
      <c r="AJ315" s="275">
        <v>15450</v>
      </c>
      <c r="AK315" s="274">
        <v>20400</v>
      </c>
      <c r="AL315" s="72"/>
    </row>
    <row r="316" spans="1:38" ht="15" customHeight="1" x14ac:dyDescent="0.25">
      <c r="A316" s="105"/>
      <c r="B316" s="19"/>
      <c r="C316" s="152" t="s">
        <v>635</v>
      </c>
      <c r="D316" s="228" t="s">
        <v>196</v>
      </c>
      <c r="E316" s="154">
        <f t="shared" si="22"/>
        <v>21155.555555555555</v>
      </c>
      <c r="F316" s="11"/>
      <c r="G316" s="150">
        <f t="shared" si="23"/>
        <v>27</v>
      </c>
      <c r="H316" s="276">
        <f t="shared" si="24"/>
        <v>14838.888888888889</v>
      </c>
      <c r="I316" s="309">
        <f t="shared" si="24"/>
        <v>16900</v>
      </c>
      <c r="J316" s="317">
        <f t="shared" si="24"/>
        <v>21155.555555555555</v>
      </c>
      <c r="K316" s="276">
        <v>14700</v>
      </c>
      <c r="L316" s="278">
        <v>16750</v>
      </c>
      <c r="M316" s="277">
        <v>20100</v>
      </c>
      <c r="N316" s="276">
        <v>14950</v>
      </c>
      <c r="O316" s="278">
        <v>17000</v>
      </c>
      <c r="P316" s="277">
        <v>20300</v>
      </c>
      <c r="Q316" s="276">
        <v>15100</v>
      </c>
      <c r="R316" s="278">
        <v>17400</v>
      </c>
      <c r="S316" s="277">
        <v>22400</v>
      </c>
      <c r="T316" s="276">
        <v>14850</v>
      </c>
      <c r="U316" s="278">
        <v>16850</v>
      </c>
      <c r="V316" s="277">
        <v>22400</v>
      </c>
      <c r="W316" s="276">
        <v>14800</v>
      </c>
      <c r="X316" s="278">
        <v>16850</v>
      </c>
      <c r="Y316" s="277">
        <v>20200</v>
      </c>
      <c r="Z316" s="276">
        <v>15000</v>
      </c>
      <c r="AA316" s="278">
        <v>17000</v>
      </c>
      <c r="AB316" s="277">
        <v>22500</v>
      </c>
      <c r="AC316" s="276">
        <v>14600</v>
      </c>
      <c r="AD316" s="278">
        <v>16650</v>
      </c>
      <c r="AE316" s="277">
        <v>20000</v>
      </c>
      <c r="AF316" s="276">
        <v>14850</v>
      </c>
      <c r="AG316" s="278">
        <v>16850</v>
      </c>
      <c r="AH316" s="277">
        <v>22400</v>
      </c>
      <c r="AI316" s="278">
        <v>14700</v>
      </c>
      <c r="AJ316" s="278">
        <v>16750</v>
      </c>
      <c r="AK316" s="277">
        <v>20100</v>
      </c>
      <c r="AL316" s="72"/>
    </row>
    <row r="317" spans="1:38" ht="15" customHeight="1" x14ac:dyDescent="0.25">
      <c r="A317" s="105"/>
      <c r="B317" s="19"/>
      <c r="C317" s="38" t="s">
        <v>636</v>
      </c>
      <c r="D317" s="632" t="s">
        <v>196</v>
      </c>
      <c r="E317" s="35">
        <f t="shared" ref="E317:E380" si="25">J317</f>
        <v>22822.222222222223</v>
      </c>
      <c r="F317" s="11"/>
      <c r="G317" s="22">
        <f t="shared" ref="G317:G380" si="26">COUNT(K317:AK317)</f>
        <v>27</v>
      </c>
      <c r="H317" s="273">
        <f t="shared" si="24"/>
        <v>15922.222222222223</v>
      </c>
      <c r="I317" s="310">
        <f t="shared" si="24"/>
        <v>18277.777777777777</v>
      </c>
      <c r="J317" s="316">
        <f t="shared" si="24"/>
        <v>22822.222222222223</v>
      </c>
      <c r="K317" s="273">
        <v>15750</v>
      </c>
      <c r="L317" s="275">
        <v>18250</v>
      </c>
      <c r="M317" s="274">
        <v>21900</v>
      </c>
      <c r="N317" s="273">
        <v>16000</v>
      </c>
      <c r="O317" s="275">
        <v>18500</v>
      </c>
      <c r="P317" s="274">
        <v>22400</v>
      </c>
      <c r="Q317" s="273">
        <v>16500</v>
      </c>
      <c r="R317" s="275">
        <v>19000</v>
      </c>
      <c r="S317" s="274">
        <v>24000</v>
      </c>
      <c r="T317" s="273">
        <v>15900</v>
      </c>
      <c r="U317" s="275">
        <v>18000</v>
      </c>
      <c r="V317" s="274">
        <v>24000</v>
      </c>
      <c r="W317" s="273">
        <v>15850</v>
      </c>
      <c r="X317" s="275">
        <v>18350</v>
      </c>
      <c r="Y317" s="274">
        <v>22000</v>
      </c>
      <c r="Z317" s="273">
        <v>16000</v>
      </c>
      <c r="AA317" s="275">
        <v>18000</v>
      </c>
      <c r="AB317" s="274">
        <v>24000</v>
      </c>
      <c r="AC317" s="273">
        <v>15650</v>
      </c>
      <c r="AD317" s="275">
        <v>18150</v>
      </c>
      <c r="AE317" s="274">
        <v>21800</v>
      </c>
      <c r="AF317" s="273">
        <v>15900</v>
      </c>
      <c r="AG317" s="275">
        <v>18000</v>
      </c>
      <c r="AH317" s="274">
        <v>23400</v>
      </c>
      <c r="AI317" s="275">
        <v>15750</v>
      </c>
      <c r="AJ317" s="275">
        <v>18250</v>
      </c>
      <c r="AK317" s="274">
        <v>21900</v>
      </c>
      <c r="AL317" s="72"/>
    </row>
    <row r="318" spans="1:38" ht="15" customHeight="1" x14ac:dyDescent="0.25">
      <c r="A318" s="105"/>
      <c r="B318" s="19"/>
      <c r="C318" s="152" t="s">
        <v>637</v>
      </c>
      <c r="D318" s="228" t="s">
        <v>25</v>
      </c>
      <c r="E318" s="154">
        <f t="shared" si="25"/>
        <v>5266.666666666667</v>
      </c>
      <c r="F318" s="11"/>
      <c r="G318" s="150">
        <f t="shared" si="26"/>
        <v>27</v>
      </c>
      <c r="H318" s="276">
        <f t="shared" ref="H318:J381" si="27">AVERAGE(K318,N318,Q318,T318,W318,Z318,AC318,AF318,AI318)</f>
        <v>4111.1111111111113</v>
      </c>
      <c r="I318" s="309">
        <f t="shared" si="27"/>
        <v>4766.666666666667</v>
      </c>
      <c r="J318" s="317">
        <f t="shared" si="27"/>
        <v>5266.666666666667</v>
      </c>
      <c r="K318" s="276">
        <v>3900</v>
      </c>
      <c r="L318" s="278">
        <v>4700</v>
      </c>
      <c r="M318" s="277">
        <v>5200</v>
      </c>
      <c r="N318" s="276">
        <v>4150</v>
      </c>
      <c r="O318" s="278">
        <v>4800</v>
      </c>
      <c r="P318" s="277">
        <v>5300</v>
      </c>
      <c r="Q318" s="276">
        <v>4300</v>
      </c>
      <c r="R318" s="278">
        <v>4850</v>
      </c>
      <c r="S318" s="277">
        <v>5350</v>
      </c>
      <c r="T318" s="276">
        <v>4300</v>
      </c>
      <c r="U318" s="278">
        <v>4850</v>
      </c>
      <c r="V318" s="277">
        <v>5350</v>
      </c>
      <c r="W318" s="276">
        <v>4000</v>
      </c>
      <c r="X318" s="278">
        <v>4800</v>
      </c>
      <c r="Y318" s="277">
        <v>5300</v>
      </c>
      <c r="Z318" s="276">
        <v>4400</v>
      </c>
      <c r="AA318" s="278">
        <v>4800</v>
      </c>
      <c r="AB318" s="277">
        <v>5300</v>
      </c>
      <c r="AC318" s="276">
        <v>3800</v>
      </c>
      <c r="AD318" s="278">
        <v>4600</v>
      </c>
      <c r="AE318" s="277">
        <v>5100</v>
      </c>
      <c r="AF318" s="276">
        <v>4250</v>
      </c>
      <c r="AG318" s="278">
        <v>4800</v>
      </c>
      <c r="AH318" s="277">
        <v>5300</v>
      </c>
      <c r="AI318" s="278">
        <v>3900</v>
      </c>
      <c r="AJ318" s="278">
        <v>4700</v>
      </c>
      <c r="AK318" s="277">
        <v>5200</v>
      </c>
      <c r="AL318" s="72"/>
    </row>
    <row r="319" spans="1:38" ht="15" customHeight="1" x14ac:dyDescent="0.25">
      <c r="A319" s="105"/>
      <c r="B319" s="19"/>
      <c r="C319" s="38" t="s">
        <v>638</v>
      </c>
      <c r="D319" s="632" t="s">
        <v>27</v>
      </c>
      <c r="E319" s="35">
        <f t="shared" si="25"/>
        <v>10177.777777777777</v>
      </c>
      <c r="F319" s="11"/>
      <c r="G319" s="22">
        <f t="shared" si="26"/>
        <v>27</v>
      </c>
      <c r="H319" s="273">
        <f t="shared" si="27"/>
        <v>7672.2222222222226</v>
      </c>
      <c r="I319" s="310">
        <f t="shared" si="27"/>
        <v>8544.4444444444453</v>
      </c>
      <c r="J319" s="316">
        <f t="shared" si="27"/>
        <v>10177.777777777777</v>
      </c>
      <c r="K319" s="273">
        <v>7450</v>
      </c>
      <c r="L319" s="275">
        <v>8400</v>
      </c>
      <c r="M319" s="274">
        <v>10100</v>
      </c>
      <c r="N319" s="273">
        <v>7700</v>
      </c>
      <c r="O319" s="275">
        <v>8500</v>
      </c>
      <c r="P319" s="274">
        <v>10200</v>
      </c>
      <c r="Q319" s="273">
        <v>7850</v>
      </c>
      <c r="R319" s="275">
        <v>9050</v>
      </c>
      <c r="S319" s="274">
        <v>10300</v>
      </c>
      <c r="T319" s="273">
        <v>7850</v>
      </c>
      <c r="U319" s="275">
        <v>8750</v>
      </c>
      <c r="V319" s="274">
        <v>10300</v>
      </c>
      <c r="W319" s="273">
        <v>7550</v>
      </c>
      <c r="X319" s="275">
        <v>8500</v>
      </c>
      <c r="Y319" s="274">
        <v>10200</v>
      </c>
      <c r="Z319" s="273">
        <v>8000</v>
      </c>
      <c r="AA319" s="275">
        <v>8500</v>
      </c>
      <c r="AB319" s="274">
        <v>10200</v>
      </c>
      <c r="AC319" s="273">
        <v>7350</v>
      </c>
      <c r="AD319" s="275">
        <v>8300</v>
      </c>
      <c r="AE319" s="274">
        <v>10000</v>
      </c>
      <c r="AF319" s="273">
        <v>7850</v>
      </c>
      <c r="AG319" s="275">
        <v>8500</v>
      </c>
      <c r="AH319" s="274">
        <v>10200</v>
      </c>
      <c r="AI319" s="275">
        <v>7450</v>
      </c>
      <c r="AJ319" s="275">
        <v>8400</v>
      </c>
      <c r="AK319" s="274">
        <v>10100</v>
      </c>
      <c r="AL319" s="72"/>
    </row>
    <row r="320" spans="1:38" ht="15" customHeight="1" x14ac:dyDescent="0.25">
      <c r="A320" s="105"/>
      <c r="B320" s="19"/>
      <c r="C320" s="152" t="s">
        <v>639</v>
      </c>
      <c r="D320" s="228" t="s">
        <v>29</v>
      </c>
      <c r="E320" s="154">
        <f t="shared" si="25"/>
        <v>14088.888888888889</v>
      </c>
      <c r="F320" s="11"/>
      <c r="G320" s="150">
        <f t="shared" si="26"/>
        <v>27</v>
      </c>
      <c r="H320" s="276">
        <f t="shared" si="27"/>
        <v>11827.777777777777</v>
      </c>
      <c r="I320" s="309">
        <f t="shared" si="27"/>
        <v>12677.777777777777</v>
      </c>
      <c r="J320" s="317">
        <f t="shared" si="27"/>
        <v>14088.888888888889</v>
      </c>
      <c r="K320" s="276">
        <v>11900</v>
      </c>
      <c r="L320" s="278">
        <v>12400</v>
      </c>
      <c r="M320" s="277">
        <v>13800</v>
      </c>
      <c r="N320" s="276">
        <v>12150</v>
      </c>
      <c r="O320" s="278">
        <v>12900</v>
      </c>
      <c r="P320" s="277">
        <v>14600</v>
      </c>
      <c r="Q320" s="276">
        <v>12500</v>
      </c>
      <c r="R320" s="278">
        <v>13550</v>
      </c>
      <c r="S320" s="277">
        <v>15100</v>
      </c>
      <c r="T320" s="276">
        <v>11950</v>
      </c>
      <c r="U320" s="278">
        <v>13050</v>
      </c>
      <c r="V320" s="277">
        <v>14100</v>
      </c>
      <c r="W320" s="276">
        <v>12000</v>
      </c>
      <c r="X320" s="278">
        <v>12500</v>
      </c>
      <c r="Y320" s="277">
        <v>13900</v>
      </c>
      <c r="Z320" s="276">
        <v>11200</v>
      </c>
      <c r="AA320" s="278">
        <v>12500</v>
      </c>
      <c r="AB320" s="277">
        <v>13900</v>
      </c>
      <c r="AC320" s="276">
        <v>11800</v>
      </c>
      <c r="AD320" s="278">
        <v>12300</v>
      </c>
      <c r="AE320" s="277">
        <v>13700</v>
      </c>
      <c r="AF320" s="276">
        <v>11050</v>
      </c>
      <c r="AG320" s="278">
        <v>12500</v>
      </c>
      <c r="AH320" s="277">
        <v>13900</v>
      </c>
      <c r="AI320" s="278">
        <v>11900</v>
      </c>
      <c r="AJ320" s="278">
        <v>12400</v>
      </c>
      <c r="AK320" s="277">
        <v>13800</v>
      </c>
      <c r="AL320" s="72"/>
    </row>
    <row r="321" spans="1:38" ht="15" customHeight="1" x14ac:dyDescent="0.25">
      <c r="A321" s="105"/>
      <c r="B321" s="19"/>
      <c r="C321" s="38" t="s">
        <v>640</v>
      </c>
      <c r="D321" s="632" t="s">
        <v>29</v>
      </c>
      <c r="E321" s="35">
        <f t="shared" si="25"/>
        <v>15894.444444444445</v>
      </c>
      <c r="F321" s="11"/>
      <c r="G321" s="22">
        <f t="shared" si="26"/>
        <v>27</v>
      </c>
      <c r="H321" s="273">
        <f t="shared" si="27"/>
        <v>13338.888888888889</v>
      </c>
      <c r="I321" s="310">
        <f t="shared" si="27"/>
        <v>14955.555555555555</v>
      </c>
      <c r="J321" s="316">
        <f t="shared" si="27"/>
        <v>15894.444444444445</v>
      </c>
      <c r="K321" s="273">
        <v>13250</v>
      </c>
      <c r="L321" s="275">
        <v>14900</v>
      </c>
      <c r="M321" s="274">
        <v>15700</v>
      </c>
      <c r="N321" s="273">
        <v>13500</v>
      </c>
      <c r="O321" s="275">
        <v>15000</v>
      </c>
      <c r="P321" s="274">
        <v>16200</v>
      </c>
      <c r="Q321" s="273">
        <v>13350</v>
      </c>
      <c r="R321" s="275">
        <v>15000</v>
      </c>
      <c r="S321" s="274">
        <v>16500</v>
      </c>
      <c r="T321" s="273">
        <v>13350</v>
      </c>
      <c r="U321" s="275">
        <v>15000</v>
      </c>
      <c r="V321" s="274">
        <v>15950</v>
      </c>
      <c r="W321" s="273">
        <v>13350</v>
      </c>
      <c r="X321" s="275">
        <v>15000</v>
      </c>
      <c r="Y321" s="274">
        <v>15800</v>
      </c>
      <c r="Z321" s="273">
        <v>13500</v>
      </c>
      <c r="AA321" s="275">
        <v>15000</v>
      </c>
      <c r="AB321" s="274">
        <v>15800</v>
      </c>
      <c r="AC321" s="273">
        <v>13150</v>
      </c>
      <c r="AD321" s="275">
        <v>14800</v>
      </c>
      <c r="AE321" s="274">
        <v>15600</v>
      </c>
      <c r="AF321" s="273">
        <v>13350</v>
      </c>
      <c r="AG321" s="275">
        <v>15000</v>
      </c>
      <c r="AH321" s="274">
        <v>15800</v>
      </c>
      <c r="AI321" s="275">
        <v>13250</v>
      </c>
      <c r="AJ321" s="275">
        <v>14900</v>
      </c>
      <c r="AK321" s="274">
        <v>15700</v>
      </c>
      <c r="AL321" s="72"/>
    </row>
    <row r="322" spans="1:38" ht="15" customHeight="1" x14ac:dyDescent="0.25">
      <c r="A322" s="105"/>
      <c r="B322" s="19"/>
      <c r="C322" s="152" t="s">
        <v>641</v>
      </c>
      <c r="D322" s="228" t="s">
        <v>47</v>
      </c>
      <c r="E322" s="154">
        <f t="shared" si="25"/>
        <v>17761.111111111109</v>
      </c>
      <c r="F322" s="11"/>
      <c r="G322" s="150">
        <f t="shared" si="26"/>
        <v>27</v>
      </c>
      <c r="H322" s="276">
        <f t="shared" si="27"/>
        <v>14788.888888888889</v>
      </c>
      <c r="I322" s="309">
        <f t="shared" si="27"/>
        <v>16155.555555555555</v>
      </c>
      <c r="J322" s="317">
        <f t="shared" si="27"/>
        <v>17761.111111111109</v>
      </c>
      <c r="K322" s="276">
        <v>14600</v>
      </c>
      <c r="L322" s="278">
        <v>15900</v>
      </c>
      <c r="M322" s="277">
        <v>17400</v>
      </c>
      <c r="N322" s="276">
        <v>14850</v>
      </c>
      <c r="O322" s="278">
        <v>16000</v>
      </c>
      <c r="P322" s="277">
        <v>17850</v>
      </c>
      <c r="Q322" s="276">
        <v>15000</v>
      </c>
      <c r="R322" s="278">
        <v>16900</v>
      </c>
      <c r="S322" s="277">
        <v>18700</v>
      </c>
      <c r="T322" s="276">
        <v>15000</v>
      </c>
      <c r="U322" s="278">
        <v>16900</v>
      </c>
      <c r="V322" s="277">
        <v>18700</v>
      </c>
      <c r="W322" s="276">
        <v>14700</v>
      </c>
      <c r="X322" s="278">
        <v>16000</v>
      </c>
      <c r="Y322" s="277">
        <v>17500</v>
      </c>
      <c r="Z322" s="276">
        <v>15000</v>
      </c>
      <c r="AA322" s="278">
        <v>16000</v>
      </c>
      <c r="AB322" s="277">
        <v>17500</v>
      </c>
      <c r="AC322" s="276">
        <v>14500</v>
      </c>
      <c r="AD322" s="278">
        <v>15800</v>
      </c>
      <c r="AE322" s="277">
        <v>17300</v>
      </c>
      <c r="AF322" s="276">
        <v>14850</v>
      </c>
      <c r="AG322" s="278">
        <v>16000</v>
      </c>
      <c r="AH322" s="277">
        <v>17500</v>
      </c>
      <c r="AI322" s="278">
        <v>14600</v>
      </c>
      <c r="AJ322" s="278">
        <v>15900</v>
      </c>
      <c r="AK322" s="277">
        <v>17400</v>
      </c>
      <c r="AL322" s="72"/>
    </row>
    <row r="323" spans="1:38" ht="15" customHeight="1" x14ac:dyDescent="0.25">
      <c r="A323" s="105"/>
      <c r="B323" s="19"/>
      <c r="C323" s="38" t="s">
        <v>642</v>
      </c>
      <c r="D323" s="632" t="s">
        <v>196</v>
      </c>
      <c r="E323" s="35">
        <f t="shared" si="25"/>
        <v>5055.5555555555557</v>
      </c>
      <c r="F323" s="11"/>
      <c r="G323" s="22">
        <f t="shared" si="26"/>
        <v>27</v>
      </c>
      <c r="H323" s="273">
        <f t="shared" si="27"/>
        <v>3972.2222222222222</v>
      </c>
      <c r="I323" s="310">
        <f t="shared" si="27"/>
        <v>4655.5555555555557</v>
      </c>
      <c r="J323" s="316">
        <f t="shared" si="27"/>
        <v>5055.5555555555557</v>
      </c>
      <c r="K323" s="273">
        <v>3750</v>
      </c>
      <c r="L323" s="275">
        <v>4600</v>
      </c>
      <c r="M323" s="274">
        <v>5000</v>
      </c>
      <c r="N323" s="273">
        <v>4000</v>
      </c>
      <c r="O323" s="275">
        <v>4700</v>
      </c>
      <c r="P323" s="274">
        <v>5100</v>
      </c>
      <c r="Q323" s="273">
        <v>4150</v>
      </c>
      <c r="R323" s="275">
        <v>4700</v>
      </c>
      <c r="S323" s="274">
        <v>5100</v>
      </c>
      <c r="T323" s="273">
        <v>4150</v>
      </c>
      <c r="U323" s="275">
        <v>4700</v>
      </c>
      <c r="V323" s="274">
        <v>5100</v>
      </c>
      <c r="W323" s="273">
        <v>3850</v>
      </c>
      <c r="X323" s="275">
        <v>4700</v>
      </c>
      <c r="Y323" s="274">
        <v>5100</v>
      </c>
      <c r="Z323" s="273">
        <v>4300</v>
      </c>
      <c r="AA323" s="275">
        <v>4700</v>
      </c>
      <c r="AB323" s="274">
        <v>5100</v>
      </c>
      <c r="AC323" s="273">
        <v>3650</v>
      </c>
      <c r="AD323" s="275">
        <v>4500</v>
      </c>
      <c r="AE323" s="274">
        <v>4900</v>
      </c>
      <c r="AF323" s="273">
        <v>4150</v>
      </c>
      <c r="AG323" s="275">
        <v>4700</v>
      </c>
      <c r="AH323" s="274">
        <v>5100</v>
      </c>
      <c r="AI323" s="275">
        <v>3750</v>
      </c>
      <c r="AJ323" s="275">
        <v>4600</v>
      </c>
      <c r="AK323" s="274">
        <v>5000</v>
      </c>
      <c r="AL323" s="72"/>
    </row>
    <row r="324" spans="1:38" ht="15" customHeight="1" x14ac:dyDescent="0.25">
      <c r="A324" s="105"/>
      <c r="B324" s="19"/>
      <c r="C324" s="152" t="s">
        <v>643</v>
      </c>
      <c r="D324" s="228" t="s">
        <v>196</v>
      </c>
      <c r="E324" s="154">
        <f t="shared" si="25"/>
        <v>9105.5555555555547</v>
      </c>
      <c r="F324" s="11"/>
      <c r="G324" s="150">
        <f t="shared" si="26"/>
        <v>27</v>
      </c>
      <c r="H324" s="276">
        <f t="shared" si="27"/>
        <v>7172.2222222222226</v>
      </c>
      <c r="I324" s="309">
        <f t="shared" si="27"/>
        <v>7955.5555555555557</v>
      </c>
      <c r="J324" s="317">
        <f t="shared" si="27"/>
        <v>9105.5555555555547</v>
      </c>
      <c r="K324" s="276">
        <v>6950</v>
      </c>
      <c r="L324" s="278">
        <v>7900</v>
      </c>
      <c r="M324" s="277">
        <v>8900</v>
      </c>
      <c r="N324" s="276">
        <v>7200</v>
      </c>
      <c r="O324" s="278">
        <v>8000</v>
      </c>
      <c r="P324" s="277">
        <v>9950</v>
      </c>
      <c r="Q324" s="276">
        <v>7350</v>
      </c>
      <c r="R324" s="278">
        <v>8000</v>
      </c>
      <c r="S324" s="277">
        <v>9200</v>
      </c>
      <c r="T324" s="276">
        <v>7350</v>
      </c>
      <c r="U324" s="278">
        <v>8000</v>
      </c>
      <c r="V324" s="277">
        <v>9200</v>
      </c>
      <c r="W324" s="276">
        <v>7050</v>
      </c>
      <c r="X324" s="278">
        <v>8000</v>
      </c>
      <c r="Y324" s="277">
        <v>9000</v>
      </c>
      <c r="Z324" s="276">
        <v>7500</v>
      </c>
      <c r="AA324" s="278">
        <v>8000</v>
      </c>
      <c r="AB324" s="277">
        <v>9000</v>
      </c>
      <c r="AC324" s="276">
        <v>6850</v>
      </c>
      <c r="AD324" s="278">
        <v>7800</v>
      </c>
      <c r="AE324" s="277">
        <v>8800</v>
      </c>
      <c r="AF324" s="276">
        <v>7350</v>
      </c>
      <c r="AG324" s="278">
        <v>8000</v>
      </c>
      <c r="AH324" s="277">
        <v>9000</v>
      </c>
      <c r="AI324" s="278">
        <v>6950</v>
      </c>
      <c r="AJ324" s="278">
        <v>7900</v>
      </c>
      <c r="AK324" s="277">
        <v>8900</v>
      </c>
      <c r="AL324" s="72"/>
    </row>
    <row r="325" spans="1:38" ht="15" customHeight="1" x14ac:dyDescent="0.25">
      <c r="A325" s="105"/>
      <c r="B325" s="19"/>
      <c r="C325" s="38" t="s">
        <v>644</v>
      </c>
      <c r="D325" s="632" t="s">
        <v>196</v>
      </c>
      <c r="E325" s="35">
        <f t="shared" si="25"/>
        <v>13250</v>
      </c>
      <c r="F325" s="11"/>
      <c r="G325" s="22">
        <f t="shared" si="26"/>
        <v>27</v>
      </c>
      <c r="H325" s="273">
        <f t="shared" si="27"/>
        <v>10672.222222222223</v>
      </c>
      <c r="I325" s="310">
        <f t="shared" si="27"/>
        <v>12044.444444444445</v>
      </c>
      <c r="J325" s="316">
        <f t="shared" si="27"/>
        <v>13250</v>
      </c>
      <c r="K325" s="273">
        <v>10450</v>
      </c>
      <c r="L325" s="275">
        <v>11900</v>
      </c>
      <c r="M325" s="274">
        <v>12900</v>
      </c>
      <c r="N325" s="273">
        <v>10700</v>
      </c>
      <c r="O325" s="275">
        <v>12000</v>
      </c>
      <c r="P325" s="274">
        <v>13750</v>
      </c>
      <c r="Q325" s="273">
        <v>10850</v>
      </c>
      <c r="R325" s="275">
        <v>12400</v>
      </c>
      <c r="S325" s="274">
        <v>13950</v>
      </c>
      <c r="T325" s="273">
        <v>10850</v>
      </c>
      <c r="U325" s="275">
        <v>12400</v>
      </c>
      <c r="V325" s="274">
        <v>13950</v>
      </c>
      <c r="W325" s="273">
        <v>10550</v>
      </c>
      <c r="X325" s="275">
        <v>12000</v>
      </c>
      <c r="Y325" s="274">
        <v>13000</v>
      </c>
      <c r="Z325" s="273">
        <v>11000</v>
      </c>
      <c r="AA325" s="275">
        <v>12000</v>
      </c>
      <c r="AB325" s="274">
        <v>13000</v>
      </c>
      <c r="AC325" s="273">
        <v>10350</v>
      </c>
      <c r="AD325" s="275">
        <v>11800</v>
      </c>
      <c r="AE325" s="274">
        <v>12800</v>
      </c>
      <c r="AF325" s="273">
        <v>10850</v>
      </c>
      <c r="AG325" s="275">
        <v>12000</v>
      </c>
      <c r="AH325" s="274">
        <v>13000</v>
      </c>
      <c r="AI325" s="275">
        <v>10450</v>
      </c>
      <c r="AJ325" s="275">
        <v>11900</v>
      </c>
      <c r="AK325" s="274">
        <v>12900</v>
      </c>
      <c r="AL325" s="72"/>
    </row>
    <row r="326" spans="1:38" ht="15" customHeight="1" x14ac:dyDescent="0.25">
      <c r="A326" s="105"/>
      <c r="B326" s="19"/>
      <c r="C326" s="152" t="s">
        <v>645</v>
      </c>
      <c r="D326" s="228" t="s">
        <v>196</v>
      </c>
      <c r="E326" s="154">
        <f t="shared" si="25"/>
        <v>15455.555555555555</v>
      </c>
      <c r="F326" s="11"/>
      <c r="G326" s="150">
        <f t="shared" si="26"/>
        <v>27</v>
      </c>
      <c r="H326" s="276">
        <f t="shared" si="27"/>
        <v>13172.222222222223</v>
      </c>
      <c r="I326" s="309">
        <f t="shared" si="27"/>
        <v>14955.555555555555</v>
      </c>
      <c r="J326" s="317">
        <f t="shared" si="27"/>
        <v>15455.555555555555</v>
      </c>
      <c r="K326" s="276">
        <v>12950</v>
      </c>
      <c r="L326" s="278">
        <v>14900</v>
      </c>
      <c r="M326" s="277">
        <v>15400</v>
      </c>
      <c r="N326" s="276">
        <v>13200</v>
      </c>
      <c r="O326" s="278">
        <v>15000</v>
      </c>
      <c r="P326" s="277">
        <v>15500</v>
      </c>
      <c r="Q326" s="276">
        <v>13350</v>
      </c>
      <c r="R326" s="278">
        <v>15000</v>
      </c>
      <c r="S326" s="277">
        <v>15500</v>
      </c>
      <c r="T326" s="276">
        <v>13350</v>
      </c>
      <c r="U326" s="278">
        <v>15000</v>
      </c>
      <c r="V326" s="277">
        <v>15500</v>
      </c>
      <c r="W326" s="276">
        <v>13050</v>
      </c>
      <c r="X326" s="278">
        <v>15000</v>
      </c>
      <c r="Y326" s="277">
        <v>15500</v>
      </c>
      <c r="Z326" s="276">
        <v>13500</v>
      </c>
      <c r="AA326" s="278">
        <v>15000</v>
      </c>
      <c r="AB326" s="277">
        <v>15500</v>
      </c>
      <c r="AC326" s="276">
        <v>12850</v>
      </c>
      <c r="AD326" s="278">
        <v>14800</v>
      </c>
      <c r="AE326" s="277">
        <v>15300</v>
      </c>
      <c r="AF326" s="276">
        <v>13350</v>
      </c>
      <c r="AG326" s="278">
        <v>15000</v>
      </c>
      <c r="AH326" s="277">
        <v>15500</v>
      </c>
      <c r="AI326" s="278">
        <v>12950</v>
      </c>
      <c r="AJ326" s="278">
        <v>14900</v>
      </c>
      <c r="AK326" s="277">
        <v>15400</v>
      </c>
      <c r="AL326" s="72"/>
    </row>
    <row r="327" spans="1:38" ht="15" customHeight="1" x14ac:dyDescent="0.25">
      <c r="A327" s="105"/>
      <c r="B327" s="19"/>
      <c r="C327" s="38" t="s">
        <v>646</v>
      </c>
      <c r="D327" s="632" t="s">
        <v>196</v>
      </c>
      <c r="E327" s="35">
        <f t="shared" si="25"/>
        <v>16955.555555555555</v>
      </c>
      <c r="F327" s="11"/>
      <c r="G327" s="22">
        <f t="shared" si="26"/>
        <v>27</v>
      </c>
      <c r="H327" s="273">
        <f t="shared" si="27"/>
        <v>14672.222222222223</v>
      </c>
      <c r="I327" s="310">
        <f t="shared" si="27"/>
        <v>15955.555555555555</v>
      </c>
      <c r="J327" s="316">
        <f t="shared" si="27"/>
        <v>16955.555555555555</v>
      </c>
      <c r="K327" s="273">
        <v>14450</v>
      </c>
      <c r="L327" s="275">
        <v>15900</v>
      </c>
      <c r="M327" s="274">
        <v>16900</v>
      </c>
      <c r="N327" s="273">
        <v>14700</v>
      </c>
      <c r="O327" s="275">
        <v>16000</v>
      </c>
      <c r="P327" s="274">
        <v>17000</v>
      </c>
      <c r="Q327" s="273">
        <v>14850</v>
      </c>
      <c r="R327" s="275">
        <v>16000</v>
      </c>
      <c r="S327" s="274">
        <v>17000</v>
      </c>
      <c r="T327" s="273">
        <v>14850</v>
      </c>
      <c r="U327" s="275">
        <v>16000</v>
      </c>
      <c r="V327" s="274">
        <v>17000</v>
      </c>
      <c r="W327" s="273">
        <v>14550</v>
      </c>
      <c r="X327" s="275">
        <v>16000</v>
      </c>
      <c r="Y327" s="274">
        <v>17000</v>
      </c>
      <c r="Z327" s="273">
        <v>15000</v>
      </c>
      <c r="AA327" s="275">
        <v>16000</v>
      </c>
      <c r="AB327" s="274">
        <v>17000</v>
      </c>
      <c r="AC327" s="273">
        <v>14350</v>
      </c>
      <c r="AD327" s="275">
        <v>15800</v>
      </c>
      <c r="AE327" s="274">
        <v>16800</v>
      </c>
      <c r="AF327" s="273">
        <v>14850</v>
      </c>
      <c r="AG327" s="275">
        <v>16000</v>
      </c>
      <c r="AH327" s="274">
        <v>17000</v>
      </c>
      <c r="AI327" s="275">
        <v>14450</v>
      </c>
      <c r="AJ327" s="275">
        <v>15900</v>
      </c>
      <c r="AK327" s="274">
        <v>16900</v>
      </c>
      <c r="AL327" s="72"/>
    </row>
    <row r="328" spans="1:38" ht="15" customHeight="1" x14ac:dyDescent="0.25">
      <c r="A328" s="105"/>
      <c r="B328" s="19"/>
      <c r="C328" s="152" t="s">
        <v>647</v>
      </c>
      <c r="D328" s="228" t="s">
        <v>25</v>
      </c>
      <c r="E328" s="154">
        <f t="shared" si="25"/>
        <v>6200</v>
      </c>
      <c r="F328" s="11"/>
      <c r="G328" s="150">
        <f t="shared" si="26"/>
        <v>27</v>
      </c>
      <c r="H328" s="276">
        <f t="shared" si="27"/>
        <v>4261.1111111111113</v>
      </c>
      <c r="I328" s="309">
        <f t="shared" si="27"/>
        <v>5472.2222222222226</v>
      </c>
      <c r="J328" s="317">
        <f t="shared" si="27"/>
        <v>6200</v>
      </c>
      <c r="K328" s="276">
        <v>4050</v>
      </c>
      <c r="L328" s="278">
        <v>5450</v>
      </c>
      <c r="M328" s="277">
        <v>6200</v>
      </c>
      <c r="N328" s="276">
        <v>4300</v>
      </c>
      <c r="O328" s="278">
        <v>5550</v>
      </c>
      <c r="P328" s="277">
        <v>5900</v>
      </c>
      <c r="Q328" s="276">
        <v>4950</v>
      </c>
      <c r="R328" s="278">
        <v>5400</v>
      </c>
      <c r="S328" s="277">
        <v>6250</v>
      </c>
      <c r="T328" s="276">
        <v>4450</v>
      </c>
      <c r="U328" s="278">
        <v>5400</v>
      </c>
      <c r="V328" s="277">
        <v>6250</v>
      </c>
      <c r="W328" s="276">
        <v>4150</v>
      </c>
      <c r="X328" s="278">
        <v>5550</v>
      </c>
      <c r="Y328" s="277">
        <v>6300</v>
      </c>
      <c r="Z328" s="276">
        <v>4300</v>
      </c>
      <c r="AA328" s="278">
        <v>5550</v>
      </c>
      <c r="AB328" s="277">
        <v>6300</v>
      </c>
      <c r="AC328" s="276">
        <v>3950</v>
      </c>
      <c r="AD328" s="278">
        <v>5350</v>
      </c>
      <c r="AE328" s="277">
        <v>6100</v>
      </c>
      <c r="AF328" s="276">
        <v>4150</v>
      </c>
      <c r="AG328" s="278">
        <v>5550</v>
      </c>
      <c r="AH328" s="277">
        <v>6300</v>
      </c>
      <c r="AI328" s="278">
        <v>4050</v>
      </c>
      <c r="AJ328" s="278">
        <v>5450</v>
      </c>
      <c r="AK328" s="277">
        <v>6200</v>
      </c>
      <c r="AL328" s="72"/>
    </row>
    <row r="329" spans="1:38" ht="15" customHeight="1" x14ac:dyDescent="0.25">
      <c r="A329" s="105"/>
      <c r="B329" s="19"/>
      <c r="C329" s="38" t="s">
        <v>648</v>
      </c>
      <c r="D329" s="632" t="s">
        <v>27</v>
      </c>
      <c r="E329" s="35">
        <f t="shared" si="25"/>
        <v>11461.111111111111</v>
      </c>
      <c r="F329" s="11"/>
      <c r="G329" s="22">
        <f t="shared" si="26"/>
        <v>27</v>
      </c>
      <c r="H329" s="273">
        <f t="shared" si="27"/>
        <v>8350</v>
      </c>
      <c r="I329" s="310">
        <f t="shared" si="27"/>
        <v>10477.777777777777</v>
      </c>
      <c r="J329" s="316">
        <f t="shared" si="27"/>
        <v>11461.111111111111</v>
      </c>
      <c r="K329" s="273">
        <v>8050</v>
      </c>
      <c r="L329" s="275">
        <v>10450</v>
      </c>
      <c r="M329" s="274">
        <v>11400</v>
      </c>
      <c r="N329" s="273">
        <v>8300</v>
      </c>
      <c r="O329" s="275">
        <v>10550</v>
      </c>
      <c r="P329" s="274">
        <v>11300</v>
      </c>
      <c r="Q329" s="273">
        <v>9150</v>
      </c>
      <c r="R329" s="275">
        <v>10550</v>
      </c>
      <c r="S329" s="274">
        <v>11750</v>
      </c>
      <c r="T329" s="273">
        <v>8450</v>
      </c>
      <c r="U329" s="275">
        <v>10300</v>
      </c>
      <c r="V329" s="274">
        <v>11500</v>
      </c>
      <c r="W329" s="273">
        <v>8150</v>
      </c>
      <c r="X329" s="275">
        <v>10550</v>
      </c>
      <c r="Y329" s="274">
        <v>11500</v>
      </c>
      <c r="Z329" s="273">
        <v>8600</v>
      </c>
      <c r="AA329" s="275">
        <v>10550</v>
      </c>
      <c r="AB329" s="274">
        <v>11500</v>
      </c>
      <c r="AC329" s="273">
        <v>7950</v>
      </c>
      <c r="AD329" s="275">
        <v>10350</v>
      </c>
      <c r="AE329" s="274">
        <v>11300</v>
      </c>
      <c r="AF329" s="273">
        <v>8450</v>
      </c>
      <c r="AG329" s="275">
        <v>10550</v>
      </c>
      <c r="AH329" s="274">
        <v>11500</v>
      </c>
      <c r="AI329" s="275">
        <v>8050</v>
      </c>
      <c r="AJ329" s="275">
        <v>10450</v>
      </c>
      <c r="AK329" s="274">
        <v>11400</v>
      </c>
      <c r="AL329" s="72"/>
    </row>
    <row r="330" spans="1:38" ht="15" customHeight="1" x14ac:dyDescent="0.25">
      <c r="A330" s="105"/>
      <c r="B330" s="19"/>
      <c r="C330" s="152" t="s">
        <v>649</v>
      </c>
      <c r="D330" s="228" t="s">
        <v>29</v>
      </c>
      <c r="E330" s="154">
        <f t="shared" si="25"/>
        <v>16633.333333333332</v>
      </c>
      <c r="F330" s="11"/>
      <c r="G330" s="150">
        <f t="shared" si="26"/>
        <v>27</v>
      </c>
      <c r="H330" s="276">
        <f t="shared" si="27"/>
        <v>11672.222222222223</v>
      </c>
      <c r="I330" s="309">
        <f t="shared" si="27"/>
        <v>14000</v>
      </c>
      <c r="J330" s="317">
        <f t="shared" si="27"/>
        <v>16633.333333333332</v>
      </c>
      <c r="K330" s="276">
        <v>11450</v>
      </c>
      <c r="L330" s="278">
        <v>13900</v>
      </c>
      <c r="M330" s="277">
        <v>16600</v>
      </c>
      <c r="N330" s="276">
        <v>11700</v>
      </c>
      <c r="O330" s="278">
        <v>14000</v>
      </c>
      <c r="P330" s="277">
        <v>16400</v>
      </c>
      <c r="Q330" s="276">
        <v>11850</v>
      </c>
      <c r="R330" s="278">
        <v>14200</v>
      </c>
      <c r="S330" s="277">
        <v>16750</v>
      </c>
      <c r="T330" s="276">
        <v>11850</v>
      </c>
      <c r="U330" s="278">
        <v>14200</v>
      </c>
      <c r="V330" s="277">
        <v>16750</v>
      </c>
      <c r="W330" s="276">
        <v>11550</v>
      </c>
      <c r="X330" s="278">
        <v>14000</v>
      </c>
      <c r="Y330" s="277">
        <v>16700</v>
      </c>
      <c r="Z330" s="276">
        <v>12000</v>
      </c>
      <c r="AA330" s="278">
        <v>14000</v>
      </c>
      <c r="AB330" s="277">
        <v>16700</v>
      </c>
      <c r="AC330" s="276">
        <v>11350</v>
      </c>
      <c r="AD330" s="278">
        <v>13800</v>
      </c>
      <c r="AE330" s="277">
        <v>16500</v>
      </c>
      <c r="AF330" s="276">
        <v>11850</v>
      </c>
      <c r="AG330" s="278">
        <v>14000</v>
      </c>
      <c r="AH330" s="277">
        <v>16700</v>
      </c>
      <c r="AI330" s="278">
        <v>11450</v>
      </c>
      <c r="AJ330" s="278">
        <v>13900</v>
      </c>
      <c r="AK330" s="277">
        <v>16600</v>
      </c>
      <c r="AL330" s="72"/>
    </row>
    <row r="331" spans="1:38" ht="15" customHeight="1" x14ac:dyDescent="0.25">
      <c r="A331" s="105"/>
      <c r="B331" s="19"/>
      <c r="C331" s="38" t="s">
        <v>650</v>
      </c>
      <c r="D331" s="632" t="s">
        <v>29</v>
      </c>
      <c r="E331" s="35">
        <f t="shared" si="25"/>
        <v>18955.555555555555</v>
      </c>
      <c r="F331" s="11"/>
      <c r="G331" s="22">
        <f t="shared" si="26"/>
        <v>27</v>
      </c>
      <c r="H331" s="273">
        <f t="shared" si="27"/>
        <v>14672.222222222223</v>
      </c>
      <c r="I331" s="310">
        <f t="shared" si="27"/>
        <v>15966.666666666666</v>
      </c>
      <c r="J331" s="316">
        <f t="shared" si="27"/>
        <v>18955.555555555555</v>
      </c>
      <c r="K331" s="273">
        <v>14450</v>
      </c>
      <c r="L331" s="275">
        <v>15900</v>
      </c>
      <c r="M331" s="274">
        <v>18900</v>
      </c>
      <c r="N331" s="273">
        <v>14700</v>
      </c>
      <c r="O331" s="275">
        <v>16100</v>
      </c>
      <c r="P331" s="274">
        <v>19000</v>
      </c>
      <c r="Q331" s="273">
        <v>14850</v>
      </c>
      <c r="R331" s="275">
        <v>16000</v>
      </c>
      <c r="S331" s="274">
        <v>19000</v>
      </c>
      <c r="T331" s="273">
        <v>14850</v>
      </c>
      <c r="U331" s="275">
        <v>16000</v>
      </c>
      <c r="V331" s="274">
        <v>19000</v>
      </c>
      <c r="W331" s="273">
        <v>14550</v>
      </c>
      <c r="X331" s="275">
        <v>16000</v>
      </c>
      <c r="Y331" s="274">
        <v>19000</v>
      </c>
      <c r="Z331" s="273">
        <v>15000</v>
      </c>
      <c r="AA331" s="275">
        <v>16000</v>
      </c>
      <c r="AB331" s="274">
        <v>19000</v>
      </c>
      <c r="AC331" s="273">
        <v>14350</v>
      </c>
      <c r="AD331" s="275">
        <v>15800</v>
      </c>
      <c r="AE331" s="274">
        <v>18800</v>
      </c>
      <c r="AF331" s="273">
        <v>14850</v>
      </c>
      <c r="AG331" s="275">
        <v>16000</v>
      </c>
      <c r="AH331" s="274">
        <v>19000</v>
      </c>
      <c r="AI331" s="275">
        <v>14450</v>
      </c>
      <c r="AJ331" s="275">
        <v>15900</v>
      </c>
      <c r="AK331" s="274">
        <v>18900</v>
      </c>
      <c r="AL331" s="72"/>
    </row>
    <row r="332" spans="1:38" ht="15" customHeight="1" x14ac:dyDescent="0.25">
      <c r="A332" s="105"/>
      <c r="B332" s="19"/>
      <c r="C332" s="152" t="s">
        <v>651</v>
      </c>
      <c r="D332" s="228" t="s">
        <v>47</v>
      </c>
      <c r="E332" s="154">
        <f t="shared" si="25"/>
        <v>22844.444444444445</v>
      </c>
      <c r="F332" s="11"/>
      <c r="G332" s="150">
        <f t="shared" si="26"/>
        <v>27</v>
      </c>
      <c r="H332" s="276">
        <f t="shared" si="27"/>
        <v>16672.222222222223</v>
      </c>
      <c r="I332" s="309">
        <f t="shared" si="27"/>
        <v>19144.444444444445</v>
      </c>
      <c r="J332" s="317">
        <f t="shared" si="27"/>
        <v>22844.444444444445</v>
      </c>
      <c r="K332" s="276">
        <v>16450</v>
      </c>
      <c r="L332" s="278">
        <v>18900</v>
      </c>
      <c r="M332" s="277">
        <v>22900</v>
      </c>
      <c r="N332" s="276">
        <v>16700</v>
      </c>
      <c r="O332" s="278">
        <v>19000</v>
      </c>
      <c r="P332" s="277">
        <v>22000</v>
      </c>
      <c r="Q332" s="276">
        <v>16850</v>
      </c>
      <c r="R332" s="278">
        <v>19850</v>
      </c>
      <c r="S332" s="277">
        <v>23000</v>
      </c>
      <c r="T332" s="276">
        <v>16850</v>
      </c>
      <c r="U332" s="278">
        <v>19850</v>
      </c>
      <c r="V332" s="277">
        <v>23000</v>
      </c>
      <c r="W332" s="276">
        <v>16550</v>
      </c>
      <c r="X332" s="278">
        <v>19000</v>
      </c>
      <c r="Y332" s="277">
        <v>23000</v>
      </c>
      <c r="Z332" s="276">
        <v>17000</v>
      </c>
      <c r="AA332" s="278">
        <v>19000</v>
      </c>
      <c r="AB332" s="277">
        <v>23000</v>
      </c>
      <c r="AC332" s="276">
        <v>16350</v>
      </c>
      <c r="AD332" s="278">
        <v>18800</v>
      </c>
      <c r="AE332" s="277">
        <v>22800</v>
      </c>
      <c r="AF332" s="276">
        <v>16850</v>
      </c>
      <c r="AG332" s="278">
        <v>19000</v>
      </c>
      <c r="AH332" s="277">
        <v>23000</v>
      </c>
      <c r="AI332" s="278">
        <v>16450</v>
      </c>
      <c r="AJ332" s="278">
        <v>18900</v>
      </c>
      <c r="AK332" s="277">
        <v>22900</v>
      </c>
      <c r="AL332" s="72"/>
    </row>
    <row r="333" spans="1:38" ht="15" customHeight="1" x14ac:dyDescent="0.25">
      <c r="A333" s="105"/>
      <c r="B333" s="19"/>
      <c r="C333" s="38" t="s">
        <v>652</v>
      </c>
      <c r="D333" s="632" t="s">
        <v>25</v>
      </c>
      <c r="E333" s="35">
        <f t="shared" si="25"/>
        <v>5405.5555555555557</v>
      </c>
      <c r="F333" s="11"/>
      <c r="G333" s="22">
        <f t="shared" si="26"/>
        <v>27</v>
      </c>
      <c r="H333" s="273">
        <f t="shared" si="27"/>
        <v>3772.2222222222222</v>
      </c>
      <c r="I333" s="310">
        <f t="shared" si="27"/>
        <v>4355.5555555555557</v>
      </c>
      <c r="J333" s="316">
        <f t="shared" si="27"/>
        <v>5405.5555555555557</v>
      </c>
      <c r="K333" s="273">
        <v>3550</v>
      </c>
      <c r="L333" s="275">
        <v>4300</v>
      </c>
      <c r="M333" s="274">
        <v>5350</v>
      </c>
      <c r="N333" s="273">
        <v>3800</v>
      </c>
      <c r="O333" s="275">
        <v>4400</v>
      </c>
      <c r="P333" s="274">
        <v>5450</v>
      </c>
      <c r="Q333" s="273">
        <v>3950</v>
      </c>
      <c r="R333" s="275">
        <v>4400</v>
      </c>
      <c r="S333" s="274">
        <v>5450</v>
      </c>
      <c r="T333" s="273">
        <v>3950</v>
      </c>
      <c r="U333" s="275">
        <v>4400</v>
      </c>
      <c r="V333" s="274">
        <v>5450</v>
      </c>
      <c r="W333" s="273">
        <v>3650</v>
      </c>
      <c r="X333" s="275">
        <v>4400</v>
      </c>
      <c r="Y333" s="274">
        <v>5450</v>
      </c>
      <c r="Z333" s="273">
        <v>4100</v>
      </c>
      <c r="AA333" s="275">
        <v>4400</v>
      </c>
      <c r="AB333" s="274">
        <v>5450</v>
      </c>
      <c r="AC333" s="273">
        <v>3450</v>
      </c>
      <c r="AD333" s="275">
        <v>4200</v>
      </c>
      <c r="AE333" s="274">
        <v>5250</v>
      </c>
      <c r="AF333" s="273">
        <v>3950</v>
      </c>
      <c r="AG333" s="275">
        <v>4400</v>
      </c>
      <c r="AH333" s="274">
        <v>5450</v>
      </c>
      <c r="AI333" s="275">
        <v>3550</v>
      </c>
      <c r="AJ333" s="275">
        <v>4300</v>
      </c>
      <c r="AK333" s="274">
        <v>5350</v>
      </c>
      <c r="AL333" s="72"/>
    </row>
    <row r="334" spans="1:38" ht="15" customHeight="1" x14ac:dyDescent="0.25">
      <c r="A334" s="105"/>
      <c r="B334" s="19"/>
      <c r="C334" s="152" t="s">
        <v>653</v>
      </c>
      <c r="D334" s="228" t="s">
        <v>27</v>
      </c>
      <c r="E334" s="154">
        <f t="shared" si="25"/>
        <v>8855.5555555555547</v>
      </c>
      <c r="F334" s="11"/>
      <c r="G334" s="150">
        <f t="shared" si="26"/>
        <v>27</v>
      </c>
      <c r="H334" s="276">
        <f t="shared" si="27"/>
        <v>6272.2222222222226</v>
      </c>
      <c r="I334" s="309">
        <f t="shared" si="27"/>
        <v>7655.5555555555557</v>
      </c>
      <c r="J334" s="317">
        <f t="shared" si="27"/>
        <v>8855.5555555555547</v>
      </c>
      <c r="K334" s="276">
        <v>6050</v>
      </c>
      <c r="L334" s="278">
        <v>7600</v>
      </c>
      <c r="M334" s="277">
        <v>8800</v>
      </c>
      <c r="N334" s="276">
        <v>6300</v>
      </c>
      <c r="O334" s="278">
        <v>7700</v>
      </c>
      <c r="P334" s="277">
        <v>8900</v>
      </c>
      <c r="Q334" s="276">
        <v>6450</v>
      </c>
      <c r="R334" s="278">
        <v>7700</v>
      </c>
      <c r="S334" s="277">
        <v>8900</v>
      </c>
      <c r="T334" s="276">
        <v>6450</v>
      </c>
      <c r="U334" s="278">
        <v>7700</v>
      </c>
      <c r="V334" s="277">
        <v>8900</v>
      </c>
      <c r="W334" s="276">
        <v>6150</v>
      </c>
      <c r="X334" s="278">
        <v>7700</v>
      </c>
      <c r="Y334" s="277">
        <v>8900</v>
      </c>
      <c r="Z334" s="276">
        <v>6600</v>
      </c>
      <c r="AA334" s="278">
        <v>7700</v>
      </c>
      <c r="AB334" s="277">
        <v>8900</v>
      </c>
      <c r="AC334" s="276">
        <v>5950</v>
      </c>
      <c r="AD334" s="278">
        <v>7500</v>
      </c>
      <c r="AE334" s="277">
        <v>8700</v>
      </c>
      <c r="AF334" s="276">
        <v>6450</v>
      </c>
      <c r="AG334" s="278">
        <v>7700</v>
      </c>
      <c r="AH334" s="277">
        <v>8900</v>
      </c>
      <c r="AI334" s="278">
        <v>6050</v>
      </c>
      <c r="AJ334" s="278">
        <v>7600</v>
      </c>
      <c r="AK334" s="277">
        <v>8800</v>
      </c>
      <c r="AL334" s="72"/>
    </row>
    <row r="335" spans="1:38" ht="15" customHeight="1" x14ac:dyDescent="0.25">
      <c r="A335" s="105"/>
      <c r="B335" s="19"/>
      <c r="C335" s="38" t="s">
        <v>654</v>
      </c>
      <c r="D335" s="632" t="s">
        <v>29</v>
      </c>
      <c r="E335" s="35">
        <f t="shared" si="25"/>
        <v>14455.555555555555</v>
      </c>
      <c r="F335" s="11"/>
      <c r="G335" s="22">
        <f t="shared" si="26"/>
        <v>27</v>
      </c>
      <c r="H335" s="273">
        <f t="shared" si="27"/>
        <v>9672.2222222222226</v>
      </c>
      <c r="I335" s="310">
        <f t="shared" si="27"/>
        <v>12955.555555555555</v>
      </c>
      <c r="J335" s="316">
        <f t="shared" si="27"/>
        <v>14455.555555555555</v>
      </c>
      <c r="K335" s="273">
        <v>9450</v>
      </c>
      <c r="L335" s="275">
        <v>12900</v>
      </c>
      <c r="M335" s="274">
        <v>14400</v>
      </c>
      <c r="N335" s="273">
        <v>9700</v>
      </c>
      <c r="O335" s="275">
        <v>13000</v>
      </c>
      <c r="P335" s="274">
        <v>14500</v>
      </c>
      <c r="Q335" s="273">
        <v>9850</v>
      </c>
      <c r="R335" s="275">
        <v>13000</v>
      </c>
      <c r="S335" s="274">
        <v>14500</v>
      </c>
      <c r="T335" s="273">
        <v>9850</v>
      </c>
      <c r="U335" s="275">
        <v>13000</v>
      </c>
      <c r="V335" s="274">
        <v>14500</v>
      </c>
      <c r="W335" s="273">
        <v>9550</v>
      </c>
      <c r="X335" s="275">
        <v>13000</v>
      </c>
      <c r="Y335" s="274">
        <v>14500</v>
      </c>
      <c r="Z335" s="273">
        <v>10000</v>
      </c>
      <c r="AA335" s="275">
        <v>13000</v>
      </c>
      <c r="AB335" s="274">
        <v>14500</v>
      </c>
      <c r="AC335" s="273">
        <v>9350</v>
      </c>
      <c r="AD335" s="275">
        <v>12800</v>
      </c>
      <c r="AE335" s="274">
        <v>14300</v>
      </c>
      <c r="AF335" s="273">
        <v>9850</v>
      </c>
      <c r="AG335" s="275">
        <v>13000</v>
      </c>
      <c r="AH335" s="274">
        <v>14500</v>
      </c>
      <c r="AI335" s="275">
        <v>9450</v>
      </c>
      <c r="AJ335" s="275">
        <v>12900</v>
      </c>
      <c r="AK335" s="274">
        <v>14400</v>
      </c>
      <c r="AL335" s="72"/>
    </row>
    <row r="336" spans="1:38" ht="15" customHeight="1" x14ac:dyDescent="0.25">
      <c r="A336" s="105"/>
      <c r="B336" s="19"/>
      <c r="C336" s="152" t="s">
        <v>655</v>
      </c>
      <c r="D336" s="228" t="s">
        <v>29</v>
      </c>
      <c r="E336" s="154">
        <f t="shared" si="25"/>
        <v>15955.555555555555</v>
      </c>
      <c r="F336" s="11"/>
      <c r="G336" s="150">
        <f t="shared" si="26"/>
        <v>27</v>
      </c>
      <c r="H336" s="276">
        <f t="shared" si="27"/>
        <v>11672.222222222223</v>
      </c>
      <c r="I336" s="309">
        <f t="shared" si="27"/>
        <v>14455.555555555555</v>
      </c>
      <c r="J336" s="317">
        <f t="shared" si="27"/>
        <v>15955.555555555555</v>
      </c>
      <c r="K336" s="276">
        <v>11450</v>
      </c>
      <c r="L336" s="278">
        <v>14400</v>
      </c>
      <c r="M336" s="277">
        <v>15900</v>
      </c>
      <c r="N336" s="276">
        <v>11700</v>
      </c>
      <c r="O336" s="278">
        <v>14500</v>
      </c>
      <c r="P336" s="277">
        <v>16000</v>
      </c>
      <c r="Q336" s="276">
        <v>11850</v>
      </c>
      <c r="R336" s="278">
        <v>14500</v>
      </c>
      <c r="S336" s="277">
        <v>16000</v>
      </c>
      <c r="T336" s="276">
        <v>11850</v>
      </c>
      <c r="U336" s="278">
        <v>14500</v>
      </c>
      <c r="V336" s="277">
        <v>16000</v>
      </c>
      <c r="W336" s="276">
        <v>11550</v>
      </c>
      <c r="X336" s="278">
        <v>14500</v>
      </c>
      <c r="Y336" s="277">
        <v>16000</v>
      </c>
      <c r="Z336" s="276">
        <v>12000</v>
      </c>
      <c r="AA336" s="278">
        <v>14500</v>
      </c>
      <c r="AB336" s="277">
        <v>16000</v>
      </c>
      <c r="AC336" s="276">
        <v>11350</v>
      </c>
      <c r="AD336" s="278">
        <v>14300</v>
      </c>
      <c r="AE336" s="277">
        <v>15800</v>
      </c>
      <c r="AF336" s="276">
        <v>11850</v>
      </c>
      <c r="AG336" s="278">
        <v>14500</v>
      </c>
      <c r="AH336" s="277">
        <v>16000</v>
      </c>
      <c r="AI336" s="278">
        <v>11450</v>
      </c>
      <c r="AJ336" s="278">
        <v>14400</v>
      </c>
      <c r="AK336" s="277">
        <v>15900</v>
      </c>
      <c r="AL336" s="72"/>
    </row>
    <row r="337" spans="1:38" ht="15" customHeight="1" x14ac:dyDescent="0.25">
      <c r="A337" s="105"/>
      <c r="B337" s="19"/>
      <c r="C337" s="38" t="s">
        <v>656</v>
      </c>
      <c r="D337" s="632" t="s">
        <v>47</v>
      </c>
      <c r="E337" s="35">
        <f t="shared" si="25"/>
        <v>17705.555555555555</v>
      </c>
      <c r="F337" s="11"/>
      <c r="G337" s="22">
        <f t="shared" si="26"/>
        <v>27</v>
      </c>
      <c r="H337" s="273">
        <f t="shared" si="27"/>
        <v>14672.222222222223</v>
      </c>
      <c r="I337" s="310">
        <f t="shared" si="27"/>
        <v>15955.555555555555</v>
      </c>
      <c r="J337" s="316">
        <f t="shared" si="27"/>
        <v>17705.555555555555</v>
      </c>
      <c r="K337" s="273">
        <v>14450</v>
      </c>
      <c r="L337" s="275">
        <v>15900</v>
      </c>
      <c r="M337" s="274">
        <v>17650</v>
      </c>
      <c r="N337" s="273">
        <v>14700</v>
      </c>
      <c r="O337" s="275">
        <v>16000</v>
      </c>
      <c r="P337" s="274">
        <v>17750</v>
      </c>
      <c r="Q337" s="273">
        <v>14850</v>
      </c>
      <c r="R337" s="275">
        <v>16000</v>
      </c>
      <c r="S337" s="274">
        <v>17750</v>
      </c>
      <c r="T337" s="273">
        <v>14850</v>
      </c>
      <c r="U337" s="275">
        <v>16000</v>
      </c>
      <c r="V337" s="274">
        <v>17750</v>
      </c>
      <c r="W337" s="273">
        <v>14550</v>
      </c>
      <c r="X337" s="275">
        <v>16000</v>
      </c>
      <c r="Y337" s="274">
        <v>17750</v>
      </c>
      <c r="Z337" s="273">
        <v>15000</v>
      </c>
      <c r="AA337" s="275">
        <v>16000</v>
      </c>
      <c r="AB337" s="274">
        <v>17750</v>
      </c>
      <c r="AC337" s="273">
        <v>14350</v>
      </c>
      <c r="AD337" s="275">
        <v>15800</v>
      </c>
      <c r="AE337" s="274">
        <v>17550</v>
      </c>
      <c r="AF337" s="273">
        <v>14850</v>
      </c>
      <c r="AG337" s="275">
        <v>16000</v>
      </c>
      <c r="AH337" s="274">
        <v>17750</v>
      </c>
      <c r="AI337" s="275">
        <v>14450</v>
      </c>
      <c r="AJ337" s="275">
        <v>15900</v>
      </c>
      <c r="AK337" s="274">
        <v>17650</v>
      </c>
      <c r="AL337" s="72"/>
    </row>
    <row r="338" spans="1:38" ht="15" customHeight="1" x14ac:dyDescent="0.25">
      <c r="A338" s="105"/>
      <c r="B338" s="19"/>
      <c r="C338" s="152" t="s">
        <v>657</v>
      </c>
      <c r="D338" s="228" t="s">
        <v>196</v>
      </c>
      <c r="E338" s="154">
        <f t="shared" si="25"/>
        <v>4455.5555555555557</v>
      </c>
      <c r="F338" s="11"/>
      <c r="G338" s="150">
        <f t="shared" si="26"/>
        <v>27</v>
      </c>
      <c r="H338" s="276">
        <f t="shared" si="27"/>
        <v>3672.2222222222222</v>
      </c>
      <c r="I338" s="309">
        <f t="shared" si="27"/>
        <v>4155.5555555555557</v>
      </c>
      <c r="J338" s="317">
        <f t="shared" si="27"/>
        <v>4455.5555555555557</v>
      </c>
      <c r="K338" s="276">
        <v>3450</v>
      </c>
      <c r="L338" s="278">
        <v>4100</v>
      </c>
      <c r="M338" s="277">
        <v>4400</v>
      </c>
      <c r="N338" s="276">
        <v>3700</v>
      </c>
      <c r="O338" s="278">
        <v>4200</v>
      </c>
      <c r="P338" s="277">
        <v>4500</v>
      </c>
      <c r="Q338" s="276">
        <v>3850</v>
      </c>
      <c r="R338" s="278">
        <v>4200</v>
      </c>
      <c r="S338" s="277">
        <v>4500</v>
      </c>
      <c r="T338" s="276">
        <v>3850</v>
      </c>
      <c r="U338" s="278">
        <v>4200</v>
      </c>
      <c r="V338" s="277">
        <v>4500</v>
      </c>
      <c r="W338" s="276">
        <v>3550</v>
      </c>
      <c r="X338" s="278">
        <v>4200</v>
      </c>
      <c r="Y338" s="277">
        <v>4500</v>
      </c>
      <c r="Z338" s="276">
        <v>4000</v>
      </c>
      <c r="AA338" s="278">
        <v>4200</v>
      </c>
      <c r="AB338" s="277">
        <v>4500</v>
      </c>
      <c r="AC338" s="276">
        <v>3350</v>
      </c>
      <c r="AD338" s="278">
        <v>4000</v>
      </c>
      <c r="AE338" s="277">
        <v>4300</v>
      </c>
      <c r="AF338" s="276">
        <v>3850</v>
      </c>
      <c r="AG338" s="278">
        <v>4200</v>
      </c>
      <c r="AH338" s="277">
        <v>4500</v>
      </c>
      <c r="AI338" s="278">
        <v>3450</v>
      </c>
      <c r="AJ338" s="278">
        <v>4100</v>
      </c>
      <c r="AK338" s="277">
        <v>4400</v>
      </c>
      <c r="AL338" s="72"/>
    </row>
    <row r="339" spans="1:38" ht="15" customHeight="1" x14ac:dyDescent="0.25">
      <c r="A339" s="105"/>
      <c r="B339" s="19"/>
      <c r="C339" s="38" t="s">
        <v>658</v>
      </c>
      <c r="D339" s="632" t="s">
        <v>196</v>
      </c>
      <c r="E339" s="35">
        <f t="shared" si="25"/>
        <v>7355.5555555555557</v>
      </c>
      <c r="F339" s="11"/>
      <c r="G339" s="22">
        <f t="shared" si="26"/>
        <v>27</v>
      </c>
      <c r="H339" s="273">
        <f t="shared" si="27"/>
        <v>4672.2222222222226</v>
      </c>
      <c r="I339" s="310">
        <f t="shared" si="27"/>
        <v>6455.5555555555557</v>
      </c>
      <c r="J339" s="316">
        <f t="shared" si="27"/>
        <v>7355.5555555555557</v>
      </c>
      <c r="K339" s="273">
        <v>4450</v>
      </c>
      <c r="L339" s="275">
        <v>6400</v>
      </c>
      <c r="M339" s="274">
        <v>7300</v>
      </c>
      <c r="N339" s="273">
        <v>4700</v>
      </c>
      <c r="O339" s="275">
        <v>6500</v>
      </c>
      <c r="P339" s="274">
        <v>7400</v>
      </c>
      <c r="Q339" s="273">
        <v>4850</v>
      </c>
      <c r="R339" s="275">
        <v>6500</v>
      </c>
      <c r="S339" s="274">
        <v>7400</v>
      </c>
      <c r="T339" s="273">
        <v>4850</v>
      </c>
      <c r="U339" s="275">
        <v>6500</v>
      </c>
      <c r="V339" s="274">
        <v>7400</v>
      </c>
      <c r="W339" s="273">
        <v>4550</v>
      </c>
      <c r="X339" s="275">
        <v>6500</v>
      </c>
      <c r="Y339" s="274">
        <v>7400</v>
      </c>
      <c r="Z339" s="273">
        <v>5000</v>
      </c>
      <c r="AA339" s="275">
        <v>6500</v>
      </c>
      <c r="AB339" s="274">
        <v>7400</v>
      </c>
      <c r="AC339" s="273">
        <v>4350</v>
      </c>
      <c r="AD339" s="275">
        <v>6300</v>
      </c>
      <c r="AE339" s="274">
        <v>7200</v>
      </c>
      <c r="AF339" s="273">
        <v>4850</v>
      </c>
      <c r="AG339" s="275">
        <v>6500</v>
      </c>
      <c r="AH339" s="274">
        <v>7400</v>
      </c>
      <c r="AI339" s="275">
        <v>4450</v>
      </c>
      <c r="AJ339" s="275">
        <v>6400</v>
      </c>
      <c r="AK339" s="274">
        <v>7300</v>
      </c>
      <c r="AL339" s="72"/>
    </row>
    <row r="340" spans="1:38" ht="15" customHeight="1" x14ac:dyDescent="0.25">
      <c r="A340" s="105"/>
      <c r="B340" s="19"/>
      <c r="C340" s="152" t="s">
        <v>659</v>
      </c>
      <c r="D340" s="228" t="s">
        <v>196</v>
      </c>
      <c r="E340" s="154">
        <f t="shared" si="25"/>
        <v>9955.5555555555547</v>
      </c>
      <c r="F340" s="11"/>
      <c r="G340" s="150">
        <f t="shared" si="26"/>
        <v>27</v>
      </c>
      <c r="H340" s="276">
        <f t="shared" si="27"/>
        <v>8172.2222222222226</v>
      </c>
      <c r="I340" s="309">
        <f t="shared" si="27"/>
        <v>8955.5555555555547</v>
      </c>
      <c r="J340" s="317">
        <f t="shared" si="27"/>
        <v>9955.5555555555547</v>
      </c>
      <c r="K340" s="276">
        <v>7950</v>
      </c>
      <c r="L340" s="278">
        <v>8900</v>
      </c>
      <c r="M340" s="277">
        <v>9900</v>
      </c>
      <c r="N340" s="276">
        <v>8200</v>
      </c>
      <c r="O340" s="278">
        <v>9000</v>
      </c>
      <c r="P340" s="277">
        <v>10000</v>
      </c>
      <c r="Q340" s="276">
        <v>8350</v>
      </c>
      <c r="R340" s="278">
        <v>9000</v>
      </c>
      <c r="S340" s="277">
        <v>10000</v>
      </c>
      <c r="T340" s="276">
        <v>8350</v>
      </c>
      <c r="U340" s="278">
        <v>9000</v>
      </c>
      <c r="V340" s="277">
        <v>10000</v>
      </c>
      <c r="W340" s="276">
        <v>8050</v>
      </c>
      <c r="X340" s="278">
        <v>9000</v>
      </c>
      <c r="Y340" s="277">
        <v>10000</v>
      </c>
      <c r="Z340" s="276">
        <v>8500</v>
      </c>
      <c r="AA340" s="278">
        <v>9000</v>
      </c>
      <c r="AB340" s="277">
        <v>10000</v>
      </c>
      <c r="AC340" s="276">
        <v>7850</v>
      </c>
      <c r="AD340" s="278">
        <v>8800</v>
      </c>
      <c r="AE340" s="277">
        <v>9800</v>
      </c>
      <c r="AF340" s="276">
        <v>8350</v>
      </c>
      <c r="AG340" s="278">
        <v>9000</v>
      </c>
      <c r="AH340" s="277">
        <v>10000</v>
      </c>
      <c r="AI340" s="278">
        <v>7950</v>
      </c>
      <c r="AJ340" s="278">
        <v>8900</v>
      </c>
      <c r="AK340" s="277">
        <v>9900</v>
      </c>
      <c r="AL340" s="72"/>
    </row>
    <row r="341" spans="1:38" ht="15" customHeight="1" x14ac:dyDescent="0.25">
      <c r="A341" s="105"/>
      <c r="B341" s="19"/>
      <c r="C341" s="38" t="s">
        <v>660</v>
      </c>
      <c r="D341" s="632" t="s">
        <v>196</v>
      </c>
      <c r="E341" s="35">
        <f t="shared" si="25"/>
        <v>11955.555555555555</v>
      </c>
      <c r="F341" s="11"/>
      <c r="G341" s="22">
        <f t="shared" si="26"/>
        <v>27</v>
      </c>
      <c r="H341" s="273">
        <f t="shared" si="27"/>
        <v>10172.222222222223</v>
      </c>
      <c r="I341" s="310">
        <f t="shared" si="27"/>
        <v>10955.555555555555</v>
      </c>
      <c r="J341" s="316">
        <f t="shared" si="27"/>
        <v>11955.555555555555</v>
      </c>
      <c r="K341" s="273">
        <v>9950</v>
      </c>
      <c r="L341" s="275">
        <v>10900</v>
      </c>
      <c r="M341" s="274">
        <v>11900</v>
      </c>
      <c r="N341" s="273">
        <v>10200</v>
      </c>
      <c r="O341" s="275">
        <v>11000</v>
      </c>
      <c r="P341" s="274">
        <v>12000</v>
      </c>
      <c r="Q341" s="273">
        <v>10350</v>
      </c>
      <c r="R341" s="275">
        <v>11000</v>
      </c>
      <c r="S341" s="274">
        <v>12000</v>
      </c>
      <c r="T341" s="273">
        <v>10350</v>
      </c>
      <c r="U341" s="275">
        <v>11000</v>
      </c>
      <c r="V341" s="274">
        <v>12000</v>
      </c>
      <c r="W341" s="273">
        <v>10050</v>
      </c>
      <c r="X341" s="275">
        <v>11000</v>
      </c>
      <c r="Y341" s="274">
        <v>12000</v>
      </c>
      <c r="Z341" s="273">
        <v>10500</v>
      </c>
      <c r="AA341" s="275">
        <v>11000</v>
      </c>
      <c r="AB341" s="274">
        <v>12000</v>
      </c>
      <c r="AC341" s="273">
        <v>9850</v>
      </c>
      <c r="AD341" s="275">
        <v>10800</v>
      </c>
      <c r="AE341" s="274">
        <v>11800</v>
      </c>
      <c r="AF341" s="273">
        <v>10350</v>
      </c>
      <c r="AG341" s="275">
        <v>11000</v>
      </c>
      <c r="AH341" s="274">
        <v>12000</v>
      </c>
      <c r="AI341" s="275">
        <v>9950</v>
      </c>
      <c r="AJ341" s="275">
        <v>10900</v>
      </c>
      <c r="AK341" s="274">
        <v>11900</v>
      </c>
      <c r="AL341" s="72"/>
    </row>
    <row r="342" spans="1:38" ht="15" customHeight="1" x14ac:dyDescent="0.25">
      <c r="A342" s="105"/>
      <c r="B342" s="19"/>
      <c r="C342" s="152" t="s">
        <v>661</v>
      </c>
      <c r="D342" s="228" t="s">
        <v>196</v>
      </c>
      <c r="E342" s="154">
        <f t="shared" si="25"/>
        <v>13955.555555555555</v>
      </c>
      <c r="F342" s="11"/>
      <c r="G342" s="150">
        <f t="shared" si="26"/>
        <v>27</v>
      </c>
      <c r="H342" s="276">
        <f t="shared" si="27"/>
        <v>11672.222222222223</v>
      </c>
      <c r="I342" s="309">
        <f t="shared" si="27"/>
        <v>12955.555555555555</v>
      </c>
      <c r="J342" s="317">
        <f t="shared" si="27"/>
        <v>13955.555555555555</v>
      </c>
      <c r="K342" s="276">
        <v>11450</v>
      </c>
      <c r="L342" s="278">
        <v>12900</v>
      </c>
      <c r="M342" s="277">
        <v>13900</v>
      </c>
      <c r="N342" s="276">
        <v>11700</v>
      </c>
      <c r="O342" s="278">
        <v>13000</v>
      </c>
      <c r="P342" s="277">
        <v>14000</v>
      </c>
      <c r="Q342" s="276">
        <v>11850</v>
      </c>
      <c r="R342" s="278">
        <v>13000</v>
      </c>
      <c r="S342" s="277">
        <v>14000</v>
      </c>
      <c r="T342" s="276">
        <v>11850</v>
      </c>
      <c r="U342" s="278">
        <v>13000</v>
      </c>
      <c r="V342" s="277">
        <v>14000</v>
      </c>
      <c r="W342" s="276">
        <v>11550</v>
      </c>
      <c r="X342" s="278">
        <v>13000</v>
      </c>
      <c r="Y342" s="277">
        <v>14000</v>
      </c>
      <c r="Z342" s="276">
        <v>12000</v>
      </c>
      <c r="AA342" s="278">
        <v>13000</v>
      </c>
      <c r="AB342" s="277">
        <v>14000</v>
      </c>
      <c r="AC342" s="276">
        <v>11350</v>
      </c>
      <c r="AD342" s="278">
        <v>12800</v>
      </c>
      <c r="AE342" s="277">
        <v>13800</v>
      </c>
      <c r="AF342" s="276">
        <v>11850</v>
      </c>
      <c r="AG342" s="278">
        <v>13000</v>
      </c>
      <c r="AH342" s="277">
        <v>14000</v>
      </c>
      <c r="AI342" s="278">
        <v>11450</v>
      </c>
      <c r="AJ342" s="278">
        <v>12900</v>
      </c>
      <c r="AK342" s="277">
        <v>13900</v>
      </c>
      <c r="AL342" s="72"/>
    </row>
    <row r="343" spans="1:38" ht="15" customHeight="1" x14ac:dyDescent="0.25">
      <c r="A343" s="105"/>
      <c r="B343" s="19"/>
      <c r="C343" s="38" t="s">
        <v>662</v>
      </c>
      <c r="D343" s="632" t="s">
        <v>25</v>
      </c>
      <c r="E343" s="35">
        <f t="shared" si="25"/>
        <v>5405.5555555555557</v>
      </c>
      <c r="F343" s="11"/>
      <c r="G343" s="22">
        <f t="shared" si="26"/>
        <v>27</v>
      </c>
      <c r="H343" s="273">
        <f t="shared" si="27"/>
        <v>3772.2222222222222</v>
      </c>
      <c r="I343" s="310">
        <f t="shared" si="27"/>
        <v>4355.5555555555557</v>
      </c>
      <c r="J343" s="316">
        <f t="shared" si="27"/>
        <v>5405.5555555555557</v>
      </c>
      <c r="K343" s="273">
        <v>3550</v>
      </c>
      <c r="L343" s="275">
        <v>4300</v>
      </c>
      <c r="M343" s="274">
        <v>5350</v>
      </c>
      <c r="N343" s="273">
        <v>3800</v>
      </c>
      <c r="O343" s="275">
        <v>4400</v>
      </c>
      <c r="P343" s="274">
        <v>5450</v>
      </c>
      <c r="Q343" s="273">
        <v>3950</v>
      </c>
      <c r="R343" s="275">
        <v>4400</v>
      </c>
      <c r="S343" s="274">
        <v>5450</v>
      </c>
      <c r="T343" s="273">
        <v>3950</v>
      </c>
      <c r="U343" s="275">
        <v>4400</v>
      </c>
      <c r="V343" s="274">
        <v>5450</v>
      </c>
      <c r="W343" s="273">
        <v>3650</v>
      </c>
      <c r="X343" s="275">
        <v>4400</v>
      </c>
      <c r="Y343" s="274">
        <v>5450</v>
      </c>
      <c r="Z343" s="273">
        <v>4100</v>
      </c>
      <c r="AA343" s="275">
        <v>4400</v>
      </c>
      <c r="AB343" s="274">
        <v>5450</v>
      </c>
      <c r="AC343" s="273">
        <v>3450</v>
      </c>
      <c r="AD343" s="275">
        <v>4200</v>
      </c>
      <c r="AE343" s="274">
        <v>5250</v>
      </c>
      <c r="AF343" s="273">
        <v>3950</v>
      </c>
      <c r="AG343" s="275">
        <v>4400</v>
      </c>
      <c r="AH343" s="274">
        <v>5450</v>
      </c>
      <c r="AI343" s="275">
        <v>3550</v>
      </c>
      <c r="AJ343" s="275">
        <v>4300</v>
      </c>
      <c r="AK343" s="274">
        <v>5350</v>
      </c>
      <c r="AL343" s="72"/>
    </row>
    <row r="344" spans="1:38" ht="15" customHeight="1" x14ac:dyDescent="0.25">
      <c r="A344" s="105"/>
      <c r="B344" s="19"/>
      <c r="C344" s="152" t="s">
        <v>663</v>
      </c>
      <c r="D344" s="228" t="s">
        <v>27</v>
      </c>
      <c r="E344" s="154">
        <f t="shared" si="25"/>
        <v>8855.5555555555547</v>
      </c>
      <c r="F344" s="11"/>
      <c r="G344" s="150">
        <f t="shared" si="26"/>
        <v>27</v>
      </c>
      <c r="H344" s="276">
        <f t="shared" si="27"/>
        <v>6272.2222222222226</v>
      </c>
      <c r="I344" s="309">
        <f t="shared" si="27"/>
        <v>7655.5555555555557</v>
      </c>
      <c r="J344" s="317">
        <f t="shared" si="27"/>
        <v>8855.5555555555547</v>
      </c>
      <c r="K344" s="276">
        <v>6050</v>
      </c>
      <c r="L344" s="278">
        <v>7600</v>
      </c>
      <c r="M344" s="277">
        <v>8800</v>
      </c>
      <c r="N344" s="276">
        <v>6300</v>
      </c>
      <c r="O344" s="278">
        <v>7700</v>
      </c>
      <c r="P344" s="277">
        <v>8900</v>
      </c>
      <c r="Q344" s="276">
        <v>6450</v>
      </c>
      <c r="R344" s="278">
        <v>7700</v>
      </c>
      <c r="S344" s="277">
        <v>8900</v>
      </c>
      <c r="T344" s="276">
        <v>6450</v>
      </c>
      <c r="U344" s="278">
        <v>7700</v>
      </c>
      <c r="V344" s="277">
        <v>8900</v>
      </c>
      <c r="W344" s="276">
        <v>6150</v>
      </c>
      <c r="X344" s="278">
        <v>7700</v>
      </c>
      <c r="Y344" s="277">
        <v>8900</v>
      </c>
      <c r="Z344" s="276">
        <v>6600</v>
      </c>
      <c r="AA344" s="278">
        <v>7700</v>
      </c>
      <c r="AB344" s="277">
        <v>8900</v>
      </c>
      <c r="AC344" s="276">
        <v>5950</v>
      </c>
      <c r="AD344" s="278">
        <v>7500</v>
      </c>
      <c r="AE344" s="277">
        <v>8700</v>
      </c>
      <c r="AF344" s="276">
        <v>6450</v>
      </c>
      <c r="AG344" s="278">
        <v>7700</v>
      </c>
      <c r="AH344" s="277">
        <v>8900</v>
      </c>
      <c r="AI344" s="278">
        <v>6050</v>
      </c>
      <c r="AJ344" s="278">
        <v>7600</v>
      </c>
      <c r="AK344" s="277">
        <v>8800</v>
      </c>
      <c r="AL344" s="72"/>
    </row>
    <row r="345" spans="1:38" ht="15" customHeight="1" x14ac:dyDescent="0.25">
      <c r="A345" s="105"/>
      <c r="B345" s="19"/>
      <c r="C345" s="38" t="s">
        <v>664</v>
      </c>
      <c r="D345" s="632" t="s">
        <v>29</v>
      </c>
      <c r="E345" s="35">
        <f t="shared" si="25"/>
        <v>14755.555555555555</v>
      </c>
      <c r="F345" s="11"/>
      <c r="G345" s="22">
        <f t="shared" si="26"/>
        <v>27</v>
      </c>
      <c r="H345" s="273">
        <f t="shared" si="27"/>
        <v>9672.2222222222226</v>
      </c>
      <c r="I345" s="310">
        <f t="shared" si="27"/>
        <v>12955.555555555555</v>
      </c>
      <c r="J345" s="316">
        <f t="shared" si="27"/>
        <v>14755.555555555555</v>
      </c>
      <c r="K345" s="273">
        <v>9450</v>
      </c>
      <c r="L345" s="275">
        <v>12900</v>
      </c>
      <c r="M345" s="274">
        <v>14700</v>
      </c>
      <c r="N345" s="273">
        <v>9700</v>
      </c>
      <c r="O345" s="275">
        <v>13000</v>
      </c>
      <c r="P345" s="274">
        <v>14800</v>
      </c>
      <c r="Q345" s="273">
        <v>9850</v>
      </c>
      <c r="R345" s="275">
        <v>13000</v>
      </c>
      <c r="S345" s="274">
        <v>14800</v>
      </c>
      <c r="T345" s="273">
        <v>9850</v>
      </c>
      <c r="U345" s="275">
        <v>13000</v>
      </c>
      <c r="V345" s="274">
        <v>14800</v>
      </c>
      <c r="W345" s="273">
        <v>9550</v>
      </c>
      <c r="X345" s="275">
        <v>13000</v>
      </c>
      <c r="Y345" s="274">
        <v>14800</v>
      </c>
      <c r="Z345" s="273">
        <v>10000</v>
      </c>
      <c r="AA345" s="275">
        <v>13000</v>
      </c>
      <c r="AB345" s="274">
        <v>14800</v>
      </c>
      <c r="AC345" s="273">
        <v>9350</v>
      </c>
      <c r="AD345" s="275">
        <v>12800</v>
      </c>
      <c r="AE345" s="274">
        <v>14600</v>
      </c>
      <c r="AF345" s="273">
        <v>9850</v>
      </c>
      <c r="AG345" s="275">
        <v>13000</v>
      </c>
      <c r="AH345" s="274">
        <v>14800</v>
      </c>
      <c r="AI345" s="275">
        <v>9450</v>
      </c>
      <c r="AJ345" s="275">
        <v>12900</v>
      </c>
      <c r="AK345" s="274">
        <v>14700</v>
      </c>
      <c r="AL345" s="72"/>
    </row>
    <row r="346" spans="1:38" ht="15" customHeight="1" x14ac:dyDescent="0.25">
      <c r="A346" s="105"/>
      <c r="B346" s="19"/>
      <c r="C346" s="152" t="s">
        <v>665</v>
      </c>
      <c r="D346" s="228" t="s">
        <v>29</v>
      </c>
      <c r="E346" s="154">
        <f t="shared" si="25"/>
        <v>16955.555555555555</v>
      </c>
      <c r="F346" s="11"/>
      <c r="G346" s="150">
        <f t="shared" si="26"/>
        <v>27</v>
      </c>
      <c r="H346" s="276">
        <f t="shared" si="27"/>
        <v>12672.222222222223</v>
      </c>
      <c r="I346" s="309">
        <f t="shared" si="27"/>
        <v>14405.555555555555</v>
      </c>
      <c r="J346" s="317">
        <f t="shared" si="27"/>
        <v>16955.555555555555</v>
      </c>
      <c r="K346" s="276">
        <v>12450</v>
      </c>
      <c r="L346" s="278">
        <v>14350</v>
      </c>
      <c r="M346" s="277">
        <v>16900</v>
      </c>
      <c r="N346" s="276">
        <v>12700</v>
      </c>
      <c r="O346" s="278">
        <v>14450</v>
      </c>
      <c r="P346" s="277">
        <v>17000</v>
      </c>
      <c r="Q346" s="276">
        <v>12850</v>
      </c>
      <c r="R346" s="278">
        <v>14450</v>
      </c>
      <c r="S346" s="277">
        <v>17000</v>
      </c>
      <c r="T346" s="276">
        <v>12850</v>
      </c>
      <c r="U346" s="278">
        <v>14450</v>
      </c>
      <c r="V346" s="277">
        <v>17000</v>
      </c>
      <c r="W346" s="276">
        <v>12550</v>
      </c>
      <c r="X346" s="278">
        <v>14450</v>
      </c>
      <c r="Y346" s="277">
        <v>17000</v>
      </c>
      <c r="Z346" s="276">
        <v>13000</v>
      </c>
      <c r="AA346" s="278">
        <v>14450</v>
      </c>
      <c r="AB346" s="277">
        <v>17000</v>
      </c>
      <c r="AC346" s="276">
        <v>12350</v>
      </c>
      <c r="AD346" s="278">
        <v>14250</v>
      </c>
      <c r="AE346" s="277">
        <v>16800</v>
      </c>
      <c r="AF346" s="276">
        <v>12850</v>
      </c>
      <c r="AG346" s="278">
        <v>14450</v>
      </c>
      <c r="AH346" s="277">
        <v>17000</v>
      </c>
      <c r="AI346" s="278">
        <v>12450</v>
      </c>
      <c r="AJ346" s="278">
        <v>14350</v>
      </c>
      <c r="AK346" s="277">
        <v>16900</v>
      </c>
      <c r="AL346" s="72"/>
    </row>
    <row r="347" spans="1:38" ht="15" customHeight="1" x14ac:dyDescent="0.25">
      <c r="A347" s="105"/>
      <c r="B347" s="19"/>
      <c r="C347" s="38" t="s">
        <v>666</v>
      </c>
      <c r="D347" s="632" t="s">
        <v>47</v>
      </c>
      <c r="E347" s="35">
        <f t="shared" si="25"/>
        <v>18955.555555555555</v>
      </c>
      <c r="F347" s="11"/>
      <c r="G347" s="22">
        <f t="shared" si="26"/>
        <v>27</v>
      </c>
      <c r="H347" s="273">
        <f t="shared" si="27"/>
        <v>16172.222222222223</v>
      </c>
      <c r="I347" s="310">
        <f t="shared" si="27"/>
        <v>16955.555555555555</v>
      </c>
      <c r="J347" s="316">
        <f t="shared" si="27"/>
        <v>18955.555555555555</v>
      </c>
      <c r="K347" s="273">
        <v>15950</v>
      </c>
      <c r="L347" s="275">
        <v>16900</v>
      </c>
      <c r="M347" s="274">
        <v>18900</v>
      </c>
      <c r="N347" s="273">
        <v>16200</v>
      </c>
      <c r="O347" s="275">
        <v>17000</v>
      </c>
      <c r="P347" s="274">
        <v>19000</v>
      </c>
      <c r="Q347" s="273">
        <v>16350</v>
      </c>
      <c r="R347" s="275">
        <v>17000</v>
      </c>
      <c r="S347" s="274">
        <v>19000</v>
      </c>
      <c r="T347" s="273">
        <v>16350</v>
      </c>
      <c r="U347" s="275">
        <v>17000</v>
      </c>
      <c r="V347" s="274">
        <v>19000</v>
      </c>
      <c r="W347" s="273">
        <v>16050</v>
      </c>
      <c r="X347" s="275">
        <v>17000</v>
      </c>
      <c r="Y347" s="274">
        <v>19000</v>
      </c>
      <c r="Z347" s="273">
        <v>16500</v>
      </c>
      <c r="AA347" s="275">
        <v>17000</v>
      </c>
      <c r="AB347" s="274">
        <v>19000</v>
      </c>
      <c r="AC347" s="273">
        <v>15850</v>
      </c>
      <c r="AD347" s="275">
        <v>16800</v>
      </c>
      <c r="AE347" s="274">
        <v>18800</v>
      </c>
      <c r="AF347" s="273">
        <v>16350</v>
      </c>
      <c r="AG347" s="275">
        <v>17000</v>
      </c>
      <c r="AH347" s="274">
        <v>19000</v>
      </c>
      <c r="AI347" s="275">
        <v>15950</v>
      </c>
      <c r="AJ347" s="275">
        <v>16900</v>
      </c>
      <c r="AK347" s="274">
        <v>18900</v>
      </c>
      <c r="AL347" s="72"/>
    </row>
    <row r="348" spans="1:38" ht="15" customHeight="1" x14ac:dyDescent="0.25">
      <c r="A348" s="105"/>
      <c r="B348" s="19"/>
      <c r="C348" s="152" t="s">
        <v>667</v>
      </c>
      <c r="D348" s="228" t="s">
        <v>25</v>
      </c>
      <c r="E348" s="154">
        <f t="shared" si="25"/>
        <v>5127.7777777777774</v>
      </c>
      <c r="F348" s="11"/>
      <c r="G348" s="150">
        <f t="shared" si="26"/>
        <v>27</v>
      </c>
      <c r="H348" s="276">
        <f t="shared" si="27"/>
        <v>3738.8888888888887</v>
      </c>
      <c r="I348" s="309">
        <f t="shared" si="27"/>
        <v>4616.666666666667</v>
      </c>
      <c r="J348" s="317">
        <f t="shared" si="27"/>
        <v>5127.7777777777774</v>
      </c>
      <c r="K348" s="276">
        <v>3450</v>
      </c>
      <c r="L348" s="278">
        <v>4550</v>
      </c>
      <c r="M348" s="277">
        <v>5050</v>
      </c>
      <c r="N348" s="276">
        <v>3700</v>
      </c>
      <c r="O348" s="278">
        <v>4650</v>
      </c>
      <c r="P348" s="277">
        <v>5150</v>
      </c>
      <c r="Q348" s="276">
        <v>4450</v>
      </c>
      <c r="R348" s="278">
        <v>4700</v>
      </c>
      <c r="S348" s="277">
        <v>5250</v>
      </c>
      <c r="T348" s="276">
        <v>3850</v>
      </c>
      <c r="U348" s="278">
        <v>4700</v>
      </c>
      <c r="V348" s="277">
        <v>5250</v>
      </c>
      <c r="W348" s="276">
        <v>3550</v>
      </c>
      <c r="X348" s="278">
        <v>4650</v>
      </c>
      <c r="Y348" s="277">
        <v>5150</v>
      </c>
      <c r="Z348" s="276">
        <v>4000</v>
      </c>
      <c r="AA348" s="278">
        <v>4650</v>
      </c>
      <c r="AB348" s="277">
        <v>5150</v>
      </c>
      <c r="AC348" s="276">
        <v>3350</v>
      </c>
      <c r="AD348" s="278">
        <v>4450</v>
      </c>
      <c r="AE348" s="277">
        <v>4950</v>
      </c>
      <c r="AF348" s="276">
        <v>3850</v>
      </c>
      <c r="AG348" s="278">
        <v>4650</v>
      </c>
      <c r="AH348" s="277">
        <v>5150</v>
      </c>
      <c r="AI348" s="278">
        <v>3450</v>
      </c>
      <c r="AJ348" s="278">
        <v>4550</v>
      </c>
      <c r="AK348" s="277">
        <v>5050</v>
      </c>
      <c r="AL348" s="72"/>
    </row>
    <row r="349" spans="1:38" ht="15" customHeight="1" x14ac:dyDescent="0.25">
      <c r="A349" s="105"/>
      <c r="B349" s="19"/>
      <c r="C349" s="38" t="s">
        <v>668</v>
      </c>
      <c r="D349" s="632" t="s">
        <v>27</v>
      </c>
      <c r="E349" s="35">
        <f t="shared" si="25"/>
        <v>10977.777777777777</v>
      </c>
      <c r="F349" s="11"/>
      <c r="G349" s="22">
        <f t="shared" si="26"/>
        <v>27</v>
      </c>
      <c r="H349" s="273">
        <f t="shared" si="27"/>
        <v>7483.333333333333</v>
      </c>
      <c r="I349" s="310">
        <f t="shared" si="27"/>
        <v>9011.1111111111113</v>
      </c>
      <c r="J349" s="316">
        <f t="shared" si="27"/>
        <v>10977.777777777777</v>
      </c>
      <c r="K349" s="273">
        <v>7650</v>
      </c>
      <c r="L349" s="275">
        <v>8900</v>
      </c>
      <c r="M349" s="274">
        <v>10900</v>
      </c>
      <c r="N349" s="273">
        <v>7900</v>
      </c>
      <c r="O349" s="275">
        <v>9000</v>
      </c>
      <c r="P349" s="274">
        <v>11000</v>
      </c>
      <c r="Q349" s="273">
        <v>4450</v>
      </c>
      <c r="R349" s="275">
        <v>9250</v>
      </c>
      <c r="S349" s="274">
        <v>11100</v>
      </c>
      <c r="T349" s="273">
        <v>8050</v>
      </c>
      <c r="U349" s="275">
        <v>9250</v>
      </c>
      <c r="V349" s="274">
        <v>11100</v>
      </c>
      <c r="W349" s="273">
        <v>7750</v>
      </c>
      <c r="X349" s="275">
        <v>9000</v>
      </c>
      <c r="Y349" s="274">
        <v>11000</v>
      </c>
      <c r="Z349" s="273">
        <v>8250</v>
      </c>
      <c r="AA349" s="275">
        <v>9000</v>
      </c>
      <c r="AB349" s="274">
        <v>11000</v>
      </c>
      <c r="AC349" s="273">
        <v>7550</v>
      </c>
      <c r="AD349" s="275">
        <v>8800</v>
      </c>
      <c r="AE349" s="274">
        <v>10800</v>
      </c>
      <c r="AF349" s="273">
        <v>8100</v>
      </c>
      <c r="AG349" s="275">
        <v>9000</v>
      </c>
      <c r="AH349" s="274">
        <v>11000</v>
      </c>
      <c r="AI349" s="275">
        <v>7650</v>
      </c>
      <c r="AJ349" s="275">
        <v>8900</v>
      </c>
      <c r="AK349" s="274">
        <v>10900</v>
      </c>
      <c r="AL349" s="72"/>
    </row>
    <row r="350" spans="1:38" ht="15" customHeight="1" x14ac:dyDescent="0.25">
      <c r="A350" s="105"/>
      <c r="B350" s="19"/>
      <c r="C350" s="152" t="s">
        <v>669</v>
      </c>
      <c r="D350" s="228" t="s">
        <v>29</v>
      </c>
      <c r="E350" s="154">
        <f t="shared" si="25"/>
        <v>15000</v>
      </c>
      <c r="F350" s="11"/>
      <c r="G350" s="150">
        <f t="shared" si="26"/>
        <v>27</v>
      </c>
      <c r="H350" s="276">
        <f t="shared" si="27"/>
        <v>11172.222222222223</v>
      </c>
      <c r="I350" s="309">
        <f t="shared" si="27"/>
        <v>13177.777777777777</v>
      </c>
      <c r="J350" s="317">
        <f t="shared" si="27"/>
        <v>15000</v>
      </c>
      <c r="K350" s="276">
        <v>10950</v>
      </c>
      <c r="L350" s="278">
        <v>12900</v>
      </c>
      <c r="M350" s="277">
        <v>14900</v>
      </c>
      <c r="N350" s="276">
        <v>11200</v>
      </c>
      <c r="O350" s="278">
        <v>13000</v>
      </c>
      <c r="P350" s="277">
        <v>15000</v>
      </c>
      <c r="Q350" s="276">
        <v>11350</v>
      </c>
      <c r="R350" s="278">
        <v>14000</v>
      </c>
      <c r="S350" s="277">
        <v>15200</v>
      </c>
      <c r="T350" s="276">
        <v>11350</v>
      </c>
      <c r="U350" s="278">
        <v>14000</v>
      </c>
      <c r="V350" s="277">
        <v>15200</v>
      </c>
      <c r="W350" s="276">
        <v>11050</v>
      </c>
      <c r="X350" s="278">
        <v>13000</v>
      </c>
      <c r="Y350" s="277">
        <v>15000</v>
      </c>
      <c r="Z350" s="276">
        <v>11500</v>
      </c>
      <c r="AA350" s="278">
        <v>13000</v>
      </c>
      <c r="AB350" s="277">
        <v>15000</v>
      </c>
      <c r="AC350" s="276">
        <v>10850</v>
      </c>
      <c r="AD350" s="278">
        <v>12800</v>
      </c>
      <c r="AE350" s="277">
        <v>14800</v>
      </c>
      <c r="AF350" s="276">
        <v>11350</v>
      </c>
      <c r="AG350" s="278">
        <v>13000</v>
      </c>
      <c r="AH350" s="277">
        <v>15000</v>
      </c>
      <c r="AI350" s="278">
        <v>10950</v>
      </c>
      <c r="AJ350" s="278">
        <v>12900</v>
      </c>
      <c r="AK350" s="277">
        <v>14900</v>
      </c>
      <c r="AL350" s="72"/>
    </row>
    <row r="351" spans="1:38" ht="15" customHeight="1" x14ac:dyDescent="0.25">
      <c r="A351" s="105"/>
      <c r="B351" s="19"/>
      <c r="C351" s="38" t="s">
        <v>670</v>
      </c>
      <c r="D351" s="632" t="s">
        <v>29</v>
      </c>
      <c r="E351" s="35">
        <f t="shared" si="25"/>
        <v>16288.888888888889</v>
      </c>
      <c r="F351" s="11"/>
      <c r="G351" s="22">
        <f t="shared" si="26"/>
        <v>27</v>
      </c>
      <c r="H351" s="273">
        <f t="shared" si="27"/>
        <v>12366.666666666666</v>
      </c>
      <c r="I351" s="310">
        <f t="shared" si="27"/>
        <v>14822.222222222223</v>
      </c>
      <c r="J351" s="316">
        <f t="shared" si="27"/>
        <v>16288.888888888889</v>
      </c>
      <c r="K351" s="273">
        <v>12200</v>
      </c>
      <c r="L351" s="275">
        <v>14400</v>
      </c>
      <c r="M351" s="274">
        <v>15900</v>
      </c>
      <c r="N351" s="273">
        <v>12450</v>
      </c>
      <c r="O351" s="275">
        <v>14500</v>
      </c>
      <c r="P351" s="274">
        <v>16000</v>
      </c>
      <c r="Q351" s="273">
        <v>12600</v>
      </c>
      <c r="R351" s="275">
        <v>16150</v>
      </c>
      <c r="S351" s="274">
        <v>17500</v>
      </c>
      <c r="T351" s="273">
        <v>12600</v>
      </c>
      <c r="U351" s="275">
        <v>16150</v>
      </c>
      <c r="V351" s="274">
        <v>17500</v>
      </c>
      <c r="W351" s="273">
        <v>12300</v>
      </c>
      <c r="X351" s="275">
        <v>14500</v>
      </c>
      <c r="Y351" s="274">
        <v>16000</v>
      </c>
      <c r="Z351" s="273">
        <v>12500</v>
      </c>
      <c r="AA351" s="275">
        <v>14500</v>
      </c>
      <c r="AB351" s="274">
        <v>16000</v>
      </c>
      <c r="AC351" s="273">
        <v>12100</v>
      </c>
      <c r="AD351" s="275">
        <v>14300</v>
      </c>
      <c r="AE351" s="274">
        <v>15800</v>
      </c>
      <c r="AF351" s="273">
        <v>12350</v>
      </c>
      <c r="AG351" s="275">
        <v>14500</v>
      </c>
      <c r="AH351" s="274">
        <v>16000</v>
      </c>
      <c r="AI351" s="275">
        <v>12200</v>
      </c>
      <c r="AJ351" s="275">
        <v>14400</v>
      </c>
      <c r="AK351" s="274">
        <v>15900</v>
      </c>
      <c r="AL351" s="72"/>
    </row>
    <row r="352" spans="1:38" ht="15" customHeight="1" x14ac:dyDescent="0.25">
      <c r="A352" s="105"/>
      <c r="B352" s="19"/>
      <c r="C352" s="152" t="s">
        <v>671</v>
      </c>
      <c r="D352" s="228" t="s">
        <v>47</v>
      </c>
      <c r="E352" s="154">
        <f t="shared" si="25"/>
        <v>18388.888888888891</v>
      </c>
      <c r="F352" s="11"/>
      <c r="G352" s="150">
        <f t="shared" si="26"/>
        <v>27</v>
      </c>
      <c r="H352" s="276">
        <f t="shared" si="27"/>
        <v>14472.222222222223</v>
      </c>
      <c r="I352" s="309">
        <f t="shared" si="27"/>
        <v>16288.888888888889</v>
      </c>
      <c r="J352" s="317">
        <f t="shared" si="27"/>
        <v>18388.888888888891</v>
      </c>
      <c r="K352" s="276">
        <v>14250</v>
      </c>
      <c r="L352" s="278">
        <v>15900</v>
      </c>
      <c r="M352" s="277">
        <v>17900</v>
      </c>
      <c r="N352" s="276">
        <v>14500</v>
      </c>
      <c r="O352" s="278">
        <v>16000</v>
      </c>
      <c r="P352" s="277">
        <v>18000</v>
      </c>
      <c r="Q352" s="276">
        <v>14650</v>
      </c>
      <c r="R352" s="278">
        <v>17500</v>
      </c>
      <c r="S352" s="277">
        <v>19950</v>
      </c>
      <c r="T352" s="276">
        <v>14650</v>
      </c>
      <c r="U352" s="278">
        <v>17500</v>
      </c>
      <c r="V352" s="277">
        <v>19950</v>
      </c>
      <c r="W352" s="276">
        <v>14350</v>
      </c>
      <c r="X352" s="278">
        <v>16000</v>
      </c>
      <c r="Y352" s="277">
        <v>18000</v>
      </c>
      <c r="Z352" s="276">
        <v>14800</v>
      </c>
      <c r="AA352" s="278">
        <v>16000</v>
      </c>
      <c r="AB352" s="277">
        <v>18000</v>
      </c>
      <c r="AC352" s="276">
        <v>14150</v>
      </c>
      <c r="AD352" s="278">
        <v>15800</v>
      </c>
      <c r="AE352" s="277">
        <v>17800</v>
      </c>
      <c r="AF352" s="276">
        <v>14650</v>
      </c>
      <c r="AG352" s="278">
        <v>16000</v>
      </c>
      <c r="AH352" s="277">
        <v>18000</v>
      </c>
      <c r="AI352" s="278">
        <v>14250</v>
      </c>
      <c r="AJ352" s="278">
        <v>15900</v>
      </c>
      <c r="AK352" s="277">
        <v>17900</v>
      </c>
      <c r="AL352" s="72"/>
    </row>
    <row r="353" spans="1:38" ht="15" customHeight="1" x14ac:dyDescent="0.25">
      <c r="A353" s="105"/>
      <c r="B353" s="19"/>
      <c r="C353" s="38" t="s">
        <v>672</v>
      </c>
      <c r="D353" s="632" t="s">
        <v>25</v>
      </c>
      <c r="E353" s="35">
        <f t="shared" si="25"/>
        <v>6361.1111111111113</v>
      </c>
      <c r="F353" s="11"/>
      <c r="G353" s="22">
        <f t="shared" si="26"/>
        <v>27</v>
      </c>
      <c r="H353" s="273">
        <f t="shared" si="27"/>
        <v>4922.2222222222226</v>
      </c>
      <c r="I353" s="310">
        <f t="shared" si="27"/>
        <v>5605.5555555555557</v>
      </c>
      <c r="J353" s="316">
        <f t="shared" si="27"/>
        <v>6361.1111111111113</v>
      </c>
      <c r="K353" s="273">
        <v>4700</v>
      </c>
      <c r="L353" s="275">
        <v>5550</v>
      </c>
      <c r="M353" s="274">
        <v>6300</v>
      </c>
      <c r="N353" s="273">
        <v>4950</v>
      </c>
      <c r="O353" s="275">
        <v>5650</v>
      </c>
      <c r="P353" s="274">
        <v>6400</v>
      </c>
      <c r="Q353" s="273">
        <v>5100</v>
      </c>
      <c r="R353" s="275">
        <v>5650</v>
      </c>
      <c r="S353" s="274">
        <v>6400</v>
      </c>
      <c r="T353" s="273">
        <v>5100</v>
      </c>
      <c r="U353" s="275">
        <v>5650</v>
      </c>
      <c r="V353" s="274">
        <v>6400</v>
      </c>
      <c r="W353" s="273">
        <v>4800</v>
      </c>
      <c r="X353" s="275">
        <v>5650</v>
      </c>
      <c r="Y353" s="274">
        <v>6400</v>
      </c>
      <c r="Z353" s="273">
        <v>5250</v>
      </c>
      <c r="AA353" s="275">
        <v>5650</v>
      </c>
      <c r="AB353" s="274">
        <v>6450</v>
      </c>
      <c r="AC353" s="273">
        <v>4600</v>
      </c>
      <c r="AD353" s="275">
        <v>5450</v>
      </c>
      <c r="AE353" s="274">
        <v>6200</v>
      </c>
      <c r="AF353" s="273">
        <v>5100</v>
      </c>
      <c r="AG353" s="275">
        <v>5650</v>
      </c>
      <c r="AH353" s="274">
        <v>6400</v>
      </c>
      <c r="AI353" s="275">
        <v>4700</v>
      </c>
      <c r="AJ353" s="275">
        <v>5550</v>
      </c>
      <c r="AK353" s="274">
        <v>6300</v>
      </c>
      <c r="AL353" s="72"/>
    </row>
    <row r="354" spans="1:38" ht="15" customHeight="1" x14ac:dyDescent="0.25">
      <c r="A354" s="105"/>
      <c r="B354" s="19"/>
      <c r="C354" s="152" t="s">
        <v>673</v>
      </c>
      <c r="D354" s="228" t="s">
        <v>27</v>
      </c>
      <c r="E354" s="154">
        <f t="shared" si="25"/>
        <v>12083.333333333334</v>
      </c>
      <c r="F354" s="11"/>
      <c r="G354" s="150">
        <f t="shared" si="26"/>
        <v>27</v>
      </c>
      <c r="H354" s="276">
        <f t="shared" si="27"/>
        <v>8672.2222222222226</v>
      </c>
      <c r="I354" s="309">
        <f t="shared" si="27"/>
        <v>10016.666666666666</v>
      </c>
      <c r="J354" s="317">
        <f t="shared" si="27"/>
        <v>12083.333333333334</v>
      </c>
      <c r="K354" s="276">
        <v>8450</v>
      </c>
      <c r="L354" s="278">
        <v>9950</v>
      </c>
      <c r="M354" s="277">
        <v>12000</v>
      </c>
      <c r="N354" s="276">
        <v>8700</v>
      </c>
      <c r="O354" s="278">
        <v>10050</v>
      </c>
      <c r="P354" s="277">
        <v>12100</v>
      </c>
      <c r="Q354" s="276">
        <v>8850</v>
      </c>
      <c r="R354" s="278">
        <v>10050</v>
      </c>
      <c r="S354" s="277">
        <v>12150</v>
      </c>
      <c r="T354" s="276">
        <v>8850</v>
      </c>
      <c r="U354" s="278">
        <v>10050</v>
      </c>
      <c r="V354" s="277">
        <v>12150</v>
      </c>
      <c r="W354" s="276">
        <v>8550</v>
      </c>
      <c r="X354" s="278">
        <v>10050</v>
      </c>
      <c r="Y354" s="277">
        <v>12100</v>
      </c>
      <c r="Z354" s="276">
        <v>9000</v>
      </c>
      <c r="AA354" s="278">
        <v>10150</v>
      </c>
      <c r="AB354" s="277">
        <v>12250</v>
      </c>
      <c r="AC354" s="276">
        <v>8350</v>
      </c>
      <c r="AD354" s="278">
        <v>9850</v>
      </c>
      <c r="AE354" s="277">
        <v>11900</v>
      </c>
      <c r="AF354" s="276">
        <v>8850</v>
      </c>
      <c r="AG354" s="278">
        <v>10050</v>
      </c>
      <c r="AH354" s="277">
        <v>12100</v>
      </c>
      <c r="AI354" s="278">
        <v>8450</v>
      </c>
      <c r="AJ354" s="278">
        <v>9950</v>
      </c>
      <c r="AK354" s="277">
        <v>12000</v>
      </c>
      <c r="AL354" s="72"/>
    </row>
    <row r="355" spans="1:38" ht="15" customHeight="1" x14ac:dyDescent="0.25">
      <c r="A355" s="105"/>
      <c r="B355" s="19"/>
      <c r="C355" s="38" t="s">
        <v>674</v>
      </c>
      <c r="D355" s="632" t="s">
        <v>29</v>
      </c>
      <c r="E355" s="35">
        <f t="shared" si="25"/>
        <v>16500</v>
      </c>
      <c r="F355" s="11"/>
      <c r="G355" s="22">
        <f t="shared" si="26"/>
        <v>27</v>
      </c>
      <c r="H355" s="273">
        <f t="shared" si="27"/>
        <v>12672.222222222223</v>
      </c>
      <c r="I355" s="310">
        <f t="shared" si="27"/>
        <v>14461.111111111111</v>
      </c>
      <c r="J355" s="316">
        <f t="shared" si="27"/>
        <v>16500</v>
      </c>
      <c r="K355" s="273">
        <v>12450</v>
      </c>
      <c r="L355" s="275">
        <v>14400</v>
      </c>
      <c r="M355" s="274">
        <v>16400</v>
      </c>
      <c r="N355" s="273">
        <v>12700</v>
      </c>
      <c r="O355" s="275">
        <v>14500</v>
      </c>
      <c r="P355" s="274">
        <v>16500</v>
      </c>
      <c r="Q355" s="273">
        <v>12850</v>
      </c>
      <c r="R355" s="275">
        <v>14500</v>
      </c>
      <c r="S355" s="274">
        <v>16650</v>
      </c>
      <c r="T355" s="273">
        <v>12850</v>
      </c>
      <c r="U355" s="275">
        <v>14500</v>
      </c>
      <c r="V355" s="274">
        <v>16650</v>
      </c>
      <c r="W355" s="273">
        <v>12550</v>
      </c>
      <c r="X355" s="275">
        <v>14500</v>
      </c>
      <c r="Y355" s="274">
        <v>16500</v>
      </c>
      <c r="Z355" s="273">
        <v>13000</v>
      </c>
      <c r="AA355" s="275">
        <v>14550</v>
      </c>
      <c r="AB355" s="274">
        <v>16600</v>
      </c>
      <c r="AC355" s="273">
        <v>12350</v>
      </c>
      <c r="AD355" s="275">
        <v>14300</v>
      </c>
      <c r="AE355" s="274">
        <v>16300</v>
      </c>
      <c r="AF355" s="273">
        <v>12850</v>
      </c>
      <c r="AG355" s="275">
        <v>14500</v>
      </c>
      <c r="AH355" s="274">
        <v>16500</v>
      </c>
      <c r="AI355" s="275">
        <v>12450</v>
      </c>
      <c r="AJ355" s="275">
        <v>14400</v>
      </c>
      <c r="AK355" s="274">
        <v>16400</v>
      </c>
      <c r="AL355" s="72"/>
    </row>
    <row r="356" spans="1:38" ht="15" customHeight="1" x14ac:dyDescent="0.25">
      <c r="A356" s="105"/>
      <c r="B356" s="19"/>
      <c r="C356" s="152" t="s">
        <v>675</v>
      </c>
      <c r="D356" s="228" t="s">
        <v>29</v>
      </c>
      <c r="E356" s="154">
        <f t="shared" si="25"/>
        <v>19077.777777777777</v>
      </c>
      <c r="F356" s="11"/>
      <c r="G356" s="150">
        <f t="shared" si="26"/>
        <v>27</v>
      </c>
      <c r="H356" s="276">
        <f t="shared" si="27"/>
        <v>14172.222222222223</v>
      </c>
      <c r="I356" s="309">
        <f t="shared" si="27"/>
        <v>15955.555555555555</v>
      </c>
      <c r="J356" s="317">
        <f t="shared" si="27"/>
        <v>19077.777777777777</v>
      </c>
      <c r="K356" s="276">
        <v>13950</v>
      </c>
      <c r="L356" s="278">
        <v>15900</v>
      </c>
      <c r="M356" s="277">
        <v>18900</v>
      </c>
      <c r="N356" s="276">
        <v>14200</v>
      </c>
      <c r="O356" s="278">
        <v>16000</v>
      </c>
      <c r="P356" s="277">
        <v>19000</v>
      </c>
      <c r="Q356" s="276">
        <v>14350</v>
      </c>
      <c r="R356" s="278">
        <v>16000</v>
      </c>
      <c r="S356" s="277">
        <v>19050</v>
      </c>
      <c r="T356" s="276">
        <v>14350</v>
      </c>
      <c r="U356" s="278">
        <v>16000</v>
      </c>
      <c r="V356" s="277">
        <v>19050</v>
      </c>
      <c r="W356" s="276">
        <v>14050</v>
      </c>
      <c r="X356" s="278">
        <v>16000</v>
      </c>
      <c r="Y356" s="277">
        <v>19000</v>
      </c>
      <c r="Z356" s="276">
        <v>14500</v>
      </c>
      <c r="AA356" s="278">
        <v>16000</v>
      </c>
      <c r="AB356" s="277">
        <v>20000</v>
      </c>
      <c r="AC356" s="276">
        <v>13850</v>
      </c>
      <c r="AD356" s="278">
        <v>15800</v>
      </c>
      <c r="AE356" s="277">
        <v>18800</v>
      </c>
      <c r="AF356" s="276">
        <v>14350</v>
      </c>
      <c r="AG356" s="278">
        <v>16000</v>
      </c>
      <c r="AH356" s="277">
        <v>19000</v>
      </c>
      <c r="AI356" s="278">
        <v>13950</v>
      </c>
      <c r="AJ356" s="278">
        <v>15900</v>
      </c>
      <c r="AK356" s="277">
        <v>18900</v>
      </c>
      <c r="AL356" s="72"/>
    </row>
    <row r="357" spans="1:38" ht="15" customHeight="1" x14ac:dyDescent="0.25">
      <c r="A357" s="105"/>
      <c r="B357" s="19"/>
      <c r="C357" s="38" t="s">
        <v>676</v>
      </c>
      <c r="D357" s="632" t="s">
        <v>47</v>
      </c>
      <c r="E357" s="35">
        <f t="shared" si="25"/>
        <v>22066.666666666668</v>
      </c>
      <c r="F357" s="11"/>
      <c r="G357" s="22">
        <f t="shared" si="26"/>
        <v>27</v>
      </c>
      <c r="H357" s="273">
        <f t="shared" si="27"/>
        <v>16672.222222222223</v>
      </c>
      <c r="I357" s="310">
        <f t="shared" si="27"/>
        <v>19555.555555555555</v>
      </c>
      <c r="J357" s="316">
        <f t="shared" si="27"/>
        <v>22066.666666666668</v>
      </c>
      <c r="K357" s="273">
        <v>16450</v>
      </c>
      <c r="L357" s="275">
        <v>19450</v>
      </c>
      <c r="M357" s="274">
        <v>21900</v>
      </c>
      <c r="N357" s="273">
        <v>16700</v>
      </c>
      <c r="O357" s="275">
        <v>19550</v>
      </c>
      <c r="P357" s="274">
        <v>22000</v>
      </c>
      <c r="Q357" s="273">
        <v>16850</v>
      </c>
      <c r="R357" s="275">
        <v>19550</v>
      </c>
      <c r="S357" s="274">
        <v>22000</v>
      </c>
      <c r="T357" s="273">
        <v>16850</v>
      </c>
      <c r="U357" s="275">
        <v>19550</v>
      </c>
      <c r="V357" s="274">
        <v>22000</v>
      </c>
      <c r="W357" s="273">
        <v>16550</v>
      </c>
      <c r="X357" s="275">
        <v>19550</v>
      </c>
      <c r="Y357" s="274">
        <v>22000</v>
      </c>
      <c r="Z357" s="273">
        <v>17000</v>
      </c>
      <c r="AA357" s="275">
        <v>20000</v>
      </c>
      <c r="AB357" s="274">
        <v>23000</v>
      </c>
      <c r="AC357" s="273">
        <v>16350</v>
      </c>
      <c r="AD357" s="275">
        <v>19350</v>
      </c>
      <c r="AE357" s="274">
        <v>21800</v>
      </c>
      <c r="AF357" s="273">
        <v>16850</v>
      </c>
      <c r="AG357" s="275">
        <v>19550</v>
      </c>
      <c r="AH357" s="274">
        <v>22000</v>
      </c>
      <c r="AI357" s="275">
        <v>16450</v>
      </c>
      <c r="AJ357" s="275">
        <v>19450</v>
      </c>
      <c r="AK357" s="274">
        <v>21900</v>
      </c>
      <c r="AL357" s="72"/>
    </row>
    <row r="358" spans="1:38" ht="15" customHeight="1" x14ac:dyDescent="0.25">
      <c r="A358" s="105"/>
      <c r="B358" s="19"/>
      <c r="C358" s="152" t="s">
        <v>677</v>
      </c>
      <c r="D358" s="228" t="s">
        <v>196</v>
      </c>
      <c r="E358" s="154">
        <f t="shared" si="25"/>
        <v>6055.5555555555557</v>
      </c>
      <c r="F358" s="11"/>
      <c r="G358" s="150">
        <f t="shared" si="26"/>
        <v>27</v>
      </c>
      <c r="H358" s="276">
        <f t="shared" si="27"/>
        <v>4172.2222222222226</v>
      </c>
      <c r="I358" s="309">
        <f t="shared" si="27"/>
        <v>4955.5555555555557</v>
      </c>
      <c r="J358" s="317">
        <f t="shared" si="27"/>
        <v>6055.5555555555557</v>
      </c>
      <c r="K358" s="276">
        <v>3950</v>
      </c>
      <c r="L358" s="278">
        <v>4900</v>
      </c>
      <c r="M358" s="277">
        <v>6000</v>
      </c>
      <c r="N358" s="276">
        <v>4200</v>
      </c>
      <c r="O358" s="278">
        <v>5000</v>
      </c>
      <c r="P358" s="277">
        <v>6100</v>
      </c>
      <c r="Q358" s="276">
        <v>4350</v>
      </c>
      <c r="R358" s="278">
        <v>5000</v>
      </c>
      <c r="S358" s="277">
        <v>6100</v>
      </c>
      <c r="T358" s="276">
        <v>4350</v>
      </c>
      <c r="U358" s="278">
        <v>5000</v>
      </c>
      <c r="V358" s="277">
        <v>6100</v>
      </c>
      <c r="W358" s="276">
        <v>4050</v>
      </c>
      <c r="X358" s="278">
        <v>5000</v>
      </c>
      <c r="Y358" s="277">
        <v>6100</v>
      </c>
      <c r="Z358" s="276">
        <v>4500</v>
      </c>
      <c r="AA358" s="278">
        <v>5000</v>
      </c>
      <c r="AB358" s="277">
        <v>6100</v>
      </c>
      <c r="AC358" s="276">
        <v>3850</v>
      </c>
      <c r="AD358" s="278">
        <v>4800</v>
      </c>
      <c r="AE358" s="277">
        <v>5900</v>
      </c>
      <c r="AF358" s="276">
        <v>4350</v>
      </c>
      <c r="AG358" s="278">
        <v>5000</v>
      </c>
      <c r="AH358" s="277">
        <v>6100</v>
      </c>
      <c r="AI358" s="278">
        <v>3950</v>
      </c>
      <c r="AJ358" s="278">
        <v>4900</v>
      </c>
      <c r="AK358" s="277">
        <v>6000</v>
      </c>
      <c r="AL358" s="72"/>
    </row>
    <row r="359" spans="1:38" ht="15" customHeight="1" x14ac:dyDescent="0.25">
      <c r="A359" s="105"/>
      <c r="B359" s="19"/>
      <c r="C359" s="38" t="s">
        <v>678</v>
      </c>
      <c r="D359" s="632" t="s">
        <v>196</v>
      </c>
      <c r="E359" s="35">
        <f t="shared" si="25"/>
        <v>7905.5555555555557</v>
      </c>
      <c r="F359" s="11"/>
      <c r="G359" s="22">
        <f t="shared" si="26"/>
        <v>27</v>
      </c>
      <c r="H359" s="273">
        <f t="shared" si="27"/>
        <v>5472.2222222222226</v>
      </c>
      <c r="I359" s="310">
        <f t="shared" si="27"/>
        <v>6755.5555555555557</v>
      </c>
      <c r="J359" s="316">
        <f t="shared" si="27"/>
        <v>7905.5555555555557</v>
      </c>
      <c r="K359" s="273">
        <v>5250</v>
      </c>
      <c r="L359" s="275">
        <v>6700</v>
      </c>
      <c r="M359" s="274">
        <v>7850</v>
      </c>
      <c r="N359" s="273">
        <v>5500</v>
      </c>
      <c r="O359" s="275">
        <v>6800</v>
      </c>
      <c r="P359" s="274">
        <v>7950</v>
      </c>
      <c r="Q359" s="273">
        <v>5650</v>
      </c>
      <c r="R359" s="275">
        <v>6800</v>
      </c>
      <c r="S359" s="274">
        <v>7950</v>
      </c>
      <c r="T359" s="273">
        <v>5650</v>
      </c>
      <c r="U359" s="275">
        <v>6800</v>
      </c>
      <c r="V359" s="274">
        <v>7950</v>
      </c>
      <c r="W359" s="273">
        <v>5350</v>
      </c>
      <c r="X359" s="275">
        <v>6800</v>
      </c>
      <c r="Y359" s="274">
        <v>7950</v>
      </c>
      <c r="Z359" s="273">
        <v>5800</v>
      </c>
      <c r="AA359" s="275">
        <v>6800</v>
      </c>
      <c r="AB359" s="274">
        <v>7950</v>
      </c>
      <c r="AC359" s="273">
        <v>5150</v>
      </c>
      <c r="AD359" s="275">
        <v>6600</v>
      </c>
      <c r="AE359" s="274">
        <v>7750</v>
      </c>
      <c r="AF359" s="273">
        <v>5650</v>
      </c>
      <c r="AG359" s="275">
        <v>6800</v>
      </c>
      <c r="AH359" s="274">
        <v>7950</v>
      </c>
      <c r="AI359" s="275">
        <v>5250</v>
      </c>
      <c r="AJ359" s="275">
        <v>6700</v>
      </c>
      <c r="AK359" s="274">
        <v>7850</v>
      </c>
      <c r="AL359" s="72"/>
    </row>
    <row r="360" spans="1:38" ht="15" customHeight="1" x14ac:dyDescent="0.25">
      <c r="A360" s="105"/>
      <c r="B360" s="19"/>
      <c r="C360" s="152" t="s">
        <v>679</v>
      </c>
      <c r="D360" s="228" t="s">
        <v>196</v>
      </c>
      <c r="E360" s="154">
        <f t="shared" si="25"/>
        <v>10755.555555555555</v>
      </c>
      <c r="F360" s="11"/>
      <c r="G360" s="150">
        <f t="shared" si="26"/>
        <v>27</v>
      </c>
      <c r="H360" s="276">
        <f t="shared" si="27"/>
        <v>7572.2222222222226</v>
      </c>
      <c r="I360" s="309">
        <f t="shared" si="27"/>
        <v>8455.5555555555547</v>
      </c>
      <c r="J360" s="317">
        <f t="shared" si="27"/>
        <v>10755.555555555555</v>
      </c>
      <c r="K360" s="276">
        <v>7350</v>
      </c>
      <c r="L360" s="278">
        <v>8400</v>
      </c>
      <c r="M360" s="277">
        <v>10700</v>
      </c>
      <c r="N360" s="276">
        <v>7600</v>
      </c>
      <c r="O360" s="278">
        <v>8500</v>
      </c>
      <c r="P360" s="277">
        <v>10800</v>
      </c>
      <c r="Q360" s="276">
        <v>7750</v>
      </c>
      <c r="R360" s="278">
        <v>8500</v>
      </c>
      <c r="S360" s="277">
        <v>10800</v>
      </c>
      <c r="T360" s="276">
        <v>7750</v>
      </c>
      <c r="U360" s="278">
        <v>8500</v>
      </c>
      <c r="V360" s="277">
        <v>10800</v>
      </c>
      <c r="W360" s="276">
        <v>7450</v>
      </c>
      <c r="X360" s="278">
        <v>8500</v>
      </c>
      <c r="Y360" s="277">
        <v>10800</v>
      </c>
      <c r="Z360" s="276">
        <v>7900</v>
      </c>
      <c r="AA360" s="278">
        <v>8500</v>
      </c>
      <c r="AB360" s="277">
        <v>10800</v>
      </c>
      <c r="AC360" s="276">
        <v>7250</v>
      </c>
      <c r="AD360" s="278">
        <v>8300</v>
      </c>
      <c r="AE360" s="277">
        <v>10600</v>
      </c>
      <c r="AF360" s="276">
        <v>7750</v>
      </c>
      <c r="AG360" s="278">
        <v>8500</v>
      </c>
      <c r="AH360" s="277">
        <v>10800</v>
      </c>
      <c r="AI360" s="278">
        <v>7350</v>
      </c>
      <c r="AJ360" s="278">
        <v>8400</v>
      </c>
      <c r="AK360" s="277">
        <v>10700</v>
      </c>
      <c r="AL360" s="72"/>
    </row>
    <row r="361" spans="1:38" ht="15" customHeight="1" x14ac:dyDescent="0.25">
      <c r="A361" s="105"/>
      <c r="B361" s="19"/>
      <c r="C361" s="38" t="s">
        <v>680</v>
      </c>
      <c r="D361" s="632" t="s">
        <v>196</v>
      </c>
      <c r="E361" s="35">
        <f t="shared" si="25"/>
        <v>11455.555555555555</v>
      </c>
      <c r="F361" s="11"/>
      <c r="G361" s="22">
        <f t="shared" si="26"/>
        <v>27</v>
      </c>
      <c r="H361" s="273">
        <f t="shared" si="27"/>
        <v>9672.2222222222226</v>
      </c>
      <c r="I361" s="310">
        <f t="shared" si="27"/>
        <v>10955.555555555555</v>
      </c>
      <c r="J361" s="316">
        <f t="shared" si="27"/>
        <v>11455.555555555555</v>
      </c>
      <c r="K361" s="273">
        <v>9450</v>
      </c>
      <c r="L361" s="275">
        <v>10900</v>
      </c>
      <c r="M361" s="274">
        <v>11400</v>
      </c>
      <c r="N361" s="273">
        <v>9700</v>
      </c>
      <c r="O361" s="275">
        <v>11000</v>
      </c>
      <c r="P361" s="274">
        <v>11500</v>
      </c>
      <c r="Q361" s="273">
        <v>9850</v>
      </c>
      <c r="R361" s="275">
        <v>11000</v>
      </c>
      <c r="S361" s="274">
        <v>11500</v>
      </c>
      <c r="T361" s="273">
        <v>9850</v>
      </c>
      <c r="U361" s="275">
        <v>11000</v>
      </c>
      <c r="V361" s="274">
        <v>11500</v>
      </c>
      <c r="W361" s="273">
        <v>9550</v>
      </c>
      <c r="X361" s="275">
        <v>11000</v>
      </c>
      <c r="Y361" s="274">
        <v>11500</v>
      </c>
      <c r="Z361" s="273">
        <v>10000</v>
      </c>
      <c r="AA361" s="275">
        <v>11000</v>
      </c>
      <c r="AB361" s="274">
        <v>11500</v>
      </c>
      <c r="AC361" s="273">
        <v>9350</v>
      </c>
      <c r="AD361" s="275">
        <v>10800</v>
      </c>
      <c r="AE361" s="274">
        <v>11300</v>
      </c>
      <c r="AF361" s="273">
        <v>9850</v>
      </c>
      <c r="AG361" s="275">
        <v>11000</v>
      </c>
      <c r="AH361" s="274">
        <v>11500</v>
      </c>
      <c r="AI361" s="275">
        <v>9450</v>
      </c>
      <c r="AJ361" s="275">
        <v>10900</v>
      </c>
      <c r="AK361" s="274">
        <v>11400</v>
      </c>
      <c r="AL361" s="72"/>
    </row>
    <row r="362" spans="1:38" ht="15" customHeight="1" x14ac:dyDescent="0.25">
      <c r="A362" s="105"/>
      <c r="B362" s="19"/>
      <c r="C362" s="152" t="s">
        <v>681</v>
      </c>
      <c r="D362" s="228" t="s">
        <v>196</v>
      </c>
      <c r="E362" s="154">
        <f t="shared" si="25"/>
        <v>12955.555555555555</v>
      </c>
      <c r="F362" s="11"/>
      <c r="G362" s="150">
        <f t="shared" si="26"/>
        <v>27</v>
      </c>
      <c r="H362" s="276">
        <f t="shared" si="27"/>
        <v>11672.222222222223</v>
      </c>
      <c r="I362" s="309">
        <f t="shared" si="27"/>
        <v>12505.555555555555</v>
      </c>
      <c r="J362" s="317">
        <f t="shared" si="27"/>
        <v>12955.555555555555</v>
      </c>
      <c r="K362" s="276">
        <v>11450</v>
      </c>
      <c r="L362" s="278">
        <v>12450</v>
      </c>
      <c r="M362" s="277">
        <v>12900</v>
      </c>
      <c r="N362" s="276">
        <v>11700</v>
      </c>
      <c r="O362" s="278">
        <v>12550</v>
      </c>
      <c r="P362" s="277">
        <v>13000</v>
      </c>
      <c r="Q362" s="276">
        <v>11850</v>
      </c>
      <c r="R362" s="278">
        <v>12550</v>
      </c>
      <c r="S362" s="277">
        <v>13000</v>
      </c>
      <c r="T362" s="276">
        <v>11850</v>
      </c>
      <c r="U362" s="278">
        <v>12550</v>
      </c>
      <c r="V362" s="277">
        <v>13000</v>
      </c>
      <c r="W362" s="276">
        <v>11550</v>
      </c>
      <c r="X362" s="278">
        <v>12550</v>
      </c>
      <c r="Y362" s="277">
        <v>13000</v>
      </c>
      <c r="Z362" s="276">
        <v>12000</v>
      </c>
      <c r="AA362" s="278">
        <v>12550</v>
      </c>
      <c r="AB362" s="277">
        <v>13000</v>
      </c>
      <c r="AC362" s="276">
        <v>11350</v>
      </c>
      <c r="AD362" s="278">
        <v>12350</v>
      </c>
      <c r="AE362" s="277">
        <v>12800</v>
      </c>
      <c r="AF362" s="276">
        <v>11850</v>
      </c>
      <c r="AG362" s="278">
        <v>12550</v>
      </c>
      <c r="AH362" s="277">
        <v>13000</v>
      </c>
      <c r="AI362" s="278">
        <v>11450</v>
      </c>
      <c r="AJ362" s="278">
        <v>12450</v>
      </c>
      <c r="AK362" s="277">
        <v>12900</v>
      </c>
      <c r="AL362" s="72"/>
    </row>
    <row r="363" spans="1:38" ht="15" customHeight="1" x14ac:dyDescent="0.25">
      <c r="A363" s="105"/>
      <c r="B363" s="19"/>
      <c r="C363" s="38" t="s">
        <v>682</v>
      </c>
      <c r="D363" s="632" t="s">
        <v>25</v>
      </c>
      <c r="E363" s="35">
        <f t="shared" si="25"/>
        <v>4455.5555555555557</v>
      </c>
      <c r="F363" s="11"/>
      <c r="G363" s="22">
        <f t="shared" si="26"/>
        <v>27</v>
      </c>
      <c r="H363" s="273">
        <f t="shared" si="27"/>
        <v>2472.2222222222222</v>
      </c>
      <c r="I363" s="310">
        <f t="shared" si="27"/>
        <v>3455.5555555555557</v>
      </c>
      <c r="J363" s="316">
        <f t="shared" si="27"/>
        <v>4455.5555555555557</v>
      </c>
      <c r="K363" s="273">
        <v>2250</v>
      </c>
      <c r="L363" s="275">
        <v>3400</v>
      </c>
      <c r="M363" s="274">
        <v>4400</v>
      </c>
      <c r="N363" s="273">
        <v>2500</v>
      </c>
      <c r="O363" s="275">
        <v>3500</v>
      </c>
      <c r="P363" s="274">
        <v>4500</v>
      </c>
      <c r="Q363" s="273">
        <v>2650</v>
      </c>
      <c r="R363" s="275">
        <v>3500</v>
      </c>
      <c r="S363" s="274">
        <v>4500</v>
      </c>
      <c r="T363" s="273">
        <v>2650</v>
      </c>
      <c r="U363" s="275">
        <v>3500</v>
      </c>
      <c r="V363" s="274">
        <v>4500</v>
      </c>
      <c r="W363" s="273">
        <v>2350</v>
      </c>
      <c r="X363" s="275">
        <v>3500</v>
      </c>
      <c r="Y363" s="274">
        <v>4500</v>
      </c>
      <c r="Z363" s="273">
        <v>2800</v>
      </c>
      <c r="AA363" s="275">
        <v>3500</v>
      </c>
      <c r="AB363" s="274">
        <v>4500</v>
      </c>
      <c r="AC363" s="273">
        <v>2150</v>
      </c>
      <c r="AD363" s="275">
        <v>3300</v>
      </c>
      <c r="AE363" s="274">
        <v>4300</v>
      </c>
      <c r="AF363" s="273">
        <v>2650</v>
      </c>
      <c r="AG363" s="275">
        <v>3500</v>
      </c>
      <c r="AH363" s="274">
        <v>4500</v>
      </c>
      <c r="AI363" s="275">
        <v>2250</v>
      </c>
      <c r="AJ363" s="275">
        <v>3400</v>
      </c>
      <c r="AK363" s="274">
        <v>4400</v>
      </c>
      <c r="AL363" s="72"/>
    </row>
    <row r="364" spans="1:38" ht="15" customHeight="1" x14ac:dyDescent="0.25">
      <c r="A364" s="105"/>
      <c r="B364" s="19"/>
      <c r="C364" s="152" t="s">
        <v>683</v>
      </c>
      <c r="D364" s="228" t="s">
        <v>27</v>
      </c>
      <c r="E364" s="154">
        <f t="shared" si="25"/>
        <v>7855.5555555555557</v>
      </c>
      <c r="F364" s="11"/>
      <c r="G364" s="150">
        <f t="shared" si="26"/>
        <v>27</v>
      </c>
      <c r="H364" s="276">
        <f t="shared" si="27"/>
        <v>4922.2222222222226</v>
      </c>
      <c r="I364" s="309">
        <f t="shared" si="27"/>
        <v>6455.5555555555557</v>
      </c>
      <c r="J364" s="317">
        <f t="shared" si="27"/>
        <v>7855.5555555555557</v>
      </c>
      <c r="K364" s="276">
        <v>4700</v>
      </c>
      <c r="L364" s="278">
        <v>6400</v>
      </c>
      <c r="M364" s="277">
        <v>7800</v>
      </c>
      <c r="N364" s="276">
        <v>4950</v>
      </c>
      <c r="O364" s="278">
        <v>6500</v>
      </c>
      <c r="P364" s="277">
        <v>7900</v>
      </c>
      <c r="Q364" s="276">
        <v>5100</v>
      </c>
      <c r="R364" s="278">
        <v>6500</v>
      </c>
      <c r="S364" s="277">
        <v>7900</v>
      </c>
      <c r="T364" s="276">
        <v>5100</v>
      </c>
      <c r="U364" s="278">
        <v>6500</v>
      </c>
      <c r="V364" s="277">
        <v>7900</v>
      </c>
      <c r="W364" s="276">
        <v>4800</v>
      </c>
      <c r="X364" s="278">
        <v>6500</v>
      </c>
      <c r="Y364" s="277">
        <v>7900</v>
      </c>
      <c r="Z364" s="276">
        <v>5250</v>
      </c>
      <c r="AA364" s="278">
        <v>6500</v>
      </c>
      <c r="AB364" s="277">
        <v>7900</v>
      </c>
      <c r="AC364" s="276">
        <v>4600</v>
      </c>
      <c r="AD364" s="278">
        <v>6300</v>
      </c>
      <c r="AE364" s="277">
        <v>7700</v>
      </c>
      <c r="AF364" s="276">
        <v>5100</v>
      </c>
      <c r="AG364" s="278">
        <v>6500</v>
      </c>
      <c r="AH364" s="277">
        <v>7900</v>
      </c>
      <c r="AI364" s="278">
        <v>4700</v>
      </c>
      <c r="AJ364" s="278">
        <v>6400</v>
      </c>
      <c r="AK364" s="277">
        <v>7800</v>
      </c>
      <c r="AL364" s="72"/>
    </row>
    <row r="365" spans="1:38" ht="15" customHeight="1" x14ac:dyDescent="0.25">
      <c r="A365" s="105"/>
      <c r="B365" s="19"/>
      <c r="C365" s="38" t="s">
        <v>684</v>
      </c>
      <c r="D365" s="632" t="s">
        <v>29</v>
      </c>
      <c r="E365" s="35">
        <f t="shared" si="25"/>
        <v>10455.555555555555</v>
      </c>
      <c r="F365" s="11"/>
      <c r="G365" s="22">
        <f t="shared" si="26"/>
        <v>27</v>
      </c>
      <c r="H365" s="273">
        <f t="shared" si="27"/>
        <v>6572.2222222222226</v>
      </c>
      <c r="I365" s="310">
        <f t="shared" si="27"/>
        <v>7955.5555555555557</v>
      </c>
      <c r="J365" s="316">
        <f t="shared" si="27"/>
        <v>10455.555555555555</v>
      </c>
      <c r="K365" s="273">
        <v>6350</v>
      </c>
      <c r="L365" s="275">
        <v>7900</v>
      </c>
      <c r="M365" s="274">
        <v>10400</v>
      </c>
      <c r="N365" s="273">
        <v>6600</v>
      </c>
      <c r="O365" s="275">
        <v>8000</v>
      </c>
      <c r="P365" s="274">
        <v>10500</v>
      </c>
      <c r="Q365" s="273">
        <v>6750</v>
      </c>
      <c r="R365" s="275">
        <v>8000</v>
      </c>
      <c r="S365" s="274">
        <v>10500</v>
      </c>
      <c r="T365" s="273">
        <v>6750</v>
      </c>
      <c r="U365" s="275">
        <v>8000</v>
      </c>
      <c r="V365" s="274">
        <v>10500</v>
      </c>
      <c r="W365" s="273">
        <v>6450</v>
      </c>
      <c r="X365" s="275">
        <v>8000</v>
      </c>
      <c r="Y365" s="274">
        <v>10500</v>
      </c>
      <c r="Z365" s="273">
        <v>6900</v>
      </c>
      <c r="AA365" s="275">
        <v>8000</v>
      </c>
      <c r="AB365" s="274">
        <v>10500</v>
      </c>
      <c r="AC365" s="273">
        <v>6250</v>
      </c>
      <c r="AD365" s="275">
        <v>7800</v>
      </c>
      <c r="AE365" s="274">
        <v>10300</v>
      </c>
      <c r="AF365" s="273">
        <v>6750</v>
      </c>
      <c r="AG365" s="275">
        <v>8000</v>
      </c>
      <c r="AH365" s="274">
        <v>10500</v>
      </c>
      <c r="AI365" s="275">
        <v>6350</v>
      </c>
      <c r="AJ365" s="275">
        <v>7900</v>
      </c>
      <c r="AK365" s="274">
        <v>10400</v>
      </c>
      <c r="AL365" s="72"/>
    </row>
    <row r="366" spans="1:38" ht="15" customHeight="1" x14ac:dyDescent="0.25">
      <c r="A366" s="105"/>
      <c r="B366" s="19"/>
      <c r="C366" s="152" t="s">
        <v>685</v>
      </c>
      <c r="D366" s="228" t="s">
        <v>29</v>
      </c>
      <c r="E366" s="154">
        <f t="shared" si="25"/>
        <v>12455.555555555555</v>
      </c>
      <c r="F366" s="11"/>
      <c r="G366" s="150">
        <f t="shared" si="26"/>
        <v>27</v>
      </c>
      <c r="H366" s="276">
        <f t="shared" si="27"/>
        <v>9572.2222222222226</v>
      </c>
      <c r="I366" s="309">
        <f t="shared" si="27"/>
        <v>10955.555555555555</v>
      </c>
      <c r="J366" s="317">
        <f t="shared" si="27"/>
        <v>12455.555555555555</v>
      </c>
      <c r="K366" s="276">
        <v>9350</v>
      </c>
      <c r="L366" s="278">
        <v>10900</v>
      </c>
      <c r="M366" s="277">
        <v>12400</v>
      </c>
      <c r="N366" s="276">
        <v>9600</v>
      </c>
      <c r="O366" s="278">
        <v>11000</v>
      </c>
      <c r="P366" s="277">
        <v>12500</v>
      </c>
      <c r="Q366" s="276">
        <v>9750</v>
      </c>
      <c r="R366" s="278">
        <v>11000</v>
      </c>
      <c r="S366" s="277">
        <v>12500</v>
      </c>
      <c r="T366" s="276">
        <v>9750</v>
      </c>
      <c r="U366" s="278">
        <v>11000</v>
      </c>
      <c r="V366" s="277">
        <v>12500</v>
      </c>
      <c r="W366" s="276">
        <v>9450</v>
      </c>
      <c r="X366" s="278">
        <v>11000</v>
      </c>
      <c r="Y366" s="277">
        <v>12500</v>
      </c>
      <c r="Z366" s="276">
        <v>9900</v>
      </c>
      <c r="AA366" s="278">
        <v>11000</v>
      </c>
      <c r="AB366" s="277">
        <v>12500</v>
      </c>
      <c r="AC366" s="276">
        <v>9250</v>
      </c>
      <c r="AD366" s="278">
        <v>10800</v>
      </c>
      <c r="AE366" s="277">
        <v>12300</v>
      </c>
      <c r="AF366" s="276">
        <v>9750</v>
      </c>
      <c r="AG366" s="278">
        <v>11000</v>
      </c>
      <c r="AH366" s="277">
        <v>12500</v>
      </c>
      <c r="AI366" s="278">
        <v>9350</v>
      </c>
      <c r="AJ366" s="278">
        <v>10900</v>
      </c>
      <c r="AK366" s="277">
        <v>12400</v>
      </c>
      <c r="AL366" s="72"/>
    </row>
    <row r="367" spans="1:38" ht="15" customHeight="1" x14ac:dyDescent="0.25">
      <c r="A367" s="105"/>
      <c r="B367" s="19"/>
      <c r="C367" s="38" t="s">
        <v>686</v>
      </c>
      <c r="D367" s="632" t="s">
        <v>47</v>
      </c>
      <c r="E367" s="35">
        <f t="shared" si="25"/>
        <v>14455.555555555555</v>
      </c>
      <c r="F367" s="11"/>
      <c r="G367" s="22">
        <f t="shared" si="26"/>
        <v>27</v>
      </c>
      <c r="H367" s="273">
        <f t="shared" si="27"/>
        <v>11672.222222222223</v>
      </c>
      <c r="I367" s="310">
        <f t="shared" si="27"/>
        <v>12955.555555555555</v>
      </c>
      <c r="J367" s="316">
        <f t="shared" si="27"/>
        <v>14455.555555555555</v>
      </c>
      <c r="K367" s="273">
        <v>11450</v>
      </c>
      <c r="L367" s="275">
        <v>12900</v>
      </c>
      <c r="M367" s="274">
        <v>14400</v>
      </c>
      <c r="N367" s="273">
        <v>11700</v>
      </c>
      <c r="O367" s="275">
        <v>13000</v>
      </c>
      <c r="P367" s="274">
        <v>14500</v>
      </c>
      <c r="Q367" s="273">
        <v>11850</v>
      </c>
      <c r="R367" s="275">
        <v>13000</v>
      </c>
      <c r="S367" s="274">
        <v>14500</v>
      </c>
      <c r="T367" s="273">
        <v>11850</v>
      </c>
      <c r="U367" s="275">
        <v>13000</v>
      </c>
      <c r="V367" s="274">
        <v>14500</v>
      </c>
      <c r="W367" s="273">
        <v>11550</v>
      </c>
      <c r="X367" s="275">
        <v>13000</v>
      </c>
      <c r="Y367" s="274">
        <v>14500</v>
      </c>
      <c r="Z367" s="273">
        <v>12000</v>
      </c>
      <c r="AA367" s="275">
        <v>13000</v>
      </c>
      <c r="AB367" s="274">
        <v>14500</v>
      </c>
      <c r="AC367" s="273">
        <v>11350</v>
      </c>
      <c r="AD367" s="275">
        <v>12800</v>
      </c>
      <c r="AE367" s="274">
        <v>14300</v>
      </c>
      <c r="AF367" s="273">
        <v>11850</v>
      </c>
      <c r="AG367" s="275">
        <v>13000</v>
      </c>
      <c r="AH367" s="274">
        <v>14500</v>
      </c>
      <c r="AI367" s="275">
        <v>11450</v>
      </c>
      <c r="AJ367" s="275">
        <v>12900</v>
      </c>
      <c r="AK367" s="274">
        <v>14400</v>
      </c>
      <c r="AL367" s="72"/>
    </row>
    <row r="368" spans="1:38" ht="15" customHeight="1" x14ac:dyDescent="0.25">
      <c r="A368" s="105"/>
      <c r="B368" s="19"/>
      <c r="C368" s="152" t="s">
        <v>687</v>
      </c>
      <c r="D368" s="228" t="s">
        <v>196</v>
      </c>
      <c r="E368" s="154">
        <f t="shared" si="25"/>
        <v>3455.5555555555557</v>
      </c>
      <c r="F368" s="11"/>
      <c r="G368" s="150">
        <f t="shared" si="26"/>
        <v>27</v>
      </c>
      <c r="H368" s="276">
        <f t="shared" si="27"/>
        <v>1772.2222222222222</v>
      </c>
      <c r="I368" s="309">
        <f t="shared" si="27"/>
        <v>2455.5555555555557</v>
      </c>
      <c r="J368" s="317">
        <f t="shared" si="27"/>
        <v>3455.5555555555557</v>
      </c>
      <c r="K368" s="276">
        <v>1550</v>
      </c>
      <c r="L368" s="278">
        <v>2400</v>
      </c>
      <c r="M368" s="277">
        <v>3400</v>
      </c>
      <c r="N368" s="276">
        <v>1800</v>
      </c>
      <c r="O368" s="278">
        <v>2500</v>
      </c>
      <c r="P368" s="277">
        <v>3500</v>
      </c>
      <c r="Q368" s="276">
        <v>1950</v>
      </c>
      <c r="R368" s="278">
        <v>2500</v>
      </c>
      <c r="S368" s="277">
        <v>3500</v>
      </c>
      <c r="T368" s="276">
        <v>1950</v>
      </c>
      <c r="U368" s="278">
        <v>2500</v>
      </c>
      <c r="V368" s="277">
        <v>3500</v>
      </c>
      <c r="W368" s="276">
        <v>1650</v>
      </c>
      <c r="X368" s="278">
        <v>2500</v>
      </c>
      <c r="Y368" s="277">
        <v>3500</v>
      </c>
      <c r="Z368" s="276">
        <v>2100</v>
      </c>
      <c r="AA368" s="278">
        <v>2500</v>
      </c>
      <c r="AB368" s="277">
        <v>3500</v>
      </c>
      <c r="AC368" s="276">
        <v>1450</v>
      </c>
      <c r="AD368" s="278">
        <v>2300</v>
      </c>
      <c r="AE368" s="277">
        <v>3300</v>
      </c>
      <c r="AF368" s="276">
        <v>1950</v>
      </c>
      <c r="AG368" s="278">
        <v>2500</v>
      </c>
      <c r="AH368" s="277">
        <v>3500</v>
      </c>
      <c r="AI368" s="278">
        <v>1550</v>
      </c>
      <c r="AJ368" s="278">
        <v>2400</v>
      </c>
      <c r="AK368" s="277">
        <v>3400</v>
      </c>
      <c r="AL368" s="72"/>
    </row>
    <row r="369" spans="1:38" ht="15" customHeight="1" x14ac:dyDescent="0.25">
      <c r="A369" s="105"/>
      <c r="B369" s="19"/>
      <c r="C369" s="38" t="s">
        <v>688</v>
      </c>
      <c r="D369" s="632" t="s">
        <v>196</v>
      </c>
      <c r="E369" s="35">
        <f t="shared" si="25"/>
        <v>5455.5555555555557</v>
      </c>
      <c r="F369" s="11"/>
      <c r="G369" s="22">
        <f t="shared" si="26"/>
        <v>27</v>
      </c>
      <c r="H369" s="273">
        <f t="shared" si="27"/>
        <v>2672.2222222222222</v>
      </c>
      <c r="I369" s="310">
        <f t="shared" si="27"/>
        <v>4105.5555555555557</v>
      </c>
      <c r="J369" s="316">
        <f t="shared" si="27"/>
        <v>5455.5555555555557</v>
      </c>
      <c r="K369" s="273">
        <v>2450</v>
      </c>
      <c r="L369" s="275">
        <v>4050</v>
      </c>
      <c r="M369" s="274">
        <v>5400</v>
      </c>
      <c r="N369" s="273">
        <v>2700</v>
      </c>
      <c r="O369" s="275">
        <v>4150</v>
      </c>
      <c r="P369" s="274">
        <v>5500</v>
      </c>
      <c r="Q369" s="273">
        <v>2850</v>
      </c>
      <c r="R369" s="275">
        <v>4150</v>
      </c>
      <c r="S369" s="274">
        <v>5500</v>
      </c>
      <c r="T369" s="273">
        <v>2850</v>
      </c>
      <c r="U369" s="275">
        <v>4150</v>
      </c>
      <c r="V369" s="274">
        <v>5500</v>
      </c>
      <c r="W369" s="273">
        <v>2550</v>
      </c>
      <c r="X369" s="275">
        <v>4150</v>
      </c>
      <c r="Y369" s="274">
        <v>5500</v>
      </c>
      <c r="Z369" s="273">
        <v>3000</v>
      </c>
      <c r="AA369" s="275">
        <v>4150</v>
      </c>
      <c r="AB369" s="274">
        <v>5500</v>
      </c>
      <c r="AC369" s="273">
        <v>2350</v>
      </c>
      <c r="AD369" s="275">
        <v>3950</v>
      </c>
      <c r="AE369" s="274">
        <v>5300</v>
      </c>
      <c r="AF369" s="273">
        <v>2850</v>
      </c>
      <c r="AG369" s="275">
        <v>4150</v>
      </c>
      <c r="AH369" s="274">
        <v>5500</v>
      </c>
      <c r="AI369" s="275">
        <v>2450</v>
      </c>
      <c r="AJ369" s="275">
        <v>4050</v>
      </c>
      <c r="AK369" s="274">
        <v>5400</v>
      </c>
      <c r="AL369" s="72"/>
    </row>
    <row r="370" spans="1:38" ht="15" customHeight="1" x14ac:dyDescent="0.25">
      <c r="A370" s="105"/>
      <c r="B370" s="19"/>
      <c r="C370" s="152" t="s">
        <v>689</v>
      </c>
      <c r="D370" s="228" t="s">
        <v>196</v>
      </c>
      <c r="E370" s="154">
        <f t="shared" si="25"/>
        <v>8455.5555555555547</v>
      </c>
      <c r="F370" s="11"/>
      <c r="G370" s="150">
        <f t="shared" si="26"/>
        <v>27</v>
      </c>
      <c r="H370" s="276">
        <f t="shared" si="27"/>
        <v>4672.2222222222226</v>
      </c>
      <c r="I370" s="309">
        <f t="shared" si="27"/>
        <v>6455.5555555555557</v>
      </c>
      <c r="J370" s="317">
        <f t="shared" si="27"/>
        <v>8455.5555555555547</v>
      </c>
      <c r="K370" s="276">
        <v>4450</v>
      </c>
      <c r="L370" s="278">
        <v>6400</v>
      </c>
      <c r="M370" s="277">
        <v>8400</v>
      </c>
      <c r="N370" s="276">
        <v>4700</v>
      </c>
      <c r="O370" s="278">
        <v>6500</v>
      </c>
      <c r="P370" s="277">
        <v>8500</v>
      </c>
      <c r="Q370" s="276">
        <v>4850</v>
      </c>
      <c r="R370" s="278">
        <v>6500</v>
      </c>
      <c r="S370" s="277">
        <v>8500</v>
      </c>
      <c r="T370" s="276">
        <v>4850</v>
      </c>
      <c r="U370" s="278">
        <v>6500</v>
      </c>
      <c r="V370" s="277">
        <v>8500</v>
      </c>
      <c r="W370" s="276">
        <v>4550</v>
      </c>
      <c r="X370" s="278">
        <v>6500</v>
      </c>
      <c r="Y370" s="277">
        <v>8500</v>
      </c>
      <c r="Z370" s="276">
        <v>5000</v>
      </c>
      <c r="AA370" s="278">
        <v>6500</v>
      </c>
      <c r="AB370" s="277">
        <v>8500</v>
      </c>
      <c r="AC370" s="276">
        <v>4350</v>
      </c>
      <c r="AD370" s="278">
        <v>6300</v>
      </c>
      <c r="AE370" s="277">
        <v>8300</v>
      </c>
      <c r="AF370" s="276">
        <v>4850</v>
      </c>
      <c r="AG370" s="278">
        <v>6500</v>
      </c>
      <c r="AH370" s="277">
        <v>8500</v>
      </c>
      <c r="AI370" s="278">
        <v>4450</v>
      </c>
      <c r="AJ370" s="278">
        <v>6400</v>
      </c>
      <c r="AK370" s="277">
        <v>8400</v>
      </c>
      <c r="AL370" s="72"/>
    </row>
    <row r="371" spans="1:38" ht="15" customHeight="1" x14ac:dyDescent="0.25">
      <c r="A371" s="105"/>
      <c r="B371" s="19"/>
      <c r="C371" s="38" t="s">
        <v>690</v>
      </c>
      <c r="D371" s="632" t="s">
        <v>196</v>
      </c>
      <c r="E371" s="35">
        <f t="shared" si="25"/>
        <v>10505.555555555555</v>
      </c>
      <c r="F371" s="11"/>
      <c r="G371" s="22">
        <f t="shared" si="26"/>
        <v>27</v>
      </c>
      <c r="H371" s="273">
        <f t="shared" si="27"/>
        <v>6172.2222222222226</v>
      </c>
      <c r="I371" s="310">
        <f t="shared" si="27"/>
        <v>8455.5555555555547</v>
      </c>
      <c r="J371" s="316">
        <f t="shared" si="27"/>
        <v>10505.555555555555</v>
      </c>
      <c r="K371" s="273">
        <v>5950</v>
      </c>
      <c r="L371" s="275">
        <v>8400</v>
      </c>
      <c r="M371" s="274">
        <v>10450</v>
      </c>
      <c r="N371" s="273">
        <v>6200</v>
      </c>
      <c r="O371" s="275">
        <v>8500</v>
      </c>
      <c r="P371" s="274">
        <v>10550</v>
      </c>
      <c r="Q371" s="273">
        <v>6350</v>
      </c>
      <c r="R371" s="275">
        <v>8500</v>
      </c>
      <c r="S371" s="274">
        <v>10550</v>
      </c>
      <c r="T371" s="273">
        <v>6350</v>
      </c>
      <c r="U371" s="275">
        <v>8500</v>
      </c>
      <c r="V371" s="274">
        <v>10550</v>
      </c>
      <c r="W371" s="273">
        <v>6050</v>
      </c>
      <c r="X371" s="275">
        <v>8500</v>
      </c>
      <c r="Y371" s="274">
        <v>10550</v>
      </c>
      <c r="Z371" s="273">
        <v>6500</v>
      </c>
      <c r="AA371" s="275">
        <v>8500</v>
      </c>
      <c r="AB371" s="274">
        <v>10550</v>
      </c>
      <c r="AC371" s="273">
        <v>5850</v>
      </c>
      <c r="AD371" s="275">
        <v>8300</v>
      </c>
      <c r="AE371" s="274">
        <v>10350</v>
      </c>
      <c r="AF371" s="273">
        <v>6350</v>
      </c>
      <c r="AG371" s="275">
        <v>8500</v>
      </c>
      <c r="AH371" s="274">
        <v>10550</v>
      </c>
      <c r="AI371" s="275">
        <v>5950</v>
      </c>
      <c r="AJ371" s="275">
        <v>8400</v>
      </c>
      <c r="AK371" s="274">
        <v>10450</v>
      </c>
      <c r="AL371" s="72"/>
    </row>
    <row r="372" spans="1:38" ht="15" customHeight="1" x14ac:dyDescent="0.25">
      <c r="A372" s="105"/>
      <c r="B372" s="19"/>
      <c r="C372" s="152" t="s">
        <v>691</v>
      </c>
      <c r="D372" s="228" t="s">
        <v>196</v>
      </c>
      <c r="E372" s="154">
        <f t="shared" si="25"/>
        <v>11955.555555555555</v>
      </c>
      <c r="F372" s="11"/>
      <c r="G372" s="150">
        <f t="shared" si="26"/>
        <v>27</v>
      </c>
      <c r="H372" s="276">
        <f t="shared" si="27"/>
        <v>8172.2222222222226</v>
      </c>
      <c r="I372" s="309">
        <f t="shared" si="27"/>
        <v>10505.555555555555</v>
      </c>
      <c r="J372" s="317">
        <f t="shared" si="27"/>
        <v>11955.555555555555</v>
      </c>
      <c r="K372" s="276">
        <v>7950</v>
      </c>
      <c r="L372" s="278">
        <v>10450</v>
      </c>
      <c r="M372" s="277">
        <v>11900</v>
      </c>
      <c r="N372" s="276">
        <v>8200</v>
      </c>
      <c r="O372" s="278">
        <v>10550</v>
      </c>
      <c r="P372" s="277">
        <v>12000</v>
      </c>
      <c r="Q372" s="276">
        <v>8350</v>
      </c>
      <c r="R372" s="278">
        <v>10550</v>
      </c>
      <c r="S372" s="277">
        <v>12000</v>
      </c>
      <c r="T372" s="276">
        <v>8350</v>
      </c>
      <c r="U372" s="278">
        <v>10550</v>
      </c>
      <c r="V372" s="277">
        <v>12000</v>
      </c>
      <c r="W372" s="276">
        <v>8050</v>
      </c>
      <c r="X372" s="278">
        <v>10550</v>
      </c>
      <c r="Y372" s="277">
        <v>12000</v>
      </c>
      <c r="Z372" s="276">
        <v>8500</v>
      </c>
      <c r="AA372" s="278">
        <v>10550</v>
      </c>
      <c r="AB372" s="277">
        <v>12000</v>
      </c>
      <c r="AC372" s="276">
        <v>7850</v>
      </c>
      <c r="AD372" s="278">
        <v>10350</v>
      </c>
      <c r="AE372" s="277">
        <v>11800</v>
      </c>
      <c r="AF372" s="276">
        <v>8350</v>
      </c>
      <c r="AG372" s="278">
        <v>10550</v>
      </c>
      <c r="AH372" s="277">
        <v>12000</v>
      </c>
      <c r="AI372" s="278">
        <v>7950</v>
      </c>
      <c r="AJ372" s="278">
        <v>10450</v>
      </c>
      <c r="AK372" s="277">
        <v>11900</v>
      </c>
      <c r="AL372" s="72"/>
    </row>
    <row r="373" spans="1:38" ht="15" customHeight="1" x14ac:dyDescent="0.25">
      <c r="A373" s="105"/>
      <c r="B373" s="19"/>
      <c r="C373" s="38" t="s">
        <v>692</v>
      </c>
      <c r="D373" s="632" t="s">
        <v>25</v>
      </c>
      <c r="E373" s="35">
        <f t="shared" si="25"/>
        <v>6355.5555555555557</v>
      </c>
      <c r="F373" s="11"/>
      <c r="G373" s="22">
        <f t="shared" si="26"/>
        <v>27</v>
      </c>
      <c r="H373" s="273">
        <f t="shared" si="27"/>
        <v>4672.2222222222226</v>
      </c>
      <c r="I373" s="310">
        <f t="shared" si="27"/>
        <v>5705.5555555555557</v>
      </c>
      <c r="J373" s="316">
        <f t="shared" si="27"/>
        <v>6355.5555555555557</v>
      </c>
      <c r="K373" s="273">
        <v>4450</v>
      </c>
      <c r="L373" s="275">
        <v>5650</v>
      </c>
      <c r="M373" s="274">
        <v>6300</v>
      </c>
      <c r="N373" s="273">
        <v>4700</v>
      </c>
      <c r="O373" s="275">
        <v>5750</v>
      </c>
      <c r="P373" s="274">
        <v>6400</v>
      </c>
      <c r="Q373" s="273">
        <v>4850</v>
      </c>
      <c r="R373" s="275">
        <v>5750</v>
      </c>
      <c r="S373" s="274">
        <v>6400</v>
      </c>
      <c r="T373" s="273">
        <v>4850</v>
      </c>
      <c r="U373" s="275">
        <v>5750</v>
      </c>
      <c r="V373" s="274">
        <v>6400</v>
      </c>
      <c r="W373" s="273">
        <v>4550</v>
      </c>
      <c r="X373" s="275">
        <v>5750</v>
      </c>
      <c r="Y373" s="274">
        <v>6400</v>
      </c>
      <c r="Z373" s="273">
        <v>5000</v>
      </c>
      <c r="AA373" s="275">
        <v>5750</v>
      </c>
      <c r="AB373" s="274">
        <v>6400</v>
      </c>
      <c r="AC373" s="273">
        <v>4350</v>
      </c>
      <c r="AD373" s="275">
        <v>5550</v>
      </c>
      <c r="AE373" s="274">
        <v>6200</v>
      </c>
      <c r="AF373" s="273">
        <v>4850</v>
      </c>
      <c r="AG373" s="275">
        <v>5750</v>
      </c>
      <c r="AH373" s="274">
        <v>6400</v>
      </c>
      <c r="AI373" s="275">
        <v>4450</v>
      </c>
      <c r="AJ373" s="275">
        <v>5650</v>
      </c>
      <c r="AK373" s="274">
        <v>6300</v>
      </c>
      <c r="AL373" s="72"/>
    </row>
    <row r="374" spans="1:38" ht="15" customHeight="1" x14ac:dyDescent="0.25">
      <c r="A374" s="105"/>
      <c r="B374" s="19"/>
      <c r="C374" s="152" t="s">
        <v>693</v>
      </c>
      <c r="D374" s="228" t="s">
        <v>27</v>
      </c>
      <c r="E374" s="154">
        <f t="shared" si="25"/>
        <v>11761.111111111111</v>
      </c>
      <c r="F374" s="11"/>
      <c r="G374" s="150">
        <f t="shared" si="26"/>
        <v>27</v>
      </c>
      <c r="H374" s="276">
        <f t="shared" si="27"/>
        <v>8672.2222222222226</v>
      </c>
      <c r="I374" s="309">
        <f t="shared" si="27"/>
        <v>9955.5555555555547</v>
      </c>
      <c r="J374" s="317">
        <f t="shared" si="27"/>
        <v>11761.111111111111</v>
      </c>
      <c r="K374" s="276">
        <v>8450</v>
      </c>
      <c r="L374" s="278">
        <v>9900</v>
      </c>
      <c r="M374" s="277">
        <v>11700</v>
      </c>
      <c r="N374" s="276">
        <v>8700</v>
      </c>
      <c r="O374" s="278">
        <v>10000</v>
      </c>
      <c r="P374" s="277">
        <v>11800</v>
      </c>
      <c r="Q374" s="276">
        <v>8850</v>
      </c>
      <c r="R374" s="278">
        <v>10000</v>
      </c>
      <c r="S374" s="277">
        <v>11800</v>
      </c>
      <c r="T374" s="276">
        <v>8850</v>
      </c>
      <c r="U374" s="278">
        <v>10000</v>
      </c>
      <c r="V374" s="277">
        <v>11800</v>
      </c>
      <c r="W374" s="276">
        <v>8550</v>
      </c>
      <c r="X374" s="278">
        <v>10000</v>
      </c>
      <c r="Y374" s="277">
        <v>11800</v>
      </c>
      <c r="Z374" s="276">
        <v>9000</v>
      </c>
      <c r="AA374" s="278">
        <v>10000</v>
      </c>
      <c r="AB374" s="277">
        <v>11850</v>
      </c>
      <c r="AC374" s="276">
        <v>8350</v>
      </c>
      <c r="AD374" s="278">
        <v>9800</v>
      </c>
      <c r="AE374" s="277">
        <v>11600</v>
      </c>
      <c r="AF374" s="276">
        <v>8850</v>
      </c>
      <c r="AG374" s="278">
        <v>10000</v>
      </c>
      <c r="AH374" s="277">
        <v>11800</v>
      </c>
      <c r="AI374" s="278">
        <v>8450</v>
      </c>
      <c r="AJ374" s="278">
        <v>9900</v>
      </c>
      <c r="AK374" s="277">
        <v>11700</v>
      </c>
      <c r="AL374" s="72"/>
    </row>
    <row r="375" spans="1:38" ht="15" customHeight="1" x14ac:dyDescent="0.25">
      <c r="A375" s="105"/>
      <c r="B375" s="19"/>
      <c r="C375" s="38" t="s">
        <v>694</v>
      </c>
      <c r="D375" s="632" t="s">
        <v>29</v>
      </c>
      <c r="E375" s="35">
        <f t="shared" si="25"/>
        <v>16455.555555555555</v>
      </c>
      <c r="F375" s="11"/>
      <c r="G375" s="22">
        <f t="shared" si="26"/>
        <v>27</v>
      </c>
      <c r="H375" s="273">
        <f t="shared" si="27"/>
        <v>12672.222222222223</v>
      </c>
      <c r="I375" s="310">
        <f t="shared" si="27"/>
        <v>13955.555555555555</v>
      </c>
      <c r="J375" s="316">
        <f t="shared" si="27"/>
        <v>16455.555555555555</v>
      </c>
      <c r="K375" s="273">
        <v>12450</v>
      </c>
      <c r="L375" s="275">
        <v>13900</v>
      </c>
      <c r="M375" s="274">
        <v>16400</v>
      </c>
      <c r="N375" s="273">
        <v>12700</v>
      </c>
      <c r="O375" s="275">
        <v>14000</v>
      </c>
      <c r="P375" s="274">
        <v>16500</v>
      </c>
      <c r="Q375" s="273">
        <v>12850</v>
      </c>
      <c r="R375" s="275">
        <v>14000</v>
      </c>
      <c r="S375" s="274">
        <v>16500</v>
      </c>
      <c r="T375" s="273">
        <v>12850</v>
      </c>
      <c r="U375" s="275">
        <v>14000</v>
      </c>
      <c r="V375" s="274">
        <v>16500</v>
      </c>
      <c r="W375" s="273">
        <v>12550</v>
      </c>
      <c r="X375" s="275">
        <v>14000</v>
      </c>
      <c r="Y375" s="274">
        <v>16500</v>
      </c>
      <c r="Z375" s="273">
        <v>13000</v>
      </c>
      <c r="AA375" s="275">
        <v>14000</v>
      </c>
      <c r="AB375" s="274">
        <v>16500</v>
      </c>
      <c r="AC375" s="273">
        <v>12350</v>
      </c>
      <c r="AD375" s="275">
        <v>13800</v>
      </c>
      <c r="AE375" s="274">
        <v>16300</v>
      </c>
      <c r="AF375" s="273">
        <v>12850</v>
      </c>
      <c r="AG375" s="275">
        <v>14000</v>
      </c>
      <c r="AH375" s="274">
        <v>16500</v>
      </c>
      <c r="AI375" s="275">
        <v>12450</v>
      </c>
      <c r="AJ375" s="275">
        <v>13900</v>
      </c>
      <c r="AK375" s="274">
        <v>16400</v>
      </c>
      <c r="AL375" s="72"/>
    </row>
    <row r="376" spans="1:38" ht="15" customHeight="1" x14ac:dyDescent="0.25">
      <c r="A376" s="105"/>
      <c r="B376" s="19"/>
      <c r="C376" s="152" t="s">
        <v>695</v>
      </c>
      <c r="D376" s="228" t="s">
        <v>29</v>
      </c>
      <c r="E376" s="154">
        <f t="shared" si="25"/>
        <v>19733.333333333332</v>
      </c>
      <c r="F376" s="11"/>
      <c r="G376" s="150">
        <f t="shared" si="26"/>
        <v>27</v>
      </c>
      <c r="H376" s="276">
        <f t="shared" si="27"/>
        <v>13672.222222222223</v>
      </c>
      <c r="I376" s="309">
        <f t="shared" si="27"/>
        <v>15466.666666666666</v>
      </c>
      <c r="J376" s="317">
        <f t="shared" si="27"/>
        <v>19733.333333333332</v>
      </c>
      <c r="K376" s="276">
        <v>13450</v>
      </c>
      <c r="L376" s="278">
        <v>15400</v>
      </c>
      <c r="M376" s="277">
        <v>19650</v>
      </c>
      <c r="N376" s="276">
        <v>13700</v>
      </c>
      <c r="O376" s="278">
        <v>15500</v>
      </c>
      <c r="P376" s="277">
        <v>19750</v>
      </c>
      <c r="Q376" s="276">
        <v>13850</v>
      </c>
      <c r="R376" s="278">
        <v>15500</v>
      </c>
      <c r="S376" s="277">
        <v>19750</v>
      </c>
      <c r="T376" s="276">
        <v>13850</v>
      </c>
      <c r="U376" s="278">
        <v>15500</v>
      </c>
      <c r="V376" s="277">
        <v>19750</v>
      </c>
      <c r="W376" s="276">
        <v>13550</v>
      </c>
      <c r="X376" s="278">
        <v>15500</v>
      </c>
      <c r="Y376" s="277">
        <v>19750</v>
      </c>
      <c r="Z376" s="276">
        <v>14000</v>
      </c>
      <c r="AA376" s="278">
        <v>15600</v>
      </c>
      <c r="AB376" s="277">
        <v>20000</v>
      </c>
      <c r="AC376" s="276">
        <v>13350</v>
      </c>
      <c r="AD376" s="278">
        <v>15300</v>
      </c>
      <c r="AE376" s="277">
        <v>19550</v>
      </c>
      <c r="AF376" s="276">
        <v>13850</v>
      </c>
      <c r="AG376" s="278">
        <v>15500</v>
      </c>
      <c r="AH376" s="277">
        <v>19750</v>
      </c>
      <c r="AI376" s="278">
        <v>13450</v>
      </c>
      <c r="AJ376" s="278">
        <v>15400</v>
      </c>
      <c r="AK376" s="277">
        <v>19650</v>
      </c>
      <c r="AL376" s="72"/>
    </row>
    <row r="377" spans="1:38" ht="15" customHeight="1" x14ac:dyDescent="0.25">
      <c r="A377" s="105"/>
      <c r="B377" s="19"/>
      <c r="C377" s="38" t="s">
        <v>696</v>
      </c>
      <c r="D377" s="632" t="s">
        <v>47</v>
      </c>
      <c r="E377" s="35">
        <f t="shared" si="25"/>
        <v>22233.333333333332</v>
      </c>
      <c r="F377" s="11"/>
      <c r="G377" s="22">
        <f t="shared" si="26"/>
        <v>27</v>
      </c>
      <c r="H377" s="273">
        <f t="shared" si="27"/>
        <v>16672.222222222223</v>
      </c>
      <c r="I377" s="310">
        <f t="shared" si="27"/>
        <v>17955.555555555555</v>
      </c>
      <c r="J377" s="316">
        <f t="shared" si="27"/>
        <v>22233.333333333332</v>
      </c>
      <c r="K377" s="273">
        <v>16450</v>
      </c>
      <c r="L377" s="275">
        <v>17900</v>
      </c>
      <c r="M377" s="274">
        <v>22150</v>
      </c>
      <c r="N377" s="273">
        <v>16700</v>
      </c>
      <c r="O377" s="275">
        <v>18000</v>
      </c>
      <c r="P377" s="274">
        <v>22250</v>
      </c>
      <c r="Q377" s="273">
        <v>16850</v>
      </c>
      <c r="R377" s="275">
        <v>18000</v>
      </c>
      <c r="S377" s="274">
        <v>22250</v>
      </c>
      <c r="T377" s="273">
        <v>16850</v>
      </c>
      <c r="U377" s="275">
        <v>18000</v>
      </c>
      <c r="V377" s="274">
        <v>22250</v>
      </c>
      <c r="W377" s="273">
        <v>16550</v>
      </c>
      <c r="X377" s="275">
        <v>18000</v>
      </c>
      <c r="Y377" s="274">
        <v>22250</v>
      </c>
      <c r="Z377" s="273">
        <v>17000</v>
      </c>
      <c r="AA377" s="275">
        <v>18000</v>
      </c>
      <c r="AB377" s="274">
        <v>22500</v>
      </c>
      <c r="AC377" s="273">
        <v>16350</v>
      </c>
      <c r="AD377" s="275">
        <v>17800</v>
      </c>
      <c r="AE377" s="274">
        <v>22050</v>
      </c>
      <c r="AF377" s="273">
        <v>16850</v>
      </c>
      <c r="AG377" s="275">
        <v>18000</v>
      </c>
      <c r="AH377" s="274">
        <v>22250</v>
      </c>
      <c r="AI377" s="275">
        <v>16450</v>
      </c>
      <c r="AJ377" s="275">
        <v>17900</v>
      </c>
      <c r="AK377" s="274">
        <v>22150</v>
      </c>
      <c r="AL377" s="72"/>
    </row>
    <row r="378" spans="1:38" ht="15" customHeight="1" x14ac:dyDescent="0.25">
      <c r="A378" s="105"/>
      <c r="B378" s="19"/>
      <c r="C378" s="152" t="s">
        <v>697</v>
      </c>
      <c r="D378" s="228" t="s">
        <v>19</v>
      </c>
      <c r="E378" s="154">
        <f t="shared" si="25"/>
        <v>5083.333333333333</v>
      </c>
      <c r="F378" s="11"/>
      <c r="G378" s="150">
        <f t="shared" si="26"/>
        <v>27</v>
      </c>
      <c r="H378" s="276">
        <f t="shared" si="27"/>
        <v>4405.5555555555557</v>
      </c>
      <c r="I378" s="309">
        <f t="shared" si="27"/>
        <v>4661.1111111111113</v>
      </c>
      <c r="J378" s="317">
        <f t="shared" si="27"/>
        <v>5083.333333333333</v>
      </c>
      <c r="K378" s="276">
        <v>4300</v>
      </c>
      <c r="L378" s="278">
        <v>4550</v>
      </c>
      <c r="M378" s="277">
        <v>4950</v>
      </c>
      <c r="N378" s="276">
        <v>4450</v>
      </c>
      <c r="O378" s="278">
        <v>4750</v>
      </c>
      <c r="P378" s="277">
        <v>5150</v>
      </c>
      <c r="Q378" s="276">
        <v>4500</v>
      </c>
      <c r="R378" s="278">
        <v>4750</v>
      </c>
      <c r="S378" s="277">
        <v>5250</v>
      </c>
      <c r="T378" s="276">
        <v>4500</v>
      </c>
      <c r="U378" s="278">
        <v>4750</v>
      </c>
      <c r="V378" s="277">
        <v>5250</v>
      </c>
      <c r="W378" s="276">
        <v>4400</v>
      </c>
      <c r="X378" s="278">
        <v>4650</v>
      </c>
      <c r="Y378" s="277">
        <v>5050</v>
      </c>
      <c r="Z378" s="276">
        <v>4500</v>
      </c>
      <c r="AA378" s="278">
        <v>4750</v>
      </c>
      <c r="AB378" s="277">
        <v>5150</v>
      </c>
      <c r="AC378" s="276">
        <v>4200</v>
      </c>
      <c r="AD378" s="278">
        <v>4450</v>
      </c>
      <c r="AE378" s="277">
        <v>4850</v>
      </c>
      <c r="AF378" s="276">
        <v>4500</v>
      </c>
      <c r="AG378" s="278">
        <v>4750</v>
      </c>
      <c r="AH378" s="277">
        <v>5150</v>
      </c>
      <c r="AI378" s="278">
        <v>4300</v>
      </c>
      <c r="AJ378" s="278">
        <v>4550</v>
      </c>
      <c r="AK378" s="277">
        <v>4950</v>
      </c>
      <c r="AL378" s="72"/>
    </row>
    <row r="379" spans="1:38" ht="15" customHeight="1" x14ac:dyDescent="0.25">
      <c r="A379" s="105"/>
      <c r="B379" s="19"/>
      <c r="C379" s="38" t="s">
        <v>698</v>
      </c>
      <c r="D379" s="632" t="s">
        <v>21</v>
      </c>
      <c r="E379" s="35">
        <f t="shared" si="25"/>
        <v>9116.6666666666661</v>
      </c>
      <c r="F379" s="11"/>
      <c r="G379" s="22">
        <f t="shared" si="26"/>
        <v>27</v>
      </c>
      <c r="H379" s="273">
        <f t="shared" si="27"/>
        <v>7383.333333333333</v>
      </c>
      <c r="I379" s="310">
        <f t="shared" si="27"/>
        <v>8055.5555555555557</v>
      </c>
      <c r="J379" s="316">
        <f t="shared" si="27"/>
        <v>9116.6666666666661</v>
      </c>
      <c r="K379" s="273">
        <v>7300</v>
      </c>
      <c r="L379" s="275">
        <v>7900</v>
      </c>
      <c r="M379" s="274">
        <v>8900</v>
      </c>
      <c r="N379" s="273">
        <v>7200</v>
      </c>
      <c r="O379" s="275">
        <v>8100</v>
      </c>
      <c r="P379" s="274">
        <v>9000</v>
      </c>
      <c r="Q379" s="273">
        <v>7500</v>
      </c>
      <c r="R379" s="275">
        <v>8100</v>
      </c>
      <c r="S379" s="274">
        <v>9100</v>
      </c>
      <c r="T379" s="273">
        <v>7500</v>
      </c>
      <c r="U379" s="275">
        <v>8100</v>
      </c>
      <c r="V379" s="274">
        <v>9100</v>
      </c>
      <c r="W379" s="273">
        <v>7400</v>
      </c>
      <c r="X379" s="275">
        <v>8000</v>
      </c>
      <c r="Y379" s="274">
        <v>9000</v>
      </c>
      <c r="Z379" s="273">
        <v>7550</v>
      </c>
      <c r="AA379" s="275">
        <v>8500</v>
      </c>
      <c r="AB379" s="274">
        <v>10150</v>
      </c>
      <c r="AC379" s="273">
        <v>7200</v>
      </c>
      <c r="AD379" s="275">
        <v>7800</v>
      </c>
      <c r="AE379" s="274">
        <v>8800</v>
      </c>
      <c r="AF379" s="273">
        <v>7500</v>
      </c>
      <c r="AG379" s="275">
        <v>8100</v>
      </c>
      <c r="AH379" s="274">
        <v>9100</v>
      </c>
      <c r="AI379" s="275">
        <v>7300</v>
      </c>
      <c r="AJ379" s="275">
        <v>7900</v>
      </c>
      <c r="AK379" s="274">
        <v>8900</v>
      </c>
      <c r="AL379" s="72"/>
    </row>
    <row r="380" spans="1:38" ht="15" customHeight="1" x14ac:dyDescent="0.25">
      <c r="A380" s="105"/>
      <c r="B380" s="19"/>
      <c r="C380" s="152" t="s">
        <v>699</v>
      </c>
      <c r="D380" s="228" t="s">
        <v>23</v>
      </c>
      <c r="E380" s="154">
        <f t="shared" si="25"/>
        <v>13855.555555555555</v>
      </c>
      <c r="F380" s="11"/>
      <c r="G380" s="150">
        <f t="shared" si="26"/>
        <v>27</v>
      </c>
      <c r="H380" s="276">
        <f t="shared" si="27"/>
        <v>10400</v>
      </c>
      <c r="I380" s="309">
        <f t="shared" si="27"/>
        <v>12355.555555555555</v>
      </c>
      <c r="J380" s="317">
        <f t="shared" si="27"/>
        <v>13855.555555555555</v>
      </c>
      <c r="K380" s="276">
        <v>10300</v>
      </c>
      <c r="L380" s="278">
        <v>12300</v>
      </c>
      <c r="M380" s="277">
        <v>13800</v>
      </c>
      <c r="N380" s="276">
        <v>9900</v>
      </c>
      <c r="O380" s="278">
        <v>12000</v>
      </c>
      <c r="P380" s="277">
        <v>13500</v>
      </c>
      <c r="Q380" s="276">
        <v>10500</v>
      </c>
      <c r="R380" s="278">
        <v>12500</v>
      </c>
      <c r="S380" s="277">
        <v>14000</v>
      </c>
      <c r="T380" s="276">
        <v>10500</v>
      </c>
      <c r="U380" s="278">
        <v>12500</v>
      </c>
      <c r="V380" s="277">
        <v>14000</v>
      </c>
      <c r="W380" s="276">
        <v>10400</v>
      </c>
      <c r="X380" s="278">
        <v>12400</v>
      </c>
      <c r="Y380" s="277">
        <v>13900</v>
      </c>
      <c r="Z380" s="276">
        <v>11000</v>
      </c>
      <c r="AA380" s="278">
        <v>12500</v>
      </c>
      <c r="AB380" s="277">
        <v>14000</v>
      </c>
      <c r="AC380" s="276">
        <v>10200</v>
      </c>
      <c r="AD380" s="278">
        <v>12200</v>
      </c>
      <c r="AE380" s="277">
        <v>13700</v>
      </c>
      <c r="AF380" s="276">
        <v>10500</v>
      </c>
      <c r="AG380" s="278">
        <v>12500</v>
      </c>
      <c r="AH380" s="277">
        <v>14000</v>
      </c>
      <c r="AI380" s="278">
        <v>10300</v>
      </c>
      <c r="AJ380" s="278">
        <v>12300</v>
      </c>
      <c r="AK380" s="277">
        <v>13800</v>
      </c>
      <c r="AL380" s="72"/>
    </row>
    <row r="381" spans="1:38" ht="15" customHeight="1" x14ac:dyDescent="0.25">
      <c r="A381" s="105"/>
      <c r="B381" s="19"/>
      <c r="C381" s="38" t="s">
        <v>700</v>
      </c>
      <c r="D381" s="632" t="s">
        <v>23</v>
      </c>
      <c r="E381" s="35">
        <f t="shared" ref="E381:E444" si="28">J381</f>
        <v>14966.666666666666</v>
      </c>
      <c r="F381" s="11"/>
      <c r="G381" s="22">
        <f t="shared" ref="G381:G444" si="29">COUNT(K381:AK381)</f>
        <v>27</v>
      </c>
      <c r="H381" s="273">
        <f t="shared" si="27"/>
        <v>12833.333333333334</v>
      </c>
      <c r="I381" s="310">
        <f t="shared" si="27"/>
        <v>14355.555555555555</v>
      </c>
      <c r="J381" s="316">
        <f t="shared" si="27"/>
        <v>14966.666666666666</v>
      </c>
      <c r="K381" s="273">
        <v>12800</v>
      </c>
      <c r="L381" s="275">
        <v>14300</v>
      </c>
      <c r="M381" s="274">
        <v>14800</v>
      </c>
      <c r="N381" s="273">
        <v>12300</v>
      </c>
      <c r="O381" s="275">
        <v>14000</v>
      </c>
      <c r="P381" s="274">
        <v>15000</v>
      </c>
      <c r="Q381" s="273">
        <v>13000</v>
      </c>
      <c r="R381" s="275">
        <v>14500</v>
      </c>
      <c r="S381" s="274">
        <v>15000</v>
      </c>
      <c r="T381" s="273">
        <v>13000</v>
      </c>
      <c r="U381" s="275">
        <v>14500</v>
      </c>
      <c r="V381" s="274">
        <v>15000</v>
      </c>
      <c r="W381" s="273">
        <v>12900</v>
      </c>
      <c r="X381" s="275">
        <v>14400</v>
      </c>
      <c r="Y381" s="274">
        <v>14900</v>
      </c>
      <c r="Z381" s="273">
        <v>13000</v>
      </c>
      <c r="AA381" s="275">
        <v>14500</v>
      </c>
      <c r="AB381" s="274">
        <v>15500</v>
      </c>
      <c r="AC381" s="273">
        <v>12700</v>
      </c>
      <c r="AD381" s="275">
        <v>14200</v>
      </c>
      <c r="AE381" s="274">
        <v>14700</v>
      </c>
      <c r="AF381" s="273">
        <v>13000</v>
      </c>
      <c r="AG381" s="275">
        <v>14500</v>
      </c>
      <c r="AH381" s="274">
        <v>15000</v>
      </c>
      <c r="AI381" s="275">
        <v>12800</v>
      </c>
      <c r="AJ381" s="275">
        <v>14300</v>
      </c>
      <c r="AK381" s="274">
        <v>14800</v>
      </c>
      <c r="AL381" s="72"/>
    </row>
    <row r="382" spans="1:38" ht="15" customHeight="1" thickBot="1" x14ac:dyDescent="0.3">
      <c r="A382" s="331"/>
      <c r="B382" s="19"/>
      <c r="C382" s="153" t="s">
        <v>701</v>
      </c>
      <c r="D382" s="78" t="s">
        <v>196</v>
      </c>
      <c r="E382" s="155">
        <f t="shared" si="28"/>
        <v>17855.555555555555</v>
      </c>
      <c r="F382" s="11"/>
      <c r="G382" s="151">
        <f t="shared" si="29"/>
        <v>27</v>
      </c>
      <c r="H382" s="279">
        <f t="shared" ref="H382:J445" si="30">AVERAGE(K382,N382,Q382,T382,W382,Z382,AC382,AF382,AI382)</f>
        <v>14355.555555555555</v>
      </c>
      <c r="I382" s="312">
        <f t="shared" si="30"/>
        <v>15322.222222222223</v>
      </c>
      <c r="J382" s="318">
        <f t="shared" si="30"/>
        <v>17855.555555555555</v>
      </c>
      <c r="K382" s="279">
        <v>14300</v>
      </c>
      <c r="L382" s="281">
        <v>15200</v>
      </c>
      <c r="M382" s="280">
        <v>17800</v>
      </c>
      <c r="N382" s="279">
        <v>14000</v>
      </c>
      <c r="O382" s="281">
        <v>15500</v>
      </c>
      <c r="P382" s="280">
        <v>17500</v>
      </c>
      <c r="Q382" s="279">
        <v>14500</v>
      </c>
      <c r="R382" s="281">
        <v>15400</v>
      </c>
      <c r="S382" s="280">
        <v>18000</v>
      </c>
      <c r="T382" s="279">
        <v>14500</v>
      </c>
      <c r="U382" s="281">
        <v>15400</v>
      </c>
      <c r="V382" s="280">
        <v>18000</v>
      </c>
      <c r="W382" s="279">
        <v>14400</v>
      </c>
      <c r="X382" s="281">
        <v>15300</v>
      </c>
      <c r="Y382" s="280">
        <v>17900</v>
      </c>
      <c r="Z382" s="279">
        <v>14500</v>
      </c>
      <c r="AA382" s="281">
        <v>15400</v>
      </c>
      <c r="AB382" s="280">
        <v>18000</v>
      </c>
      <c r="AC382" s="279">
        <v>14200</v>
      </c>
      <c r="AD382" s="281">
        <v>15100</v>
      </c>
      <c r="AE382" s="280">
        <v>17700</v>
      </c>
      <c r="AF382" s="279">
        <v>14500</v>
      </c>
      <c r="AG382" s="281">
        <v>15400</v>
      </c>
      <c r="AH382" s="280">
        <v>18000</v>
      </c>
      <c r="AI382" s="281">
        <v>14300</v>
      </c>
      <c r="AJ382" s="281">
        <v>15200</v>
      </c>
      <c r="AK382" s="280">
        <v>17800</v>
      </c>
      <c r="AL382" s="72"/>
    </row>
    <row r="383" spans="1:38" ht="15" customHeight="1" x14ac:dyDescent="0.25">
      <c r="A383" s="330" t="s">
        <v>702</v>
      </c>
      <c r="B383" s="19"/>
      <c r="C383" s="265" t="s">
        <v>703</v>
      </c>
      <c r="D383" s="633" t="s">
        <v>196</v>
      </c>
      <c r="E383" s="239">
        <f t="shared" si="28"/>
        <v>4855.5555555555557</v>
      </c>
      <c r="F383" s="11"/>
      <c r="G383" s="40">
        <f t="shared" si="29"/>
        <v>27</v>
      </c>
      <c r="H383" s="273">
        <f t="shared" si="30"/>
        <v>3822.2222222222222</v>
      </c>
      <c r="I383" s="310">
        <f t="shared" si="30"/>
        <v>4455.5555555555557</v>
      </c>
      <c r="J383" s="316">
        <f t="shared" si="30"/>
        <v>4855.5555555555557</v>
      </c>
      <c r="K383" s="273">
        <v>3600</v>
      </c>
      <c r="L383" s="275">
        <v>4400</v>
      </c>
      <c r="M383" s="274">
        <v>4800</v>
      </c>
      <c r="N383" s="273">
        <v>3850</v>
      </c>
      <c r="O383" s="275">
        <v>4500</v>
      </c>
      <c r="P383" s="274">
        <v>4900</v>
      </c>
      <c r="Q383" s="273">
        <v>4000</v>
      </c>
      <c r="R383" s="275">
        <v>4500</v>
      </c>
      <c r="S383" s="274">
        <v>4900</v>
      </c>
      <c r="T383" s="273">
        <v>4000</v>
      </c>
      <c r="U383" s="275">
        <v>4500</v>
      </c>
      <c r="V383" s="274">
        <v>4900</v>
      </c>
      <c r="W383" s="273">
        <v>3700</v>
      </c>
      <c r="X383" s="275">
        <v>4500</v>
      </c>
      <c r="Y383" s="274">
        <v>4900</v>
      </c>
      <c r="Z383" s="273">
        <v>4150</v>
      </c>
      <c r="AA383" s="275">
        <v>4500</v>
      </c>
      <c r="AB383" s="274">
        <v>4900</v>
      </c>
      <c r="AC383" s="273">
        <v>3500</v>
      </c>
      <c r="AD383" s="275">
        <v>4300</v>
      </c>
      <c r="AE383" s="274">
        <v>4700</v>
      </c>
      <c r="AF383" s="273">
        <v>4000</v>
      </c>
      <c r="AG383" s="275">
        <v>4500</v>
      </c>
      <c r="AH383" s="274">
        <v>4900</v>
      </c>
      <c r="AI383" s="275">
        <v>3600</v>
      </c>
      <c r="AJ383" s="275">
        <v>4400</v>
      </c>
      <c r="AK383" s="274">
        <v>4800</v>
      </c>
      <c r="AL383" s="72"/>
    </row>
    <row r="384" spans="1:38" ht="15" customHeight="1" x14ac:dyDescent="0.25">
      <c r="A384" s="105"/>
      <c r="B384" s="19"/>
      <c r="C384" s="152" t="s">
        <v>704</v>
      </c>
      <c r="D384" s="381" t="s">
        <v>196</v>
      </c>
      <c r="E384" s="154">
        <f t="shared" si="28"/>
        <v>7955.5555555555557</v>
      </c>
      <c r="F384" s="11"/>
      <c r="G384" s="150">
        <f t="shared" si="29"/>
        <v>27</v>
      </c>
      <c r="H384" s="276">
        <f t="shared" si="30"/>
        <v>5672.2222222222226</v>
      </c>
      <c r="I384" s="309">
        <f t="shared" si="30"/>
        <v>5955.5555555555557</v>
      </c>
      <c r="J384" s="317">
        <f t="shared" si="30"/>
        <v>7955.5555555555557</v>
      </c>
      <c r="K384" s="276">
        <v>5450</v>
      </c>
      <c r="L384" s="278">
        <v>5900</v>
      </c>
      <c r="M384" s="277">
        <v>7900</v>
      </c>
      <c r="N384" s="276">
        <v>5700</v>
      </c>
      <c r="O384" s="278">
        <v>6000</v>
      </c>
      <c r="P384" s="277">
        <v>8000</v>
      </c>
      <c r="Q384" s="276">
        <v>5850</v>
      </c>
      <c r="R384" s="278">
        <v>6000</v>
      </c>
      <c r="S384" s="277">
        <v>8000</v>
      </c>
      <c r="T384" s="276">
        <v>5850</v>
      </c>
      <c r="U384" s="278">
        <v>6000</v>
      </c>
      <c r="V384" s="277">
        <v>8000</v>
      </c>
      <c r="W384" s="276">
        <v>5550</v>
      </c>
      <c r="X384" s="278">
        <v>6000</v>
      </c>
      <c r="Y384" s="277">
        <v>8000</v>
      </c>
      <c r="Z384" s="276">
        <v>6000</v>
      </c>
      <c r="AA384" s="278">
        <v>6000</v>
      </c>
      <c r="AB384" s="277">
        <v>8000</v>
      </c>
      <c r="AC384" s="276">
        <v>5350</v>
      </c>
      <c r="AD384" s="278">
        <v>5800</v>
      </c>
      <c r="AE384" s="277">
        <v>7800</v>
      </c>
      <c r="AF384" s="276">
        <v>5850</v>
      </c>
      <c r="AG384" s="278">
        <v>6000</v>
      </c>
      <c r="AH384" s="277">
        <v>8000</v>
      </c>
      <c r="AI384" s="278">
        <v>5450</v>
      </c>
      <c r="AJ384" s="278">
        <v>5900</v>
      </c>
      <c r="AK384" s="277">
        <v>7900</v>
      </c>
      <c r="AL384" s="72"/>
    </row>
    <row r="385" spans="1:38" ht="15" customHeight="1" x14ac:dyDescent="0.25">
      <c r="A385" s="105"/>
      <c r="B385" s="19"/>
      <c r="C385" s="38" t="s">
        <v>705</v>
      </c>
      <c r="D385" s="382" t="s">
        <v>196</v>
      </c>
      <c r="E385" s="35">
        <f t="shared" si="28"/>
        <v>9955.5555555555547</v>
      </c>
      <c r="F385" s="11"/>
      <c r="G385" s="22">
        <f t="shared" si="29"/>
        <v>27</v>
      </c>
      <c r="H385" s="273">
        <f t="shared" si="30"/>
        <v>6772.2222222222226</v>
      </c>
      <c r="I385" s="310">
        <f t="shared" si="30"/>
        <v>8705.5555555555547</v>
      </c>
      <c r="J385" s="316">
        <f t="shared" si="30"/>
        <v>9955.5555555555547</v>
      </c>
      <c r="K385" s="273">
        <v>6550</v>
      </c>
      <c r="L385" s="275">
        <v>8650</v>
      </c>
      <c r="M385" s="274">
        <v>9900</v>
      </c>
      <c r="N385" s="273">
        <v>6800</v>
      </c>
      <c r="O385" s="275">
        <v>8750</v>
      </c>
      <c r="P385" s="274">
        <v>10000</v>
      </c>
      <c r="Q385" s="273">
        <v>6950</v>
      </c>
      <c r="R385" s="275">
        <v>8750</v>
      </c>
      <c r="S385" s="274">
        <v>10000</v>
      </c>
      <c r="T385" s="273">
        <v>6950</v>
      </c>
      <c r="U385" s="275">
        <v>8750</v>
      </c>
      <c r="V385" s="274">
        <v>10000</v>
      </c>
      <c r="W385" s="273">
        <v>6650</v>
      </c>
      <c r="X385" s="275">
        <v>8750</v>
      </c>
      <c r="Y385" s="274">
        <v>10000</v>
      </c>
      <c r="Z385" s="273">
        <v>7100</v>
      </c>
      <c r="AA385" s="275">
        <v>8750</v>
      </c>
      <c r="AB385" s="274">
        <v>10000</v>
      </c>
      <c r="AC385" s="273">
        <v>6450</v>
      </c>
      <c r="AD385" s="275">
        <v>8550</v>
      </c>
      <c r="AE385" s="274">
        <v>9800</v>
      </c>
      <c r="AF385" s="273">
        <v>6950</v>
      </c>
      <c r="AG385" s="275">
        <v>8750</v>
      </c>
      <c r="AH385" s="274">
        <v>10000</v>
      </c>
      <c r="AI385" s="275">
        <v>6550</v>
      </c>
      <c r="AJ385" s="275">
        <v>8650</v>
      </c>
      <c r="AK385" s="274">
        <v>9900</v>
      </c>
      <c r="AL385" s="72"/>
    </row>
    <row r="386" spans="1:38" ht="15" customHeight="1" x14ac:dyDescent="0.25">
      <c r="A386" s="105"/>
      <c r="B386" s="19"/>
      <c r="C386" s="152" t="s">
        <v>706</v>
      </c>
      <c r="D386" s="228" t="s">
        <v>196</v>
      </c>
      <c r="E386" s="154">
        <f t="shared" si="28"/>
        <v>11955.555555555555</v>
      </c>
      <c r="F386" s="11"/>
      <c r="G386" s="150">
        <f t="shared" si="29"/>
        <v>27</v>
      </c>
      <c r="H386" s="276">
        <f t="shared" si="30"/>
        <v>7172.2222222222226</v>
      </c>
      <c r="I386" s="309">
        <f t="shared" si="30"/>
        <v>9955.5555555555547</v>
      </c>
      <c r="J386" s="317">
        <f t="shared" si="30"/>
        <v>11955.555555555555</v>
      </c>
      <c r="K386" s="276">
        <v>6950</v>
      </c>
      <c r="L386" s="278">
        <v>9900</v>
      </c>
      <c r="M386" s="277">
        <v>11900</v>
      </c>
      <c r="N386" s="276">
        <v>7200</v>
      </c>
      <c r="O386" s="278">
        <v>10000</v>
      </c>
      <c r="P386" s="277">
        <v>12000</v>
      </c>
      <c r="Q386" s="276">
        <v>7350</v>
      </c>
      <c r="R386" s="278">
        <v>10000</v>
      </c>
      <c r="S386" s="277">
        <v>12000</v>
      </c>
      <c r="T386" s="276">
        <v>7350</v>
      </c>
      <c r="U386" s="278">
        <v>10000</v>
      </c>
      <c r="V386" s="277">
        <v>12000</v>
      </c>
      <c r="W386" s="276">
        <v>7050</v>
      </c>
      <c r="X386" s="278">
        <v>10000</v>
      </c>
      <c r="Y386" s="277">
        <v>12000</v>
      </c>
      <c r="Z386" s="276">
        <v>7500</v>
      </c>
      <c r="AA386" s="278">
        <v>10000</v>
      </c>
      <c r="AB386" s="277">
        <v>12000</v>
      </c>
      <c r="AC386" s="276">
        <v>6850</v>
      </c>
      <c r="AD386" s="278">
        <v>9800</v>
      </c>
      <c r="AE386" s="277">
        <v>11800</v>
      </c>
      <c r="AF386" s="276">
        <v>7350</v>
      </c>
      <c r="AG386" s="278">
        <v>10000</v>
      </c>
      <c r="AH386" s="277">
        <v>12000</v>
      </c>
      <c r="AI386" s="278">
        <v>6950</v>
      </c>
      <c r="AJ386" s="278">
        <v>9900</v>
      </c>
      <c r="AK386" s="277">
        <v>11900</v>
      </c>
      <c r="AL386" s="72"/>
    </row>
    <row r="387" spans="1:38" ht="15" customHeight="1" x14ac:dyDescent="0.25">
      <c r="A387" s="105"/>
      <c r="B387" s="19"/>
      <c r="C387" s="38" t="s">
        <v>707</v>
      </c>
      <c r="D387" s="632" t="s">
        <v>196</v>
      </c>
      <c r="E387" s="35">
        <f t="shared" si="28"/>
        <v>13955.555555555555</v>
      </c>
      <c r="F387" s="11"/>
      <c r="G387" s="22">
        <f t="shared" si="29"/>
        <v>27</v>
      </c>
      <c r="H387" s="273">
        <f t="shared" si="30"/>
        <v>9672.2222222222226</v>
      </c>
      <c r="I387" s="310">
        <f t="shared" si="30"/>
        <v>11155.555555555555</v>
      </c>
      <c r="J387" s="316">
        <f t="shared" si="30"/>
        <v>13955.555555555555</v>
      </c>
      <c r="K387" s="273">
        <v>9450</v>
      </c>
      <c r="L387" s="275">
        <v>11100</v>
      </c>
      <c r="M387" s="274">
        <v>13900</v>
      </c>
      <c r="N387" s="273">
        <v>9700</v>
      </c>
      <c r="O387" s="275">
        <v>11200</v>
      </c>
      <c r="P387" s="274">
        <v>14000</v>
      </c>
      <c r="Q387" s="273">
        <v>9850</v>
      </c>
      <c r="R387" s="275">
        <v>11200</v>
      </c>
      <c r="S387" s="274">
        <v>14000</v>
      </c>
      <c r="T387" s="273">
        <v>9850</v>
      </c>
      <c r="U387" s="275">
        <v>11200</v>
      </c>
      <c r="V387" s="274">
        <v>14000</v>
      </c>
      <c r="W387" s="273">
        <v>9550</v>
      </c>
      <c r="X387" s="275">
        <v>11200</v>
      </c>
      <c r="Y387" s="274">
        <v>14000</v>
      </c>
      <c r="Z387" s="273">
        <v>10000</v>
      </c>
      <c r="AA387" s="275">
        <v>11200</v>
      </c>
      <c r="AB387" s="274">
        <v>14000</v>
      </c>
      <c r="AC387" s="273">
        <v>9350</v>
      </c>
      <c r="AD387" s="275">
        <v>11000</v>
      </c>
      <c r="AE387" s="274">
        <v>13800</v>
      </c>
      <c r="AF387" s="273">
        <v>9850</v>
      </c>
      <c r="AG387" s="275">
        <v>11200</v>
      </c>
      <c r="AH387" s="274">
        <v>14000</v>
      </c>
      <c r="AI387" s="275">
        <v>9450</v>
      </c>
      <c r="AJ387" s="275">
        <v>11100</v>
      </c>
      <c r="AK387" s="274">
        <v>13900</v>
      </c>
      <c r="AL387" s="72"/>
    </row>
    <row r="388" spans="1:38" ht="15" customHeight="1" x14ac:dyDescent="0.25">
      <c r="A388" s="105"/>
      <c r="B388" s="19"/>
      <c r="C388" s="152" t="s">
        <v>708</v>
      </c>
      <c r="D388" s="228" t="s">
        <v>69</v>
      </c>
      <c r="E388" s="154">
        <f t="shared" si="28"/>
        <v>12955.555555555555</v>
      </c>
      <c r="F388" s="11"/>
      <c r="G388" s="150">
        <f t="shared" si="29"/>
        <v>27</v>
      </c>
      <c r="H388" s="276">
        <f t="shared" si="30"/>
        <v>8672.2222222222226</v>
      </c>
      <c r="I388" s="309">
        <f t="shared" si="30"/>
        <v>10455.555555555555</v>
      </c>
      <c r="J388" s="317">
        <f t="shared" si="30"/>
        <v>12955.555555555555</v>
      </c>
      <c r="K388" s="276">
        <v>8450</v>
      </c>
      <c r="L388" s="278">
        <v>10400</v>
      </c>
      <c r="M388" s="277">
        <v>12900</v>
      </c>
      <c r="N388" s="276">
        <v>8700</v>
      </c>
      <c r="O388" s="278">
        <v>10500</v>
      </c>
      <c r="P388" s="277">
        <v>13000</v>
      </c>
      <c r="Q388" s="276">
        <v>8850</v>
      </c>
      <c r="R388" s="278">
        <v>10500</v>
      </c>
      <c r="S388" s="277">
        <v>13000</v>
      </c>
      <c r="T388" s="276">
        <v>8850</v>
      </c>
      <c r="U388" s="278">
        <v>10500</v>
      </c>
      <c r="V388" s="277">
        <v>13000</v>
      </c>
      <c r="W388" s="276">
        <v>8550</v>
      </c>
      <c r="X388" s="278">
        <v>10500</v>
      </c>
      <c r="Y388" s="277">
        <v>13000</v>
      </c>
      <c r="Z388" s="276">
        <v>9000</v>
      </c>
      <c r="AA388" s="278">
        <v>10500</v>
      </c>
      <c r="AB388" s="277">
        <v>13000</v>
      </c>
      <c r="AC388" s="276">
        <v>8350</v>
      </c>
      <c r="AD388" s="278">
        <v>10300</v>
      </c>
      <c r="AE388" s="277">
        <v>12800</v>
      </c>
      <c r="AF388" s="276">
        <v>8850</v>
      </c>
      <c r="AG388" s="278">
        <v>10500</v>
      </c>
      <c r="AH388" s="277">
        <v>13000</v>
      </c>
      <c r="AI388" s="278">
        <v>8450</v>
      </c>
      <c r="AJ388" s="278">
        <v>10400</v>
      </c>
      <c r="AK388" s="277">
        <v>12900</v>
      </c>
      <c r="AL388" s="72"/>
    </row>
    <row r="389" spans="1:38" ht="15" customHeight="1" x14ac:dyDescent="0.25">
      <c r="A389" s="105"/>
      <c r="B389" s="19"/>
      <c r="C389" s="38" t="s">
        <v>709</v>
      </c>
      <c r="D389" s="632" t="s">
        <v>71</v>
      </c>
      <c r="E389" s="35">
        <f t="shared" si="28"/>
        <v>14266.666666666666</v>
      </c>
      <c r="F389" s="11"/>
      <c r="G389" s="22">
        <f t="shared" si="29"/>
        <v>27</v>
      </c>
      <c r="H389" s="273">
        <f t="shared" si="30"/>
        <v>10672.222222222223</v>
      </c>
      <c r="I389" s="310">
        <f t="shared" si="30"/>
        <v>13266.666666666666</v>
      </c>
      <c r="J389" s="316">
        <f t="shared" si="30"/>
        <v>14266.666666666666</v>
      </c>
      <c r="K389" s="273">
        <v>10450</v>
      </c>
      <c r="L389" s="275">
        <v>13100</v>
      </c>
      <c r="M389" s="274">
        <v>14100</v>
      </c>
      <c r="N389" s="273">
        <v>10700</v>
      </c>
      <c r="O389" s="275">
        <v>13300</v>
      </c>
      <c r="P389" s="274">
        <v>14300</v>
      </c>
      <c r="Q389" s="273">
        <v>10850</v>
      </c>
      <c r="R389" s="275">
        <v>13400</v>
      </c>
      <c r="S389" s="274">
        <v>14400</v>
      </c>
      <c r="T389" s="273">
        <v>10850</v>
      </c>
      <c r="U389" s="275">
        <v>13400</v>
      </c>
      <c r="V389" s="274">
        <v>14400</v>
      </c>
      <c r="W389" s="273">
        <v>10550</v>
      </c>
      <c r="X389" s="275">
        <v>13200</v>
      </c>
      <c r="Y389" s="274">
        <v>14200</v>
      </c>
      <c r="Z389" s="273">
        <v>11000</v>
      </c>
      <c r="AA389" s="275">
        <v>13500</v>
      </c>
      <c r="AB389" s="274">
        <v>14500</v>
      </c>
      <c r="AC389" s="273">
        <v>10350</v>
      </c>
      <c r="AD389" s="275">
        <v>13000</v>
      </c>
      <c r="AE389" s="274">
        <v>14000</v>
      </c>
      <c r="AF389" s="273">
        <v>10850</v>
      </c>
      <c r="AG389" s="275">
        <v>13400</v>
      </c>
      <c r="AH389" s="274">
        <v>14400</v>
      </c>
      <c r="AI389" s="275">
        <v>10450</v>
      </c>
      <c r="AJ389" s="275">
        <v>13100</v>
      </c>
      <c r="AK389" s="274">
        <v>14100</v>
      </c>
      <c r="AL389" s="72"/>
    </row>
    <row r="390" spans="1:38" ht="15" customHeight="1" x14ac:dyDescent="0.25">
      <c r="A390" s="105"/>
      <c r="B390" s="19"/>
      <c r="C390" s="152" t="s">
        <v>710</v>
      </c>
      <c r="D390" s="228" t="s">
        <v>73</v>
      </c>
      <c r="E390" s="154">
        <f t="shared" si="28"/>
        <v>15766.666666666666</v>
      </c>
      <c r="F390" s="11"/>
      <c r="G390" s="150">
        <f t="shared" si="29"/>
        <v>27</v>
      </c>
      <c r="H390" s="276">
        <f t="shared" si="30"/>
        <v>12672.222222222223</v>
      </c>
      <c r="I390" s="309">
        <f t="shared" si="30"/>
        <v>14766.666666666666</v>
      </c>
      <c r="J390" s="317">
        <f t="shared" si="30"/>
        <v>15766.666666666666</v>
      </c>
      <c r="K390" s="276">
        <v>12450</v>
      </c>
      <c r="L390" s="278">
        <v>14600</v>
      </c>
      <c r="M390" s="277">
        <v>15600</v>
      </c>
      <c r="N390" s="276">
        <v>12700</v>
      </c>
      <c r="O390" s="278">
        <v>14800</v>
      </c>
      <c r="P390" s="277">
        <v>15800</v>
      </c>
      <c r="Q390" s="276">
        <v>12850</v>
      </c>
      <c r="R390" s="278">
        <v>14900</v>
      </c>
      <c r="S390" s="277">
        <v>15900</v>
      </c>
      <c r="T390" s="276">
        <v>12850</v>
      </c>
      <c r="U390" s="278">
        <v>14900</v>
      </c>
      <c r="V390" s="277">
        <v>15900</v>
      </c>
      <c r="W390" s="276">
        <v>12550</v>
      </c>
      <c r="X390" s="278">
        <v>14700</v>
      </c>
      <c r="Y390" s="277">
        <v>15700</v>
      </c>
      <c r="Z390" s="276">
        <v>13000</v>
      </c>
      <c r="AA390" s="278">
        <v>15000</v>
      </c>
      <c r="AB390" s="277">
        <v>16000</v>
      </c>
      <c r="AC390" s="276">
        <v>12350</v>
      </c>
      <c r="AD390" s="278">
        <v>14500</v>
      </c>
      <c r="AE390" s="277">
        <v>15500</v>
      </c>
      <c r="AF390" s="276">
        <v>12850</v>
      </c>
      <c r="AG390" s="278">
        <v>14900</v>
      </c>
      <c r="AH390" s="277">
        <v>15900</v>
      </c>
      <c r="AI390" s="278">
        <v>12450</v>
      </c>
      <c r="AJ390" s="278">
        <v>14600</v>
      </c>
      <c r="AK390" s="277">
        <v>15600</v>
      </c>
      <c r="AL390" s="72"/>
    </row>
    <row r="391" spans="1:38" ht="15" customHeight="1" x14ac:dyDescent="0.25">
      <c r="A391" s="105"/>
      <c r="B391" s="19"/>
      <c r="C391" s="38" t="s">
        <v>711</v>
      </c>
      <c r="D391" s="632" t="s">
        <v>73</v>
      </c>
      <c r="E391" s="35">
        <f t="shared" si="28"/>
        <v>17766.666666666668</v>
      </c>
      <c r="F391" s="11"/>
      <c r="G391" s="22">
        <f t="shared" si="29"/>
        <v>27</v>
      </c>
      <c r="H391" s="273">
        <f t="shared" si="30"/>
        <v>14172.222222222223</v>
      </c>
      <c r="I391" s="310">
        <f t="shared" si="30"/>
        <v>16266.666666666666</v>
      </c>
      <c r="J391" s="316">
        <f t="shared" si="30"/>
        <v>17766.666666666668</v>
      </c>
      <c r="K391" s="273">
        <v>13950</v>
      </c>
      <c r="L391" s="275">
        <v>16100</v>
      </c>
      <c r="M391" s="274">
        <v>17600</v>
      </c>
      <c r="N391" s="273">
        <v>14200</v>
      </c>
      <c r="O391" s="275">
        <v>16300</v>
      </c>
      <c r="P391" s="274">
        <v>17800</v>
      </c>
      <c r="Q391" s="273">
        <v>14350</v>
      </c>
      <c r="R391" s="275">
        <v>16400</v>
      </c>
      <c r="S391" s="274">
        <v>17900</v>
      </c>
      <c r="T391" s="273">
        <v>14350</v>
      </c>
      <c r="U391" s="275">
        <v>16400</v>
      </c>
      <c r="V391" s="274">
        <v>17900</v>
      </c>
      <c r="W391" s="273">
        <v>14050</v>
      </c>
      <c r="X391" s="275">
        <v>16200</v>
      </c>
      <c r="Y391" s="274">
        <v>17700</v>
      </c>
      <c r="Z391" s="273">
        <v>14500</v>
      </c>
      <c r="AA391" s="275">
        <v>16500</v>
      </c>
      <c r="AB391" s="274">
        <v>18000</v>
      </c>
      <c r="AC391" s="273">
        <v>13850</v>
      </c>
      <c r="AD391" s="275">
        <v>16000</v>
      </c>
      <c r="AE391" s="274">
        <v>17500</v>
      </c>
      <c r="AF391" s="273">
        <v>14350</v>
      </c>
      <c r="AG391" s="275">
        <v>16400</v>
      </c>
      <c r="AH391" s="274">
        <v>17900</v>
      </c>
      <c r="AI391" s="275">
        <v>13950</v>
      </c>
      <c r="AJ391" s="275">
        <v>16100</v>
      </c>
      <c r="AK391" s="274">
        <v>17600</v>
      </c>
      <c r="AL391" s="72"/>
    </row>
    <row r="392" spans="1:38" ht="15" customHeight="1" x14ac:dyDescent="0.25">
      <c r="A392" s="105"/>
      <c r="B392" s="19"/>
      <c r="C392" s="152" t="s">
        <v>712</v>
      </c>
      <c r="D392" s="228" t="s">
        <v>196</v>
      </c>
      <c r="E392" s="154">
        <f t="shared" si="28"/>
        <v>19766.666666666668</v>
      </c>
      <c r="F392" s="11"/>
      <c r="G392" s="150">
        <f t="shared" si="29"/>
        <v>27</v>
      </c>
      <c r="H392" s="276">
        <f t="shared" si="30"/>
        <v>15272.222222222223</v>
      </c>
      <c r="I392" s="309">
        <f t="shared" si="30"/>
        <v>17766.666666666668</v>
      </c>
      <c r="J392" s="317">
        <f t="shared" si="30"/>
        <v>19766.666666666668</v>
      </c>
      <c r="K392" s="276">
        <v>15050</v>
      </c>
      <c r="L392" s="278">
        <v>17600</v>
      </c>
      <c r="M392" s="277">
        <v>19600</v>
      </c>
      <c r="N392" s="276">
        <v>15300</v>
      </c>
      <c r="O392" s="278">
        <v>17800</v>
      </c>
      <c r="P392" s="277">
        <v>19800</v>
      </c>
      <c r="Q392" s="276">
        <v>15450</v>
      </c>
      <c r="R392" s="278">
        <v>17900</v>
      </c>
      <c r="S392" s="277">
        <v>19900</v>
      </c>
      <c r="T392" s="276">
        <v>15450</v>
      </c>
      <c r="U392" s="278">
        <v>17900</v>
      </c>
      <c r="V392" s="277">
        <v>19900</v>
      </c>
      <c r="W392" s="276">
        <v>15150</v>
      </c>
      <c r="X392" s="278">
        <v>17700</v>
      </c>
      <c r="Y392" s="277">
        <v>19700</v>
      </c>
      <c r="Z392" s="276">
        <v>15600</v>
      </c>
      <c r="AA392" s="278">
        <v>18000</v>
      </c>
      <c r="AB392" s="277">
        <v>20000</v>
      </c>
      <c r="AC392" s="276">
        <v>14950</v>
      </c>
      <c r="AD392" s="278">
        <v>17500</v>
      </c>
      <c r="AE392" s="277">
        <v>19500</v>
      </c>
      <c r="AF392" s="276">
        <v>15450</v>
      </c>
      <c r="AG392" s="278">
        <v>17900</v>
      </c>
      <c r="AH392" s="277">
        <v>19900</v>
      </c>
      <c r="AI392" s="278">
        <v>15050</v>
      </c>
      <c r="AJ392" s="278">
        <v>17600</v>
      </c>
      <c r="AK392" s="277">
        <v>19600</v>
      </c>
      <c r="AL392" s="72"/>
    </row>
    <row r="393" spans="1:38" ht="15" customHeight="1" x14ac:dyDescent="0.25">
      <c r="A393" s="105"/>
      <c r="B393" s="19"/>
      <c r="C393" s="38" t="s">
        <v>713</v>
      </c>
      <c r="D393" s="632" t="s">
        <v>69</v>
      </c>
      <c r="E393" s="35">
        <f t="shared" si="28"/>
        <v>5666.666666666667</v>
      </c>
      <c r="F393" s="11"/>
      <c r="G393" s="22">
        <f t="shared" si="29"/>
        <v>27</v>
      </c>
      <c r="H393" s="273">
        <f t="shared" si="30"/>
        <v>3872.2222222222222</v>
      </c>
      <c r="I393" s="310">
        <f t="shared" si="30"/>
        <v>4666.666666666667</v>
      </c>
      <c r="J393" s="316">
        <f t="shared" si="30"/>
        <v>5666.666666666667</v>
      </c>
      <c r="K393" s="273">
        <v>3650</v>
      </c>
      <c r="L393" s="275">
        <v>4500</v>
      </c>
      <c r="M393" s="274">
        <v>5500</v>
      </c>
      <c r="N393" s="273">
        <v>3900</v>
      </c>
      <c r="O393" s="275">
        <v>4700</v>
      </c>
      <c r="P393" s="274">
        <v>5700</v>
      </c>
      <c r="Q393" s="273">
        <v>4050</v>
      </c>
      <c r="R393" s="275">
        <v>4800</v>
      </c>
      <c r="S393" s="274">
        <v>5800</v>
      </c>
      <c r="T393" s="273">
        <v>4050</v>
      </c>
      <c r="U393" s="275">
        <v>4800</v>
      </c>
      <c r="V393" s="274">
        <v>5800</v>
      </c>
      <c r="W393" s="273">
        <v>3750</v>
      </c>
      <c r="X393" s="275">
        <v>4600</v>
      </c>
      <c r="Y393" s="274">
        <v>5600</v>
      </c>
      <c r="Z393" s="273">
        <v>4200</v>
      </c>
      <c r="AA393" s="275">
        <v>4900</v>
      </c>
      <c r="AB393" s="274">
        <v>5900</v>
      </c>
      <c r="AC393" s="273">
        <v>3550</v>
      </c>
      <c r="AD393" s="275">
        <v>4400</v>
      </c>
      <c r="AE393" s="274">
        <v>5400</v>
      </c>
      <c r="AF393" s="273">
        <v>4050</v>
      </c>
      <c r="AG393" s="275">
        <v>4800</v>
      </c>
      <c r="AH393" s="274">
        <v>5800</v>
      </c>
      <c r="AI393" s="275">
        <v>3650</v>
      </c>
      <c r="AJ393" s="275">
        <v>4500</v>
      </c>
      <c r="AK393" s="274">
        <v>5500</v>
      </c>
      <c r="AL393" s="72"/>
    </row>
    <row r="394" spans="1:38" ht="15" customHeight="1" x14ac:dyDescent="0.25">
      <c r="A394" s="105"/>
      <c r="B394" s="19"/>
      <c r="C394" s="152" t="s">
        <v>714</v>
      </c>
      <c r="D394" s="228" t="s">
        <v>71</v>
      </c>
      <c r="E394" s="154">
        <f t="shared" si="28"/>
        <v>10216.666666666666</v>
      </c>
      <c r="F394" s="11"/>
      <c r="G394" s="150">
        <f t="shared" si="29"/>
        <v>27</v>
      </c>
      <c r="H394" s="276">
        <f t="shared" si="30"/>
        <v>5672.2222222222226</v>
      </c>
      <c r="I394" s="309">
        <f t="shared" si="30"/>
        <v>9266.6666666666661</v>
      </c>
      <c r="J394" s="317">
        <f t="shared" si="30"/>
        <v>10216.666666666666</v>
      </c>
      <c r="K394" s="276">
        <v>5450</v>
      </c>
      <c r="L394" s="278">
        <v>9100</v>
      </c>
      <c r="M394" s="277">
        <v>10050</v>
      </c>
      <c r="N394" s="276">
        <v>5700</v>
      </c>
      <c r="O394" s="278">
        <v>9300</v>
      </c>
      <c r="P394" s="277">
        <v>10250</v>
      </c>
      <c r="Q394" s="276">
        <v>5850</v>
      </c>
      <c r="R394" s="278">
        <v>9400</v>
      </c>
      <c r="S394" s="277">
        <v>10350</v>
      </c>
      <c r="T394" s="276">
        <v>5850</v>
      </c>
      <c r="U394" s="278">
        <v>9400</v>
      </c>
      <c r="V394" s="277">
        <v>10350</v>
      </c>
      <c r="W394" s="276">
        <v>5550</v>
      </c>
      <c r="X394" s="278">
        <v>9200</v>
      </c>
      <c r="Y394" s="277">
        <v>10150</v>
      </c>
      <c r="Z394" s="276">
        <v>6000</v>
      </c>
      <c r="AA394" s="278">
        <v>9500</v>
      </c>
      <c r="AB394" s="277">
        <v>10450</v>
      </c>
      <c r="AC394" s="276">
        <v>5350</v>
      </c>
      <c r="AD394" s="278">
        <v>9000</v>
      </c>
      <c r="AE394" s="277">
        <v>9950</v>
      </c>
      <c r="AF394" s="276">
        <v>5850</v>
      </c>
      <c r="AG394" s="278">
        <v>9400</v>
      </c>
      <c r="AH394" s="277">
        <v>10350</v>
      </c>
      <c r="AI394" s="278">
        <v>5450</v>
      </c>
      <c r="AJ394" s="278">
        <v>9100</v>
      </c>
      <c r="AK394" s="277">
        <v>10050</v>
      </c>
      <c r="AL394" s="72"/>
    </row>
    <row r="395" spans="1:38" ht="15" customHeight="1" x14ac:dyDescent="0.25">
      <c r="A395" s="105"/>
      <c r="B395" s="19"/>
      <c r="C395" s="38" t="s">
        <v>715</v>
      </c>
      <c r="D395" s="632" t="s">
        <v>73</v>
      </c>
      <c r="E395" s="35">
        <f t="shared" si="28"/>
        <v>11766.666666666666</v>
      </c>
      <c r="F395" s="11"/>
      <c r="G395" s="22">
        <f t="shared" si="29"/>
        <v>27</v>
      </c>
      <c r="H395" s="273">
        <f t="shared" si="30"/>
        <v>6772.2222222222226</v>
      </c>
      <c r="I395" s="310">
        <f t="shared" si="30"/>
        <v>10266.666666666666</v>
      </c>
      <c r="J395" s="316">
        <f t="shared" si="30"/>
        <v>11766.666666666666</v>
      </c>
      <c r="K395" s="273">
        <v>6550</v>
      </c>
      <c r="L395" s="275">
        <v>10100</v>
      </c>
      <c r="M395" s="274">
        <v>11600</v>
      </c>
      <c r="N395" s="273">
        <v>6800</v>
      </c>
      <c r="O395" s="275">
        <v>10300</v>
      </c>
      <c r="P395" s="274">
        <v>11800</v>
      </c>
      <c r="Q395" s="273">
        <v>6950</v>
      </c>
      <c r="R395" s="275">
        <v>10400</v>
      </c>
      <c r="S395" s="274">
        <v>11900</v>
      </c>
      <c r="T395" s="273">
        <v>6950</v>
      </c>
      <c r="U395" s="275">
        <v>10400</v>
      </c>
      <c r="V395" s="274">
        <v>11900</v>
      </c>
      <c r="W395" s="273">
        <v>6650</v>
      </c>
      <c r="X395" s="275">
        <v>10200</v>
      </c>
      <c r="Y395" s="274">
        <v>11700</v>
      </c>
      <c r="Z395" s="273">
        <v>7100</v>
      </c>
      <c r="AA395" s="275">
        <v>10500</v>
      </c>
      <c r="AB395" s="274">
        <v>12000</v>
      </c>
      <c r="AC395" s="273">
        <v>6450</v>
      </c>
      <c r="AD395" s="275">
        <v>10000</v>
      </c>
      <c r="AE395" s="274">
        <v>11500</v>
      </c>
      <c r="AF395" s="273">
        <v>6950</v>
      </c>
      <c r="AG395" s="275">
        <v>10400</v>
      </c>
      <c r="AH395" s="274">
        <v>11900</v>
      </c>
      <c r="AI395" s="275">
        <v>6550</v>
      </c>
      <c r="AJ395" s="275">
        <v>10100</v>
      </c>
      <c r="AK395" s="274">
        <v>11600</v>
      </c>
      <c r="AL395" s="72"/>
    </row>
    <row r="396" spans="1:38" ht="15" customHeight="1" x14ac:dyDescent="0.25">
      <c r="A396" s="105"/>
      <c r="B396" s="19"/>
      <c r="C396" s="152" t="s">
        <v>716</v>
      </c>
      <c r="D396" s="228" t="s">
        <v>73</v>
      </c>
      <c r="E396" s="154">
        <f t="shared" si="28"/>
        <v>14766.666666666666</v>
      </c>
      <c r="F396" s="11"/>
      <c r="G396" s="150">
        <f t="shared" si="29"/>
        <v>27</v>
      </c>
      <c r="H396" s="276">
        <f t="shared" si="30"/>
        <v>7172.2222222222226</v>
      </c>
      <c r="I396" s="309">
        <f t="shared" si="30"/>
        <v>11766.666666666666</v>
      </c>
      <c r="J396" s="317">
        <f t="shared" si="30"/>
        <v>14766.666666666666</v>
      </c>
      <c r="K396" s="276">
        <v>6950</v>
      </c>
      <c r="L396" s="278">
        <v>11600</v>
      </c>
      <c r="M396" s="277">
        <v>14600</v>
      </c>
      <c r="N396" s="276">
        <v>7200</v>
      </c>
      <c r="O396" s="278">
        <v>11800</v>
      </c>
      <c r="P396" s="277">
        <v>14800</v>
      </c>
      <c r="Q396" s="276">
        <v>7350</v>
      </c>
      <c r="R396" s="278">
        <v>11900</v>
      </c>
      <c r="S396" s="277">
        <v>14900</v>
      </c>
      <c r="T396" s="276">
        <v>7350</v>
      </c>
      <c r="U396" s="278">
        <v>11900</v>
      </c>
      <c r="V396" s="277">
        <v>14900</v>
      </c>
      <c r="W396" s="276">
        <v>7050</v>
      </c>
      <c r="X396" s="278">
        <v>11700</v>
      </c>
      <c r="Y396" s="277">
        <v>14700</v>
      </c>
      <c r="Z396" s="276">
        <v>7500</v>
      </c>
      <c r="AA396" s="278">
        <v>12000</v>
      </c>
      <c r="AB396" s="277">
        <v>15000</v>
      </c>
      <c r="AC396" s="276">
        <v>6850</v>
      </c>
      <c r="AD396" s="278">
        <v>11500</v>
      </c>
      <c r="AE396" s="277">
        <v>14500</v>
      </c>
      <c r="AF396" s="276">
        <v>7350</v>
      </c>
      <c r="AG396" s="278">
        <v>11900</v>
      </c>
      <c r="AH396" s="277">
        <v>14900</v>
      </c>
      <c r="AI396" s="278">
        <v>6950</v>
      </c>
      <c r="AJ396" s="278">
        <v>11600</v>
      </c>
      <c r="AK396" s="277">
        <v>14600</v>
      </c>
      <c r="AL396" s="72"/>
    </row>
    <row r="397" spans="1:38" ht="15" customHeight="1" x14ac:dyDescent="0.25">
      <c r="A397" s="105"/>
      <c r="B397" s="19"/>
      <c r="C397" s="38" t="s">
        <v>717</v>
      </c>
      <c r="D397" s="632" t="s">
        <v>196</v>
      </c>
      <c r="E397" s="35">
        <f t="shared" si="28"/>
        <v>17766.666666666668</v>
      </c>
      <c r="F397" s="11"/>
      <c r="G397" s="22">
        <f t="shared" si="29"/>
        <v>27</v>
      </c>
      <c r="H397" s="273">
        <f t="shared" si="30"/>
        <v>9672.2222222222226</v>
      </c>
      <c r="I397" s="310">
        <f t="shared" si="30"/>
        <v>13766.666666666666</v>
      </c>
      <c r="J397" s="316">
        <f t="shared" si="30"/>
        <v>17766.666666666668</v>
      </c>
      <c r="K397" s="273">
        <v>9450</v>
      </c>
      <c r="L397" s="275">
        <v>13600</v>
      </c>
      <c r="M397" s="274">
        <v>17600</v>
      </c>
      <c r="N397" s="273">
        <v>9700</v>
      </c>
      <c r="O397" s="275">
        <v>13800</v>
      </c>
      <c r="P397" s="274">
        <v>17800</v>
      </c>
      <c r="Q397" s="273">
        <v>9850</v>
      </c>
      <c r="R397" s="275">
        <v>13900</v>
      </c>
      <c r="S397" s="274">
        <v>17900</v>
      </c>
      <c r="T397" s="273">
        <v>9850</v>
      </c>
      <c r="U397" s="275">
        <v>13900</v>
      </c>
      <c r="V397" s="274">
        <v>17900</v>
      </c>
      <c r="W397" s="273">
        <v>9550</v>
      </c>
      <c r="X397" s="275">
        <v>13700</v>
      </c>
      <c r="Y397" s="274">
        <v>17700</v>
      </c>
      <c r="Z397" s="273">
        <v>10000</v>
      </c>
      <c r="AA397" s="275">
        <v>14000</v>
      </c>
      <c r="AB397" s="274">
        <v>18000</v>
      </c>
      <c r="AC397" s="273">
        <v>9350</v>
      </c>
      <c r="AD397" s="275">
        <v>13500</v>
      </c>
      <c r="AE397" s="274">
        <v>17500</v>
      </c>
      <c r="AF397" s="273">
        <v>9850</v>
      </c>
      <c r="AG397" s="275">
        <v>13900</v>
      </c>
      <c r="AH397" s="274">
        <v>17900</v>
      </c>
      <c r="AI397" s="275">
        <v>9450</v>
      </c>
      <c r="AJ397" s="275">
        <v>13600</v>
      </c>
      <c r="AK397" s="274">
        <v>17600</v>
      </c>
      <c r="AL397" s="72"/>
    </row>
    <row r="398" spans="1:38" ht="15" customHeight="1" x14ac:dyDescent="0.25">
      <c r="A398" s="105"/>
      <c r="B398" s="19"/>
      <c r="C398" s="152" t="s">
        <v>718</v>
      </c>
      <c r="D398" s="228" t="s">
        <v>69</v>
      </c>
      <c r="E398" s="154">
        <f t="shared" si="28"/>
        <v>5766.666666666667</v>
      </c>
      <c r="F398" s="11"/>
      <c r="G398" s="150">
        <f t="shared" si="29"/>
        <v>27</v>
      </c>
      <c r="H398" s="276">
        <f t="shared" si="30"/>
        <v>4172.2222222222226</v>
      </c>
      <c r="I398" s="309">
        <f t="shared" si="30"/>
        <v>4866.666666666667</v>
      </c>
      <c r="J398" s="317">
        <f t="shared" si="30"/>
        <v>5766.666666666667</v>
      </c>
      <c r="K398" s="276">
        <v>3950</v>
      </c>
      <c r="L398" s="278">
        <v>4700</v>
      </c>
      <c r="M398" s="277">
        <v>5600</v>
      </c>
      <c r="N398" s="276">
        <v>4200</v>
      </c>
      <c r="O398" s="278">
        <v>4900</v>
      </c>
      <c r="P398" s="277">
        <v>5800</v>
      </c>
      <c r="Q398" s="276">
        <v>4350</v>
      </c>
      <c r="R398" s="278">
        <v>5000</v>
      </c>
      <c r="S398" s="277">
        <v>5900</v>
      </c>
      <c r="T398" s="276">
        <v>4350</v>
      </c>
      <c r="U398" s="278">
        <v>5000</v>
      </c>
      <c r="V398" s="277">
        <v>5900</v>
      </c>
      <c r="W398" s="276">
        <v>4050</v>
      </c>
      <c r="X398" s="278">
        <v>4800</v>
      </c>
      <c r="Y398" s="277">
        <v>5700</v>
      </c>
      <c r="Z398" s="276">
        <v>4500</v>
      </c>
      <c r="AA398" s="278">
        <v>5100</v>
      </c>
      <c r="AB398" s="277">
        <v>6000</v>
      </c>
      <c r="AC398" s="276">
        <v>3850</v>
      </c>
      <c r="AD398" s="278">
        <v>4600</v>
      </c>
      <c r="AE398" s="277">
        <v>5500</v>
      </c>
      <c r="AF398" s="276">
        <v>4350</v>
      </c>
      <c r="AG398" s="278">
        <v>5000</v>
      </c>
      <c r="AH398" s="277">
        <v>5900</v>
      </c>
      <c r="AI398" s="278">
        <v>3950</v>
      </c>
      <c r="AJ398" s="278">
        <v>4700</v>
      </c>
      <c r="AK398" s="277">
        <v>5600</v>
      </c>
      <c r="AL398" s="72"/>
    </row>
    <row r="399" spans="1:38" ht="15" customHeight="1" x14ac:dyDescent="0.25">
      <c r="A399" s="105"/>
      <c r="B399" s="19"/>
      <c r="C399" s="38" t="s">
        <v>719</v>
      </c>
      <c r="D399" s="632" t="s">
        <v>71</v>
      </c>
      <c r="E399" s="35">
        <f t="shared" si="28"/>
        <v>10566.666666666666</v>
      </c>
      <c r="F399" s="11"/>
      <c r="G399" s="22">
        <f t="shared" si="29"/>
        <v>27</v>
      </c>
      <c r="H399" s="273">
        <f t="shared" si="30"/>
        <v>8172.2222222222226</v>
      </c>
      <c r="I399" s="310">
        <f t="shared" si="30"/>
        <v>8766.6666666666661</v>
      </c>
      <c r="J399" s="316">
        <f t="shared" si="30"/>
        <v>10566.666666666666</v>
      </c>
      <c r="K399" s="273">
        <v>7950</v>
      </c>
      <c r="L399" s="275">
        <v>8600</v>
      </c>
      <c r="M399" s="274">
        <v>10400</v>
      </c>
      <c r="N399" s="273">
        <v>8200</v>
      </c>
      <c r="O399" s="275">
        <v>8800</v>
      </c>
      <c r="P399" s="274">
        <v>10600</v>
      </c>
      <c r="Q399" s="273">
        <v>8350</v>
      </c>
      <c r="R399" s="275">
        <v>8900</v>
      </c>
      <c r="S399" s="274">
        <v>10700</v>
      </c>
      <c r="T399" s="273">
        <v>8350</v>
      </c>
      <c r="U399" s="275">
        <v>8900</v>
      </c>
      <c r="V399" s="274">
        <v>10700</v>
      </c>
      <c r="W399" s="273">
        <v>8050</v>
      </c>
      <c r="X399" s="275">
        <v>8700</v>
      </c>
      <c r="Y399" s="274">
        <v>10500</v>
      </c>
      <c r="Z399" s="273">
        <v>8500</v>
      </c>
      <c r="AA399" s="275">
        <v>9000</v>
      </c>
      <c r="AB399" s="274">
        <v>10800</v>
      </c>
      <c r="AC399" s="273">
        <v>7850</v>
      </c>
      <c r="AD399" s="275">
        <v>8500</v>
      </c>
      <c r="AE399" s="274">
        <v>10300</v>
      </c>
      <c r="AF399" s="273">
        <v>8350</v>
      </c>
      <c r="AG399" s="275">
        <v>8900</v>
      </c>
      <c r="AH399" s="274">
        <v>10700</v>
      </c>
      <c r="AI399" s="275">
        <v>7950</v>
      </c>
      <c r="AJ399" s="275">
        <v>8600</v>
      </c>
      <c r="AK399" s="274">
        <v>10400</v>
      </c>
      <c r="AL399" s="72"/>
    </row>
    <row r="400" spans="1:38" ht="15" customHeight="1" x14ac:dyDescent="0.25">
      <c r="A400" s="105"/>
      <c r="B400" s="19"/>
      <c r="C400" s="152" t="s">
        <v>720</v>
      </c>
      <c r="D400" s="228" t="s">
        <v>73</v>
      </c>
      <c r="E400" s="154">
        <f t="shared" si="28"/>
        <v>14766.666666666666</v>
      </c>
      <c r="F400" s="11"/>
      <c r="G400" s="150">
        <f t="shared" si="29"/>
        <v>27</v>
      </c>
      <c r="H400" s="276">
        <f t="shared" si="30"/>
        <v>10872.222222222223</v>
      </c>
      <c r="I400" s="309">
        <f t="shared" si="30"/>
        <v>12266.666666666666</v>
      </c>
      <c r="J400" s="317">
        <f t="shared" si="30"/>
        <v>14766.666666666666</v>
      </c>
      <c r="K400" s="276">
        <v>10650</v>
      </c>
      <c r="L400" s="278">
        <v>12100</v>
      </c>
      <c r="M400" s="277">
        <v>14600</v>
      </c>
      <c r="N400" s="276">
        <v>10900</v>
      </c>
      <c r="O400" s="278">
        <v>12300</v>
      </c>
      <c r="P400" s="277">
        <v>14800</v>
      </c>
      <c r="Q400" s="276">
        <v>11050</v>
      </c>
      <c r="R400" s="278">
        <v>12400</v>
      </c>
      <c r="S400" s="277">
        <v>14900</v>
      </c>
      <c r="T400" s="276">
        <v>11050</v>
      </c>
      <c r="U400" s="278">
        <v>12400</v>
      </c>
      <c r="V400" s="277">
        <v>14900</v>
      </c>
      <c r="W400" s="276">
        <v>10750</v>
      </c>
      <c r="X400" s="278">
        <v>12200</v>
      </c>
      <c r="Y400" s="277">
        <v>14700</v>
      </c>
      <c r="Z400" s="276">
        <v>11200</v>
      </c>
      <c r="AA400" s="278">
        <v>12500</v>
      </c>
      <c r="AB400" s="277">
        <v>15000</v>
      </c>
      <c r="AC400" s="276">
        <v>10550</v>
      </c>
      <c r="AD400" s="278">
        <v>12000</v>
      </c>
      <c r="AE400" s="277">
        <v>14500</v>
      </c>
      <c r="AF400" s="276">
        <v>11050</v>
      </c>
      <c r="AG400" s="278">
        <v>12400</v>
      </c>
      <c r="AH400" s="277">
        <v>14900</v>
      </c>
      <c r="AI400" s="278">
        <v>10650</v>
      </c>
      <c r="AJ400" s="278">
        <v>12100</v>
      </c>
      <c r="AK400" s="277">
        <v>14600</v>
      </c>
      <c r="AL400" s="72"/>
    </row>
    <row r="401" spans="1:38" ht="15" customHeight="1" x14ac:dyDescent="0.25">
      <c r="A401" s="105"/>
      <c r="B401" s="19"/>
      <c r="C401" s="38" t="s">
        <v>721</v>
      </c>
      <c r="D401" s="632" t="s">
        <v>73</v>
      </c>
      <c r="E401" s="35">
        <f t="shared" si="28"/>
        <v>16966.666666666668</v>
      </c>
      <c r="F401" s="11"/>
      <c r="G401" s="22">
        <f t="shared" si="29"/>
        <v>27</v>
      </c>
      <c r="H401" s="273">
        <f t="shared" si="30"/>
        <v>13672.222222222223</v>
      </c>
      <c r="I401" s="310">
        <f t="shared" si="30"/>
        <v>14766.666666666666</v>
      </c>
      <c r="J401" s="316">
        <f t="shared" si="30"/>
        <v>16966.666666666668</v>
      </c>
      <c r="K401" s="273">
        <v>13450</v>
      </c>
      <c r="L401" s="275">
        <v>14600</v>
      </c>
      <c r="M401" s="274">
        <v>16800</v>
      </c>
      <c r="N401" s="273">
        <v>13700</v>
      </c>
      <c r="O401" s="275">
        <v>14800</v>
      </c>
      <c r="P401" s="274">
        <v>17000</v>
      </c>
      <c r="Q401" s="273">
        <v>13850</v>
      </c>
      <c r="R401" s="275">
        <v>14900</v>
      </c>
      <c r="S401" s="274">
        <v>17100</v>
      </c>
      <c r="T401" s="273">
        <v>13850</v>
      </c>
      <c r="U401" s="275">
        <v>14900</v>
      </c>
      <c r="V401" s="274">
        <v>17100</v>
      </c>
      <c r="W401" s="273">
        <v>13550</v>
      </c>
      <c r="X401" s="275">
        <v>14700</v>
      </c>
      <c r="Y401" s="274">
        <v>16900</v>
      </c>
      <c r="Z401" s="273">
        <v>14000</v>
      </c>
      <c r="AA401" s="275">
        <v>15000</v>
      </c>
      <c r="AB401" s="274">
        <v>17200</v>
      </c>
      <c r="AC401" s="273">
        <v>13350</v>
      </c>
      <c r="AD401" s="275">
        <v>14500</v>
      </c>
      <c r="AE401" s="274">
        <v>16700</v>
      </c>
      <c r="AF401" s="273">
        <v>13850</v>
      </c>
      <c r="AG401" s="275">
        <v>14900</v>
      </c>
      <c r="AH401" s="274">
        <v>17100</v>
      </c>
      <c r="AI401" s="275">
        <v>13450</v>
      </c>
      <c r="AJ401" s="275">
        <v>14600</v>
      </c>
      <c r="AK401" s="274">
        <v>16800</v>
      </c>
      <c r="AL401" s="72"/>
    </row>
    <row r="402" spans="1:38" ht="15" customHeight="1" x14ac:dyDescent="0.25">
      <c r="A402" s="105"/>
      <c r="B402" s="19"/>
      <c r="C402" s="152" t="s">
        <v>722</v>
      </c>
      <c r="D402" s="228" t="s">
        <v>196</v>
      </c>
      <c r="E402" s="154">
        <f t="shared" si="28"/>
        <v>19766.666666666668</v>
      </c>
      <c r="F402" s="11"/>
      <c r="G402" s="150">
        <f t="shared" si="29"/>
        <v>27</v>
      </c>
      <c r="H402" s="276">
        <f t="shared" si="30"/>
        <v>15672.222222222223</v>
      </c>
      <c r="I402" s="309">
        <f t="shared" si="30"/>
        <v>15766.666666666666</v>
      </c>
      <c r="J402" s="317">
        <f t="shared" si="30"/>
        <v>19766.666666666668</v>
      </c>
      <c r="K402" s="276">
        <v>15450</v>
      </c>
      <c r="L402" s="278">
        <v>15600</v>
      </c>
      <c r="M402" s="277">
        <v>19600</v>
      </c>
      <c r="N402" s="276">
        <v>15700</v>
      </c>
      <c r="O402" s="278">
        <v>15800</v>
      </c>
      <c r="P402" s="277">
        <v>19800</v>
      </c>
      <c r="Q402" s="276">
        <v>15850</v>
      </c>
      <c r="R402" s="278">
        <v>15900</v>
      </c>
      <c r="S402" s="277">
        <v>19900</v>
      </c>
      <c r="T402" s="276">
        <v>15850</v>
      </c>
      <c r="U402" s="278">
        <v>15900</v>
      </c>
      <c r="V402" s="277">
        <v>19900</v>
      </c>
      <c r="W402" s="276">
        <v>15550</v>
      </c>
      <c r="X402" s="278">
        <v>15700</v>
      </c>
      <c r="Y402" s="277">
        <v>19700</v>
      </c>
      <c r="Z402" s="276">
        <v>16000</v>
      </c>
      <c r="AA402" s="278">
        <v>16000</v>
      </c>
      <c r="AB402" s="277">
        <v>20000</v>
      </c>
      <c r="AC402" s="276">
        <v>15350</v>
      </c>
      <c r="AD402" s="278">
        <v>15500</v>
      </c>
      <c r="AE402" s="277">
        <v>19500</v>
      </c>
      <c r="AF402" s="276">
        <v>15850</v>
      </c>
      <c r="AG402" s="278">
        <v>15900</v>
      </c>
      <c r="AH402" s="277">
        <v>19900</v>
      </c>
      <c r="AI402" s="278">
        <v>15450</v>
      </c>
      <c r="AJ402" s="278">
        <v>15600</v>
      </c>
      <c r="AK402" s="277">
        <v>19600</v>
      </c>
      <c r="AL402" s="72"/>
    </row>
    <row r="403" spans="1:38" ht="15" customHeight="1" x14ac:dyDescent="0.25">
      <c r="A403" s="105"/>
      <c r="B403" s="19"/>
      <c r="C403" s="38" t="s">
        <v>723</v>
      </c>
      <c r="D403" s="632" t="s">
        <v>69</v>
      </c>
      <c r="E403" s="35">
        <f t="shared" si="28"/>
        <v>5516.666666666667</v>
      </c>
      <c r="F403" s="11"/>
      <c r="G403" s="22">
        <f t="shared" si="29"/>
        <v>27</v>
      </c>
      <c r="H403" s="273">
        <f t="shared" si="30"/>
        <v>3672.2222222222222</v>
      </c>
      <c r="I403" s="310">
        <f t="shared" si="30"/>
        <v>4766.666666666667</v>
      </c>
      <c r="J403" s="316">
        <f t="shared" si="30"/>
        <v>5516.666666666667</v>
      </c>
      <c r="K403" s="273">
        <v>3450</v>
      </c>
      <c r="L403" s="275">
        <v>4600</v>
      </c>
      <c r="M403" s="274">
        <v>5350</v>
      </c>
      <c r="N403" s="273">
        <v>3700</v>
      </c>
      <c r="O403" s="275">
        <v>4800</v>
      </c>
      <c r="P403" s="274">
        <v>5550</v>
      </c>
      <c r="Q403" s="273">
        <v>3850</v>
      </c>
      <c r="R403" s="275">
        <v>4900</v>
      </c>
      <c r="S403" s="274">
        <v>5650</v>
      </c>
      <c r="T403" s="273">
        <v>3850</v>
      </c>
      <c r="U403" s="275">
        <v>4900</v>
      </c>
      <c r="V403" s="274">
        <v>5650</v>
      </c>
      <c r="W403" s="273">
        <v>3550</v>
      </c>
      <c r="X403" s="275">
        <v>4700</v>
      </c>
      <c r="Y403" s="274">
        <v>5450</v>
      </c>
      <c r="Z403" s="273">
        <v>4000</v>
      </c>
      <c r="AA403" s="275">
        <v>5000</v>
      </c>
      <c r="AB403" s="274">
        <v>5750</v>
      </c>
      <c r="AC403" s="273">
        <v>3350</v>
      </c>
      <c r="AD403" s="275">
        <v>4500</v>
      </c>
      <c r="AE403" s="274">
        <v>5250</v>
      </c>
      <c r="AF403" s="273">
        <v>3850</v>
      </c>
      <c r="AG403" s="275">
        <v>4900</v>
      </c>
      <c r="AH403" s="274">
        <v>5650</v>
      </c>
      <c r="AI403" s="275">
        <v>3450</v>
      </c>
      <c r="AJ403" s="275">
        <v>4600</v>
      </c>
      <c r="AK403" s="274">
        <v>5350</v>
      </c>
      <c r="AL403" s="72"/>
    </row>
    <row r="404" spans="1:38" ht="15" customHeight="1" x14ac:dyDescent="0.25">
      <c r="A404" s="105"/>
      <c r="B404" s="19"/>
      <c r="C404" s="152" t="s">
        <v>724</v>
      </c>
      <c r="D404" s="228" t="s">
        <v>71</v>
      </c>
      <c r="E404" s="154">
        <f t="shared" si="28"/>
        <v>13955.555555555555</v>
      </c>
      <c r="F404" s="11"/>
      <c r="G404" s="150">
        <f t="shared" si="29"/>
        <v>27</v>
      </c>
      <c r="H404" s="276">
        <f t="shared" si="30"/>
        <v>8172.2222222222226</v>
      </c>
      <c r="I404" s="309">
        <f t="shared" si="30"/>
        <v>8955.5555555555547</v>
      </c>
      <c r="J404" s="317">
        <f t="shared" si="30"/>
        <v>13955.555555555555</v>
      </c>
      <c r="K404" s="276">
        <v>7950</v>
      </c>
      <c r="L404" s="278">
        <v>8900</v>
      </c>
      <c r="M404" s="277">
        <v>13900</v>
      </c>
      <c r="N404" s="276">
        <v>8200</v>
      </c>
      <c r="O404" s="278">
        <v>9000</v>
      </c>
      <c r="P404" s="277">
        <v>14000</v>
      </c>
      <c r="Q404" s="276">
        <v>8350</v>
      </c>
      <c r="R404" s="278">
        <v>9000</v>
      </c>
      <c r="S404" s="277">
        <v>14000</v>
      </c>
      <c r="T404" s="276">
        <v>8350</v>
      </c>
      <c r="U404" s="278">
        <v>9000</v>
      </c>
      <c r="V404" s="277">
        <v>14000</v>
      </c>
      <c r="W404" s="276">
        <v>8050</v>
      </c>
      <c r="X404" s="278">
        <v>9000</v>
      </c>
      <c r="Y404" s="277">
        <v>14000</v>
      </c>
      <c r="Z404" s="276">
        <v>8500</v>
      </c>
      <c r="AA404" s="278">
        <v>9000</v>
      </c>
      <c r="AB404" s="277">
        <v>14000</v>
      </c>
      <c r="AC404" s="276">
        <v>7850</v>
      </c>
      <c r="AD404" s="278">
        <v>8800</v>
      </c>
      <c r="AE404" s="277">
        <v>13800</v>
      </c>
      <c r="AF404" s="276">
        <v>8350</v>
      </c>
      <c r="AG404" s="278">
        <v>9000</v>
      </c>
      <c r="AH404" s="277">
        <v>14000</v>
      </c>
      <c r="AI404" s="278">
        <v>7950</v>
      </c>
      <c r="AJ404" s="278">
        <v>8900</v>
      </c>
      <c r="AK404" s="277">
        <v>13900</v>
      </c>
      <c r="AL404" s="72"/>
    </row>
    <row r="405" spans="1:38" ht="15" customHeight="1" x14ac:dyDescent="0.25">
      <c r="A405" s="105"/>
      <c r="B405" s="19"/>
      <c r="C405" s="38" t="s">
        <v>725</v>
      </c>
      <c r="D405" s="632" t="s">
        <v>73</v>
      </c>
      <c r="E405" s="35">
        <f t="shared" si="28"/>
        <v>14955.555555555555</v>
      </c>
      <c r="F405" s="11"/>
      <c r="G405" s="22">
        <f t="shared" si="29"/>
        <v>27</v>
      </c>
      <c r="H405" s="273">
        <f t="shared" si="30"/>
        <v>10872.222222222223</v>
      </c>
      <c r="I405" s="310">
        <f t="shared" si="30"/>
        <v>12455.555555555555</v>
      </c>
      <c r="J405" s="316">
        <f t="shared" si="30"/>
        <v>14955.555555555555</v>
      </c>
      <c r="K405" s="273">
        <v>10650</v>
      </c>
      <c r="L405" s="275">
        <v>12400</v>
      </c>
      <c r="M405" s="274">
        <v>14900</v>
      </c>
      <c r="N405" s="273">
        <v>10900</v>
      </c>
      <c r="O405" s="275">
        <v>12500</v>
      </c>
      <c r="P405" s="274">
        <v>15000</v>
      </c>
      <c r="Q405" s="273">
        <v>11050</v>
      </c>
      <c r="R405" s="275">
        <v>12500</v>
      </c>
      <c r="S405" s="274">
        <v>15000</v>
      </c>
      <c r="T405" s="273">
        <v>11050</v>
      </c>
      <c r="U405" s="275">
        <v>12500</v>
      </c>
      <c r="V405" s="274">
        <v>15000</v>
      </c>
      <c r="W405" s="273">
        <v>10750</v>
      </c>
      <c r="X405" s="275">
        <v>12500</v>
      </c>
      <c r="Y405" s="274">
        <v>15000</v>
      </c>
      <c r="Z405" s="273">
        <v>11200</v>
      </c>
      <c r="AA405" s="275">
        <v>12500</v>
      </c>
      <c r="AB405" s="274">
        <v>15000</v>
      </c>
      <c r="AC405" s="273">
        <v>10550</v>
      </c>
      <c r="AD405" s="275">
        <v>12300</v>
      </c>
      <c r="AE405" s="274">
        <v>14800</v>
      </c>
      <c r="AF405" s="273">
        <v>11050</v>
      </c>
      <c r="AG405" s="275">
        <v>12500</v>
      </c>
      <c r="AH405" s="274">
        <v>15000</v>
      </c>
      <c r="AI405" s="275">
        <v>10650</v>
      </c>
      <c r="AJ405" s="275">
        <v>12400</v>
      </c>
      <c r="AK405" s="274">
        <v>14900</v>
      </c>
      <c r="AL405" s="72"/>
    </row>
    <row r="406" spans="1:38" ht="15" customHeight="1" x14ac:dyDescent="0.25">
      <c r="A406" s="105"/>
      <c r="B406" s="19"/>
      <c r="C406" s="152" t="s">
        <v>726</v>
      </c>
      <c r="D406" s="228" t="s">
        <v>73</v>
      </c>
      <c r="E406" s="154">
        <f t="shared" si="28"/>
        <v>16955.555555555555</v>
      </c>
      <c r="F406" s="11"/>
      <c r="G406" s="150">
        <f t="shared" si="29"/>
        <v>27</v>
      </c>
      <c r="H406" s="276">
        <f t="shared" si="30"/>
        <v>13672.222222222223</v>
      </c>
      <c r="I406" s="309">
        <f t="shared" si="30"/>
        <v>14955.555555555555</v>
      </c>
      <c r="J406" s="317">
        <f t="shared" si="30"/>
        <v>16955.555555555555</v>
      </c>
      <c r="K406" s="276">
        <v>13450</v>
      </c>
      <c r="L406" s="278">
        <v>14900</v>
      </c>
      <c r="M406" s="277">
        <v>16900</v>
      </c>
      <c r="N406" s="276">
        <v>13700</v>
      </c>
      <c r="O406" s="278">
        <v>15000</v>
      </c>
      <c r="P406" s="277">
        <v>17000</v>
      </c>
      <c r="Q406" s="276">
        <v>13850</v>
      </c>
      <c r="R406" s="278">
        <v>15000</v>
      </c>
      <c r="S406" s="277">
        <v>17000</v>
      </c>
      <c r="T406" s="276">
        <v>13850</v>
      </c>
      <c r="U406" s="278">
        <v>15000</v>
      </c>
      <c r="V406" s="277">
        <v>17000</v>
      </c>
      <c r="W406" s="276">
        <v>13550</v>
      </c>
      <c r="X406" s="278">
        <v>15000</v>
      </c>
      <c r="Y406" s="277">
        <v>17000</v>
      </c>
      <c r="Z406" s="276">
        <v>14000</v>
      </c>
      <c r="AA406" s="278">
        <v>15000</v>
      </c>
      <c r="AB406" s="277">
        <v>17000</v>
      </c>
      <c r="AC406" s="276">
        <v>13350</v>
      </c>
      <c r="AD406" s="278">
        <v>14800</v>
      </c>
      <c r="AE406" s="277">
        <v>16800</v>
      </c>
      <c r="AF406" s="276">
        <v>13850</v>
      </c>
      <c r="AG406" s="278">
        <v>15000</v>
      </c>
      <c r="AH406" s="277">
        <v>17000</v>
      </c>
      <c r="AI406" s="278">
        <v>13450</v>
      </c>
      <c r="AJ406" s="278">
        <v>14900</v>
      </c>
      <c r="AK406" s="277">
        <v>16900</v>
      </c>
      <c r="AL406" s="72"/>
    </row>
    <row r="407" spans="1:38" ht="15" customHeight="1" thickBot="1" x14ac:dyDescent="0.3">
      <c r="A407" s="331"/>
      <c r="B407" s="19"/>
      <c r="C407" s="233" t="s">
        <v>727</v>
      </c>
      <c r="D407" s="632" t="s">
        <v>196</v>
      </c>
      <c r="E407" s="235">
        <f t="shared" si="28"/>
        <v>18955.555555555555</v>
      </c>
      <c r="F407" s="11"/>
      <c r="G407" s="26">
        <f t="shared" si="29"/>
        <v>27</v>
      </c>
      <c r="H407" s="273">
        <f t="shared" si="30"/>
        <v>15672.222222222223</v>
      </c>
      <c r="I407" s="310">
        <f t="shared" si="30"/>
        <v>15955.555555555555</v>
      </c>
      <c r="J407" s="316">
        <f t="shared" si="30"/>
        <v>18955.555555555555</v>
      </c>
      <c r="K407" s="273">
        <v>15450</v>
      </c>
      <c r="L407" s="275">
        <v>15900</v>
      </c>
      <c r="M407" s="274">
        <v>18900</v>
      </c>
      <c r="N407" s="273">
        <v>15700</v>
      </c>
      <c r="O407" s="275">
        <v>16000</v>
      </c>
      <c r="P407" s="274">
        <v>19000</v>
      </c>
      <c r="Q407" s="273">
        <v>15850</v>
      </c>
      <c r="R407" s="275">
        <v>16000</v>
      </c>
      <c r="S407" s="274">
        <v>19000</v>
      </c>
      <c r="T407" s="273">
        <v>15850</v>
      </c>
      <c r="U407" s="275">
        <v>16000</v>
      </c>
      <c r="V407" s="274">
        <v>19000</v>
      </c>
      <c r="W407" s="273">
        <v>15550</v>
      </c>
      <c r="X407" s="275">
        <v>16000</v>
      </c>
      <c r="Y407" s="274">
        <v>19000</v>
      </c>
      <c r="Z407" s="273">
        <v>16000</v>
      </c>
      <c r="AA407" s="275">
        <v>16000</v>
      </c>
      <c r="AB407" s="274">
        <v>19000</v>
      </c>
      <c r="AC407" s="273">
        <v>15350</v>
      </c>
      <c r="AD407" s="275">
        <v>15800</v>
      </c>
      <c r="AE407" s="274">
        <v>18800</v>
      </c>
      <c r="AF407" s="273">
        <v>15850</v>
      </c>
      <c r="AG407" s="275">
        <v>16000</v>
      </c>
      <c r="AH407" s="274">
        <v>19000</v>
      </c>
      <c r="AI407" s="275">
        <v>15450</v>
      </c>
      <c r="AJ407" s="275">
        <v>15900</v>
      </c>
      <c r="AK407" s="274">
        <v>18900</v>
      </c>
      <c r="AL407" s="72"/>
    </row>
    <row r="408" spans="1:38" ht="15" customHeight="1" x14ac:dyDescent="0.25">
      <c r="A408" s="330" t="s">
        <v>728</v>
      </c>
      <c r="B408" s="19"/>
      <c r="C408" s="264" t="s">
        <v>729</v>
      </c>
      <c r="D408" s="322" t="s">
        <v>196</v>
      </c>
      <c r="E408" s="166">
        <f t="shared" si="28"/>
        <v>5455.5555555555557</v>
      </c>
      <c r="F408" s="11"/>
      <c r="G408" s="149">
        <f t="shared" si="29"/>
        <v>27</v>
      </c>
      <c r="H408" s="272">
        <f t="shared" si="30"/>
        <v>3672.2222222222222</v>
      </c>
      <c r="I408" s="311">
        <f t="shared" si="30"/>
        <v>4455.5555555555557</v>
      </c>
      <c r="J408" s="315">
        <f t="shared" si="30"/>
        <v>5455.5555555555557</v>
      </c>
      <c r="K408" s="272">
        <v>3450</v>
      </c>
      <c r="L408" s="270">
        <v>4400</v>
      </c>
      <c r="M408" s="271">
        <v>5400</v>
      </c>
      <c r="N408" s="272">
        <v>3700</v>
      </c>
      <c r="O408" s="270">
        <v>4500</v>
      </c>
      <c r="P408" s="271">
        <v>5500</v>
      </c>
      <c r="Q408" s="272">
        <v>3850</v>
      </c>
      <c r="R408" s="270">
        <v>4500</v>
      </c>
      <c r="S408" s="271">
        <v>5500</v>
      </c>
      <c r="T408" s="272">
        <v>3850</v>
      </c>
      <c r="U408" s="270">
        <v>4500</v>
      </c>
      <c r="V408" s="271">
        <v>5500</v>
      </c>
      <c r="W408" s="272">
        <v>3550</v>
      </c>
      <c r="X408" s="270">
        <v>4500</v>
      </c>
      <c r="Y408" s="271">
        <v>5500</v>
      </c>
      <c r="Z408" s="272">
        <v>4000</v>
      </c>
      <c r="AA408" s="270">
        <v>4500</v>
      </c>
      <c r="AB408" s="271">
        <v>5500</v>
      </c>
      <c r="AC408" s="272">
        <v>3350</v>
      </c>
      <c r="AD408" s="270">
        <v>4300</v>
      </c>
      <c r="AE408" s="271">
        <v>5300</v>
      </c>
      <c r="AF408" s="272">
        <v>3850</v>
      </c>
      <c r="AG408" s="270">
        <v>4500</v>
      </c>
      <c r="AH408" s="271">
        <v>5500</v>
      </c>
      <c r="AI408" s="270">
        <v>3450</v>
      </c>
      <c r="AJ408" s="270">
        <v>4400</v>
      </c>
      <c r="AK408" s="271">
        <v>5400</v>
      </c>
      <c r="AL408" s="72"/>
    </row>
    <row r="409" spans="1:38" ht="15" customHeight="1" x14ac:dyDescent="0.25">
      <c r="A409" s="105"/>
      <c r="B409" s="19"/>
      <c r="C409" s="38" t="s">
        <v>730</v>
      </c>
      <c r="D409" s="378" t="s">
        <v>196</v>
      </c>
      <c r="E409" s="35">
        <f t="shared" si="28"/>
        <v>6455.5555555555557</v>
      </c>
      <c r="F409" s="11"/>
      <c r="G409" s="22">
        <f t="shared" si="29"/>
        <v>27</v>
      </c>
      <c r="H409" s="273">
        <f t="shared" si="30"/>
        <v>5172.2222222222226</v>
      </c>
      <c r="I409" s="310">
        <f t="shared" si="30"/>
        <v>5955.5555555555557</v>
      </c>
      <c r="J409" s="316">
        <f t="shared" si="30"/>
        <v>6455.5555555555557</v>
      </c>
      <c r="K409" s="273">
        <v>4950</v>
      </c>
      <c r="L409" s="275">
        <v>5900</v>
      </c>
      <c r="M409" s="274">
        <v>6400</v>
      </c>
      <c r="N409" s="273">
        <v>5200</v>
      </c>
      <c r="O409" s="275">
        <v>6000</v>
      </c>
      <c r="P409" s="274">
        <v>6500</v>
      </c>
      <c r="Q409" s="273">
        <v>5350</v>
      </c>
      <c r="R409" s="275">
        <v>6000</v>
      </c>
      <c r="S409" s="274">
        <v>6500</v>
      </c>
      <c r="T409" s="273">
        <v>5350</v>
      </c>
      <c r="U409" s="275">
        <v>6000</v>
      </c>
      <c r="V409" s="274">
        <v>6500</v>
      </c>
      <c r="W409" s="273">
        <v>5050</v>
      </c>
      <c r="X409" s="275">
        <v>6000</v>
      </c>
      <c r="Y409" s="274">
        <v>6500</v>
      </c>
      <c r="Z409" s="273">
        <v>5500</v>
      </c>
      <c r="AA409" s="275">
        <v>6000</v>
      </c>
      <c r="AB409" s="274">
        <v>6500</v>
      </c>
      <c r="AC409" s="273">
        <v>4850</v>
      </c>
      <c r="AD409" s="275">
        <v>5800</v>
      </c>
      <c r="AE409" s="274">
        <v>6300</v>
      </c>
      <c r="AF409" s="273">
        <v>5350</v>
      </c>
      <c r="AG409" s="275">
        <v>6000</v>
      </c>
      <c r="AH409" s="274">
        <v>6500</v>
      </c>
      <c r="AI409" s="275">
        <v>4950</v>
      </c>
      <c r="AJ409" s="275">
        <v>5900</v>
      </c>
      <c r="AK409" s="274">
        <v>6400</v>
      </c>
      <c r="AL409" s="72"/>
    </row>
    <row r="410" spans="1:38" ht="15" customHeight="1" x14ac:dyDescent="0.25">
      <c r="A410" s="105"/>
      <c r="B410" s="19"/>
      <c r="C410" s="152" t="s">
        <v>731</v>
      </c>
      <c r="D410" s="230" t="s">
        <v>196</v>
      </c>
      <c r="E410" s="154">
        <f t="shared" si="28"/>
        <v>8455.5555555555547</v>
      </c>
      <c r="F410" s="11"/>
      <c r="G410" s="150">
        <f t="shared" si="29"/>
        <v>27</v>
      </c>
      <c r="H410" s="276">
        <f t="shared" si="30"/>
        <v>6172.2222222222226</v>
      </c>
      <c r="I410" s="309">
        <f t="shared" si="30"/>
        <v>6955.5555555555557</v>
      </c>
      <c r="J410" s="317">
        <f t="shared" si="30"/>
        <v>8455.5555555555547</v>
      </c>
      <c r="K410" s="276">
        <v>5950</v>
      </c>
      <c r="L410" s="278">
        <v>6900</v>
      </c>
      <c r="M410" s="277">
        <v>8400</v>
      </c>
      <c r="N410" s="276">
        <v>6200</v>
      </c>
      <c r="O410" s="278">
        <v>7000</v>
      </c>
      <c r="P410" s="277">
        <v>8500</v>
      </c>
      <c r="Q410" s="276">
        <v>6350</v>
      </c>
      <c r="R410" s="278">
        <v>7000</v>
      </c>
      <c r="S410" s="277">
        <v>8500</v>
      </c>
      <c r="T410" s="276">
        <v>6350</v>
      </c>
      <c r="U410" s="278">
        <v>7000</v>
      </c>
      <c r="V410" s="277">
        <v>8500</v>
      </c>
      <c r="W410" s="276">
        <v>6050</v>
      </c>
      <c r="X410" s="278">
        <v>7000</v>
      </c>
      <c r="Y410" s="277">
        <v>8500</v>
      </c>
      <c r="Z410" s="276">
        <v>6500</v>
      </c>
      <c r="AA410" s="278">
        <v>7000</v>
      </c>
      <c r="AB410" s="277">
        <v>8500</v>
      </c>
      <c r="AC410" s="276">
        <v>5850</v>
      </c>
      <c r="AD410" s="278">
        <v>6800</v>
      </c>
      <c r="AE410" s="277">
        <v>8300</v>
      </c>
      <c r="AF410" s="276">
        <v>6350</v>
      </c>
      <c r="AG410" s="278">
        <v>7000</v>
      </c>
      <c r="AH410" s="277">
        <v>8500</v>
      </c>
      <c r="AI410" s="278">
        <v>5950</v>
      </c>
      <c r="AJ410" s="278">
        <v>6900</v>
      </c>
      <c r="AK410" s="277">
        <v>8400</v>
      </c>
      <c r="AL410" s="72"/>
    </row>
    <row r="411" spans="1:38" ht="15" customHeight="1" x14ac:dyDescent="0.25">
      <c r="A411" s="105"/>
      <c r="B411" s="19"/>
      <c r="C411" s="38" t="s">
        <v>732</v>
      </c>
      <c r="D411" s="378" t="s">
        <v>196</v>
      </c>
      <c r="E411" s="35">
        <f t="shared" si="28"/>
        <v>9955.5555555555547</v>
      </c>
      <c r="F411" s="11"/>
      <c r="G411" s="22">
        <f t="shared" si="29"/>
        <v>27</v>
      </c>
      <c r="H411" s="273">
        <f t="shared" si="30"/>
        <v>7672.2222222222226</v>
      </c>
      <c r="I411" s="310">
        <f t="shared" si="30"/>
        <v>8955.5555555555547</v>
      </c>
      <c r="J411" s="316">
        <f t="shared" si="30"/>
        <v>9955.5555555555547</v>
      </c>
      <c r="K411" s="273">
        <v>7450</v>
      </c>
      <c r="L411" s="275">
        <v>8900</v>
      </c>
      <c r="M411" s="274">
        <v>9900</v>
      </c>
      <c r="N411" s="273">
        <v>7700</v>
      </c>
      <c r="O411" s="275">
        <v>9000</v>
      </c>
      <c r="P411" s="274">
        <v>10000</v>
      </c>
      <c r="Q411" s="273">
        <v>7850</v>
      </c>
      <c r="R411" s="275">
        <v>9000</v>
      </c>
      <c r="S411" s="274">
        <v>10000</v>
      </c>
      <c r="T411" s="273">
        <v>7850</v>
      </c>
      <c r="U411" s="275">
        <v>9000</v>
      </c>
      <c r="V411" s="274">
        <v>10000</v>
      </c>
      <c r="W411" s="273">
        <v>7550</v>
      </c>
      <c r="X411" s="275">
        <v>9000</v>
      </c>
      <c r="Y411" s="274">
        <v>10000</v>
      </c>
      <c r="Z411" s="273">
        <v>8000</v>
      </c>
      <c r="AA411" s="275">
        <v>9000</v>
      </c>
      <c r="AB411" s="274">
        <v>10000</v>
      </c>
      <c r="AC411" s="273">
        <v>7350</v>
      </c>
      <c r="AD411" s="275">
        <v>8800</v>
      </c>
      <c r="AE411" s="274">
        <v>9800</v>
      </c>
      <c r="AF411" s="273">
        <v>7850</v>
      </c>
      <c r="AG411" s="275">
        <v>9000</v>
      </c>
      <c r="AH411" s="274">
        <v>10000</v>
      </c>
      <c r="AI411" s="275">
        <v>7450</v>
      </c>
      <c r="AJ411" s="275">
        <v>8900</v>
      </c>
      <c r="AK411" s="274">
        <v>9900</v>
      </c>
      <c r="AL411" s="72"/>
    </row>
    <row r="412" spans="1:38" ht="15" customHeight="1" x14ac:dyDescent="0.25">
      <c r="A412" s="105"/>
      <c r="B412" s="19"/>
      <c r="C412" s="152" t="s">
        <v>733</v>
      </c>
      <c r="D412" s="230" t="s">
        <v>196</v>
      </c>
      <c r="E412" s="154">
        <f t="shared" si="28"/>
        <v>11955.555555555555</v>
      </c>
      <c r="F412" s="11"/>
      <c r="G412" s="150">
        <f t="shared" si="29"/>
        <v>27</v>
      </c>
      <c r="H412" s="276">
        <f t="shared" si="30"/>
        <v>9672.2222222222226</v>
      </c>
      <c r="I412" s="309">
        <f t="shared" si="30"/>
        <v>10955.555555555555</v>
      </c>
      <c r="J412" s="317">
        <f t="shared" si="30"/>
        <v>11955.555555555555</v>
      </c>
      <c r="K412" s="276">
        <v>9450</v>
      </c>
      <c r="L412" s="278">
        <v>10900</v>
      </c>
      <c r="M412" s="277">
        <v>11900</v>
      </c>
      <c r="N412" s="276">
        <v>9700</v>
      </c>
      <c r="O412" s="278">
        <v>11000</v>
      </c>
      <c r="P412" s="277">
        <v>12000</v>
      </c>
      <c r="Q412" s="276">
        <v>9850</v>
      </c>
      <c r="R412" s="278">
        <v>11000</v>
      </c>
      <c r="S412" s="277">
        <v>12000</v>
      </c>
      <c r="T412" s="276">
        <v>9850</v>
      </c>
      <c r="U412" s="278">
        <v>11000</v>
      </c>
      <c r="V412" s="277">
        <v>12000</v>
      </c>
      <c r="W412" s="276">
        <v>9550</v>
      </c>
      <c r="X412" s="278">
        <v>11000</v>
      </c>
      <c r="Y412" s="277">
        <v>12000</v>
      </c>
      <c r="Z412" s="276">
        <v>10000</v>
      </c>
      <c r="AA412" s="278">
        <v>11000</v>
      </c>
      <c r="AB412" s="277">
        <v>12000</v>
      </c>
      <c r="AC412" s="276">
        <v>9350</v>
      </c>
      <c r="AD412" s="278">
        <v>10800</v>
      </c>
      <c r="AE412" s="277">
        <v>11800</v>
      </c>
      <c r="AF412" s="276">
        <v>9850</v>
      </c>
      <c r="AG412" s="278">
        <v>11000</v>
      </c>
      <c r="AH412" s="277">
        <v>12000</v>
      </c>
      <c r="AI412" s="278">
        <v>9450</v>
      </c>
      <c r="AJ412" s="278">
        <v>10900</v>
      </c>
      <c r="AK412" s="277">
        <v>11900</v>
      </c>
      <c r="AL412" s="72"/>
    </row>
    <row r="413" spans="1:38" ht="15" customHeight="1" x14ac:dyDescent="0.25">
      <c r="A413" s="105"/>
      <c r="B413" s="19"/>
      <c r="C413" s="38" t="s">
        <v>734</v>
      </c>
      <c r="D413" s="378" t="s">
        <v>196</v>
      </c>
      <c r="E413" s="35">
        <f t="shared" si="28"/>
        <v>4455.5555555555557</v>
      </c>
      <c r="F413" s="11"/>
      <c r="G413" s="22">
        <f t="shared" si="29"/>
        <v>27</v>
      </c>
      <c r="H413" s="273">
        <f t="shared" si="30"/>
        <v>2672.2222222222222</v>
      </c>
      <c r="I413" s="310">
        <f t="shared" si="30"/>
        <v>3955.5555555555557</v>
      </c>
      <c r="J413" s="316">
        <f t="shared" si="30"/>
        <v>4455.5555555555557</v>
      </c>
      <c r="K413" s="273">
        <v>2450</v>
      </c>
      <c r="L413" s="275">
        <v>3900</v>
      </c>
      <c r="M413" s="274">
        <v>4400</v>
      </c>
      <c r="N413" s="273">
        <v>2700</v>
      </c>
      <c r="O413" s="275">
        <v>4000</v>
      </c>
      <c r="P413" s="274">
        <v>4500</v>
      </c>
      <c r="Q413" s="273">
        <v>2850</v>
      </c>
      <c r="R413" s="275">
        <v>4000</v>
      </c>
      <c r="S413" s="274">
        <v>4500</v>
      </c>
      <c r="T413" s="273">
        <v>2850</v>
      </c>
      <c r="U413" s="275">
        <v>4000</v>
      </c>
      <c r="V413" s="274">
        <v>4500</v>
      </c>
      <c r="W413" s="273">
        <v>2550</v>
      </c>
      <c r="X413" s="275">
        <v>4000</v>
      </c>
      <c r="Y413" s="274">
        <v>4500</v>
      </c>
      <c r="Z413" s="273">
        <v>3000</v>
      </c>
      <c r="AA413" s="275">
        <v>4000</v>
      </c>
      <c r="AB413" s="274">
        <v>4500</v>
      </c>
      <c r="AC413" s="273">
        <v>2350</v>
      </c>
      <c r="AD413" s="275">
        <v>3800</v>
      </c>
      <c r="AE413" s="274">
        <v>4300</v>
      </c>
      <c r="AF413" s="273">
        <v>2850</v>
      </c>
      <c r="AG413" s="275">
        <v>4000</v>
      </c>
      <c r="AH413" s="274">
        <v>4500</v>
      </c>
      <c r="AI413" s="275">
        <v>2450</v>
      </c>
      <c r="AJ413" s="275">
        <v>3900</v>
      </c>
      <c r="AK413" s="274">
        <v>4400</v>
      </c>
      <c r="AL413" s="72"/>
    </row>
    <row r="414" spans="1:38" ht="15" customHeight="1" x14ac:dyDescent="0.25">
      <c r="A414" s="105"/>
      <c r="B414" s="19"/>
      <c r="C414" s="152" t="s">
        <v>735</v>
      </c>
      <c r="D414" s="230" t="s">
        <v>196</v>
      </c>
      <c r="E414" s="154">
        <f t="shared" si="28"/>
        <v>5955.5555555555557</v>
      </c>
      <c r="F414" s="11"/>
      <c r="G414" s="150">
        <f t="shared" si="29"/>
        <v>27</v>
      </c>
      <c r="H414" s="276">
        <f t="shared" si="30"/>
        <v>4672.2222222222226</v>
      </c>
      <c r="I414" s="309">
        <f t="shared" si="30"/>
        <v>5455.5555555555557</v>
      </c>
      <c r="J414" s="317">
        <f t="shared" si="30"/>
        <v>5955.5555555555557</v>
      </c>
      <c r="K414" s="276">
        <v>4450</v>
      </c>
      <c r="L414" s="278">
        <v>5400</v>
      </c>
      <c r="M414" s="277">
        <v>5900</v>
      </c>
      <c r="N414" s="276">
        <v>4700</v>
      </c>
      <c r="O414" s="278">
        <v>5500</v>
      </c>
      <c r="P414" s="277">
        <v>6000</v>
      </c>
      <c r="Q414" s="276">
        <v>4850</v>
      </c>
      <c r="R414" s="278">
        <v>5500</v>
      </c>
      <c r="S414" s="277">
        <v>6000</v>
      </c>
      <c r="T414" s="276">
        <v>4850</v>
      </c>
      <c r="U414" s="278">
        <v>5500</v>
      </c>
      <c r="V414" s="277">
        <v>6000</v>
      </c>
      <c r="W414" s="276">
        <v>4550</v>
      </c>
      <c r="X414" s="278">
        <v>5500</v>
      </c>
      <c r="Y414" s="277">
        <v>6000</v>
      </c>
      <c r="Z414" s="276">
        <v>5000</v>
      </c>
      <c r="AA414" s="278">
        <v>5500</v>
      </c>
      <c r="AB414" s="277">
        <v>6000</v>
      </c>
      <c r="AC414" s="276">
        <v>4350</v>
      </c>
      <c r="AD414" s="278">
        <v>5300</v>
      </c>
      <c r="AE414" s="277">
        <v>5800</v>
      </c>
      <c r="AF414" s="276">
        <v>4850</v>
      </c>
      <c r="AG414" s="278">
        <v>5500</v>
      </c>
      <c r="AH414" s="277">
        <v>6000</v>
      </c>
      <c r="AI414" s="278">
        <v>4450</v>
      </c>
      <c r="AJ414" s="278">
        <v>5400</v>
      </c>
      <c r="AK414" s="277">
        <v>5900</v>
      </c>
      <c r="AL414" s="72"/>
    </row>
    <row r="415" spans="1:38" ht="15" customHeight="1" x14ac:dyDescent="0.25">
      <c r="A415" s="105"/>
      <c r="B415" s="19"/>
      <c r="C415" s="38" t="s">
        <v>736</v>
      </c>
      <c r="D415" s="378" t="s">
        <v>196</v>
      </c>
      <c r="E415" s="35">
        <f t="shared" si="28"/>
        <v>9955.5555555555547</v>
      </c>
      <c r="F415" s="11"/>
      <c r="G415" s="22">
        <f t="shared" si="29"/>
        <v>27</v>
      </c>
      <c r="H415" s="273">
        <f t="shared" si="30"/>
        <v>7672.2222222222226</v>
      </c>
      <c r="I415" s="310">
        <f t="shared" si="30"/>
        <v>8955.5555555555547</v>
      </c>
      <c r="J415" s="316">
        <f t="shared" si="30"/>
        <v>9955.5555555555547</v>
      </c>
      <c r="K415" s="273">
        <v>7450</v>
      </c>
      <c r="L415" s="275">
        <v>8900</v>
      </c>
      <c r="M415" s="274">
        <v>9900</v>
      </c>
      <c r="N415" s="273">
        <v>7700</v>
      </c>
      <c r="O415" s="275">
        <v>9000</v>
      </c>
      <c r="P415" s="274">
        <v>10000</v>
      </c>
      <c r="Q415" s="273">
        <v>7850</v>
      </c>
      <c r="R415" s="275">
        <v>9000</v>
      </c>
      <c r="S415" s="274">
        <v>10000</v>
      </c>
      <c r="T415" s="273">
        <v>7850</v>
      </c>
      <c r="U415" s="275">
        <v>9000</v>
      </c>
      <c r="V415" s="274">
        <v>10000</v>
      </c>
      <c r="W415" s="273">
        <v>7550</v>
      </c>
      <c r="X415" s="275">
        <v>9000</v>
      </c>
      <c r="Y415" s="274">
        <v>10000</v>
      </c>
      <c r="Z415" s="273">
        <v>8000</v>
      </c>
      <c r="AA415" s="275">
        <v>9000</v>
      </c>
      <c r="AB415" s="274">
        <v>10000</v>
      </c>
      <c r="AC415" s="273">
        <v>7350</v>
      </c>
      <c r="AD415" s="275">
        <v>8800</v>
      </c>
      <c r="AE415" s="274">
        <v>9800</v>
      </c>
      <c r="AF415" s="273">
        <v>7850</v>
      </c>
      <c r="AG415" s="275">
        <v>9000</v>
      </c>
      <c r="AH415" s="274">
        <v>10000</v>
      </c>
      <c r="AI415" s="275">
        <v>7450</v>
      </c>
      <c r="AJ415" s="275">
        <v>8900</v>
      </c>
      <c r="AK415" s="274">
        <v>9900</v>
      </c>
      <c r="AL415" s="72"/>
    </row>
    <row r="416" spans="1:38" ht="15" customHeight="1" x14ac:dyDescent="0.25">
      <c r="A416" s="105"/>
      <c r="B416" s="19"/>
      <c r="C416" s="152" t="s">
        <v>737</v>
      </c>
      <c r="D416" s="230" t="s">
        <v>196</v>
      </c>
      <c r="E416" s="154">
        <f t="shared" si="28"/>
        <v>11955.555555555555</v>
      </c>
      <c r="F416" s="11"/>
      <c r="G416" s="150">
        <f t="shared" si="29"/>
        <v>27</v>
      </c>
      <c r="H416" s="276">
        <f t="shared" si="30"/>
        <v>9672.2222222222226</v>
      </c>
      <c r="I416" s="309">
        <f t="shared" si="30"/>
        <v>10955.555555555555</v>
      </c>
      <c r="J416" s="317">
        <f t="shared" si="30"/>
        <v>11955.555555555555</v>
      </c>
      <c r="K416" s="276">
        <v>9450</v>
      </c>
      <c r="L416" s="278">
        <v>10900</v>
      </c>
      <c r="M416" s="277">
        <v>11900</v>
      </c>
      <c r="N416" s="276">
        <v>9700</v>
      </c>
      <c r="O416" s="278">
        <v>11000</v>
      </c>
      <c r="P416" s="277">
        <v>12000</v>
      </c>
      <c r="Q416" s="276">
        <v>9850</v>
      </c>
      <c r="R416" s="278">
        <v>11000</v>
      </c>
      <c r="S416" s="277">
        <v>12000</v>
      </c>
      <c r="T416" s="276">
        <v>9850</v>
      </c>
      <c r="U416" s="278">
        <v>11000</v>
      </c>
      <c r="V416" s="277">
        <v>12000</v>
      </c>
      <c r="W416" s="276">
        <v>9550</v>
      </c>
      <c r="X416" s="278">
        <v>11000</v>
      </c>
      <c r="Y416" s="277">
        <v>12000</v>
      </c>
      <c r="Z416" s="276">
        <v>10000</v>
      </c>
      <c r="AA416" s="278">
        <v>11000</v>
      </c>
      <c r="AB416" s="277">
        <v>12000</v>
      </c>
      <c r="AC416" s="276">
        <v>9350</v>
      </c>
      <c r="AD416" s="278">
        <v>10800</v>
      </c>
      <c r="AE416" s="277">
        <v>11800</v>
      </c>
      <c r="AF416" s="276">
        <v>9850</v>
      </c>
      <c r="AG416" s="278">
        <v>11000</v>
      </c>
      <c r="AH416" s="277">
        <v>12000</v>
      </c>
      <c r="AI416" s="278">
        <v>9450</v>
      </c>
      <c r="AJ416" s="278">
        <v>10900</v>
      </c>
      <c r="AK416" s="277">
        <v>11900</v>
      </c>
      <c r="AL416" s="72"/>
    </row>
    <row r="417" spans="1:38" ht="15" customHeight="1" thickBot="1" x14ac:dyDescent="0.3">
      <c r="A417" s="331"/>
      <c r="B417" s="19"/>
      <c r="C417" s="233" t="s">
        <v>738</v>
      </c>
      <c r="D417" s="593" t="s">
        <v>196</v>
      </c>
      <c r="E417" s="235">
        <f t="shared" si="28"/>
        <v>14955.555555555555</v>
      </c>
      <c r="F417" s="11"/>
      <c r="G417" s="26">
        <f t="shared" si="29"/>
        <v>27</v>
      </c>
      <c r="H417" s="282">
        <f t="shared" si="30"/>
        <v>12672.222222222223</v>
      </c>
      <c r="I417" s="313">
        <f t="shared" si="30"/>
        <v>13955.555555555555</v>
      </c>
      <c r="J417" s="319">
        <f t="shared" si="30"/>
        <v>14955.555555555555</v>
      </c>
      <c r="K417" s="282">
        <v>12450</v>
      </c>
      <c r="L417" s="284">
        <v>13900</v>
      </c>
      <c r="M417" s="283">
        <v>14900</v>
      </c>
      <c r="N417" s="282">
        <v>12700</v>
      </c>
      <c r="O417" s="284">
        <v>14000</v>
      </c>
      <c r="P417" s="283">
        <v>15000</v>
      </c>
      <c r="Q417" s="282">
        <v>12850</v>
      </c>
      <c r="R417" s="284">
        <v>14000</v>
      </c>
      <c r="S417" s="283">
        <v>15000</v>
      </c>
      <c r="T417" s="282">
        <v>12850</v>
      </c>
      <c r="U417" s="284">
        <v>14000</v>
      </c>
      <c r="V417" s="283">
        <v>15000</v>
      </c>
      <c r="W417" s="282">
        <v>12550</v>
      </c>
      <c r="X417" s="284">
        <v>14000</v>
      </c>
      <c r="Y417" s="283">
        <v>15000</v>
      </c>
      <c r="Z417" s="282">
        <v>13000</v>
      </c>
      <c r="AA417" s="284">
        <v>14000</v>
      </c>
      <c r="AB417" s="283">
        <v>15000</v>
      </c>
      <c r="AC417" s="282">
        <v>12350</v>
      </c>
      <c r="AD417" s="284">
        <v>13800</v>
      </c>
      <c r="AE417" s="283">
        <v>14800</v>
      </c>
      <c r="AF417" s="282">
        <v>12850</v>
      </c>
      <c r="AG417" s="284">
        <v>14000</v>
      </c>
      <c r="AH417" s="283">
        <v>15000</v>
      </c>
      <c r="AI417" s="284">
        <v>12450</v>
      </c>
      <c r="AJ417" s="284">
        <v>13900</v>
      </c>
      <c r="AK417" s="283">
        <v>14900</v>
      </c>
      <c r="AL417" s="72"/>
    </row>
    <row r="418" spans="1:38" ht="15" customHeight="1" x14ac:dyDescent="0.25">
      <c r="A418" s="330" t="s">
        <v>739</v>
      </c>
      <c r="B418" s="19"/>
      <c r="C418" s="264" t="s">
        <v>740</v>
      </c>
      <c r="D418" s="631" t="s">
        <v>196</v>
      </c>
      <c r="E418" s="166">
        <f t="shared" si="28"/>
        <v>4955.5555555555557</v>
      </c>
      <c r="F418" s="11"/>
      <c r="G418" s="149">
        <f t="shared" si="29"/>
        <v>27</v>
      </c>
      <c r="H418" s="276">
        <f t="shared" si="30"/>
        <v>3672.2222222222222</v>
      </c>
      <c r="I418" s="309">
        <f t="shared" si="30"/>
        <v>4455.5555555555557</v>
      </c>
      <c r="J418" s="317">
        <f t="shared" si="30"/>
        <v>4955.5555555555557</v>
      </c>
      <c r="K418" s="276">
        <v>3450</v>
      </c>
      <c r="L418" s="278">
        <v>4400</v>
      </c>
      <c r="M418" s="277">
        <v>4900</v>
      </c>
      <c r="N418" s="276">
        <v>3700</v>
      </c>
      <c r="O418" s="278">
        <v>4500</v>
      </c>
      <c r="P418" s="277">
        <v>5000</v>
      </c>
      <c r="Q418" s="276">
        <v>3850</v>
      </c>
      <c r="R418" s="278">
        <v>4500</v>
      </c>
      <c r="S418" s="277">
        <v>5000</v>
      </c>
      <c r="T418" s="276">
        <v>3850</v>
      </c>
      <c r="U418" s="278">
        <v>4500</v>
      </c>
      <c r="V418" s="277">
        <v>5000</v>
      </c>
      <c r="W418" s="276">
        <v>3550</v>
      </c>
      <c r="X418" s="278">
        <v>4500</v>
      </c>
      <c r="Y418" s="277">
        <v>5000</v>
      </c>
      <c r="Z418" s="276">
        <v>4000</v>
      </c>
      <c r="AA418" s="278">
        <v>4500</v>
      </c>
      <c r="AB418" s="277">
        <v>5000</v>
      </c>
      <c r="AC418" s="276">
        <v>3350</v>
      </c>
      <c r="AD418" s="278">
        <v>4300</v>
      </c>
      <c r="AE418" s="277">
        <v>4800</v>
      </c>
      <c r="AF418" s="276">
        <v>3850</v>
      </c>
      <c r="AG418" s="278">
        <v>4500</v>
      </c>
      <c r="AH418" s="277">
        <v>5000</v>
      </c>
      <c r="AI418" s="278">
        <v>3450</v>
      </c>
      <c r="AJ418" s="278">
        <v>4400</v>
      </c>
      <c r="AK418" s="277">
        <v>4900</v>
      </c>
      <c r="AL418" s="72"/>
    </row>
    <row r="419" spans="1:38" ht="15" customHeight="1" x14ac:dyDescent="0.25">
      <c r="A419" s="105"/>
      <c r="B419" s="19"/>
      <c r="C419" s="38" t="s">
        <v>741</v>
      </c>
      <c r="D419" s="632" t="s">
        <v>196</v>
      </c>
      <c r="E419" s="35">
        <f t="shared" si="28"/>
        <v>6455.5555555555557</v>
      </c>
      <c r="F419" s="11"/>
      <c r="G419" s="22">
        <f t="shared" si="29"/>
        <v>27</v>
      </c>
      <c r="H419" s="273">
        <f t="shared" si="30"/>
        <v>4672.2222222222226</v>
      </c>
      <c r="I419" s="310">
        <f t="shared" si="30"/>
        <v>5955.5555555555557</v>
      </c>
      <c r="J419" s="316">
        <f t="shared" si="30"/>
        <v>6455.5555555555557</v>
      </c>
      <c r="K419" s="273">
        <v>4450</v>
      </c>
      <c r="L419" s="275">
        <v>5900</v>
      </c>
      <c r="M419" s="274">
        <v>6400</v>
      </c>
      <c r="N419" s="273">
        <v>4700</v>
      </c>
      <c r="O419" s="275">
        <v>6000</v>
      </c>
      <c r="P419" s="274">
        <v>6500</v>
      </c>
      <c r="Q419" s="273">
        <v>4850</v>
      </c>
      <c r="R419" s="275">
        <v>6000</v>
      </c>
      <c r="S419" s="274">
        <v>6500</v>
      </c>
      <c r="T419" s="273">
        <v>4850</v>
      </c>
      <c r="U419" s="275">
        <v>6000</v>
      </c>
      <c r="V419" s="274">
        <v>6500</v>
      </c>
      <c r="W419" s="273">
        <v>4550</v>
      </c>
      <c r="X419" s="275">
        <v>6000</v>
      </c>
      <c r="Y419" s="274">
        <v>6500</v>
      </c>
      <c r="Z419" s="273">
        <v>5000</v>
      </c>
      <c r="AA419" s="275">
        <v>6000</v>
      </c>
      <c r="AB419" s="274">
        <v>6500</v>
      </c>
      <c r="AC419" s="273">
        <v>4350</v>
      </c>
      <c r="AD419" s="275">
        <v>5800</v>
      </c>
      <c r="AE419" s="274">
        <v>6300</v>
      </c>
      <c r="AF419" s="273">
        <v>4850</v>
      </c>
      <c r="AG419" s="275">
        <v>6000</v>
      </c>
      <c r="AH419" s="274">
        <v>6500</v>
      </c>
      <c r="AI419" s="275">
        <v>4450</v>
      </c>
      <c r="AJ419" s="275">
        <v>5900</v>
      </c>
      <c r="AK419" s="274">
        <v>6400</v>
      </c>
      <c r="AL419" s="72"/>
    </row>
    <row r="420" spans="1:38" ht="15" customHeight="1" x14ac:dyDescent="0.25">
      <c r="A420" s="105"/>
      <c r="B420" s="19"/>
      <c r="C420" s="152" t="s">
        <v>742</v>
      </c>
      <c r="D420" s="228" t="s">
        <v>196</v>
      </c>
      <c r="E420" s="154">
        <f t="shared" si="28"/>
        <v>7905.5555555555557</v>
      </c>
      <c r="F420" s="11"/>
      <c r="G420" s="150">
        <f t="shared" si="29"/>
        <v>27</v>
      </c>
      <c r="H420" s="276">
        <f t="shared" si="30"/>
        <v>6172.2222222222226</v>
      </c>
      <c r="I420" s="309">
        <f t="shared" si="30"/>
        <v>6755.5555555555557</v>
      </c>
      <c r="J420" s="317">
        <f t="shared" si="30"/>
        <v>7905.5555555555557</v>
      </c>
      <c r="K420" s="276">
        <v>5950</v>
      </c>
      <c r="L420" s="278">
        <v>6700</v>
      </c>
      <c r="M420" s="277">
        <v>7850</v>
      </c>
      <c r="N420" s="276">
        <v>6200</v>
      </c>
      <c r="O420" s="278">
        <v>6800</v>
      </c>
      <c r="P420" s="277">
        <v>7950</v>
      </c>
      <c r="Q420" s="276">
        <v>6350</v>
      </c>
      <c r="R420" s="278">
        <v>6800</v>
      </c>
      <c r="S420" s="277">
        <v>7950</v>
      </c>
      <c r="T420" s="276">
        <v>6350</v>
      </c>
      <c r="U420" s="278">
        <v>6800</v>
      </c>
      <c r="V420" s="277">
        <v>7950</v>
      </c>
      <c r="W420" s="276">
        <v>6050</v>
      </c>
      <c r="X420" s="278">
        <v>6800</v>
      </c>
      <c r="Y420" s="277">
        <v>7950</v>
      </c>
      <c r="Z420" s="276">
        <v>6500</v>
      </c>
      <c r="AA420" s="278">
        <v>6800</v>
      </c>
      <c r="AB420" s="277">
        <v>7950</v>
      </c>
      <c r="AC420" s="276">
        <v>5850</v>
      </c>
      <c r="AD420" s="278">
        <v>6600</v>
      </c>
      <c r="AE420" s="277">
        <v>7750</v>
      </c>
      <c r="AF420" s="276">
        <v>6350</v>
      </c>
      <c r="AG420" s="278">
        <v>6800</v>
      </c>
      <c r="AH420" s="277">
        <v>7950</v>
      </c>
      <c r="AI420" s="278">
        <v>5950</v>
      </c>
      <c r="AJ420" s="278">
        <v>6700</v>
      </c>
      <c r="AK420" s="277">
        <v>7850</v>
      </c>
      <c r="AL420" s="72"/>
    </row>
    <row r="421" spans="1:38" ht="15" customHeight="1" x14ac:dyDescent="0.25">
      <c r="A421" s="105"/>
      <c r="B421" s="19"/>
      <c r="C421" s="38" t="s">
        <v>743</v>
      </c>
      <c r="D421" s="632" t="s">
        <v>196</v>
      </c>
      <c r="E421" s="35">
        <f t="shared" si="28"/>
        <v>8955.5555555555547</v>
      </c>
      <c r="F421" s="11"/>
      <c r="G421" s="22">
        <f t="shared" si="29"/>
        <v>27</v>
      </c>
      <c r="H421" s="273">
        <f t="shared" si="30"/>
        <v>7172.2222222222226</v>
      </c>
      <c r="I421" s="310">
        <f t="shared" si="30"/>
        <v>7955.5555555555557</v>
      </c>
      <c r="J421" s="316">
        <f t="shared" si="30"/>
        <v>8955.5555555555547</v>
      </c>
      <c r="K421" s="273">
        <v>6950</v>
      </c>
      <c r="L421" s="275">
        <v>7900</v>
      </c>
      <c r="M421" s="274">
        <v>8900</v>
      </c>
      <c r="N421" s="273">
        <v>7200</v>
      </c>
      <c r="O421" s="275">
        <v>8000</v>
      </c>
      <c r="P421" s="274">
        <v>9000</v>
      </c>
      <c r="Q421" s="273">
        <v>7350</v>
      </c>
      <c r="R421" s="275">
        <v>8000</v>
      </c>
      <c r="S421" s="274">
        <v>9000</v>
      </c>
      <c r="T421" s="273">
        <v>7350</v>
      </c>
      <c r="U421" s="275">
        <v>8000</v>
      </c>
      <c r="V421" s="274">
        <v>9000</v>
      </c>
      <c r="W421" s="273">
        <v>7050</v>
      </c>
      <c r="X421" s="275">
        <v>8000</v>
      </c>
      <c r="Y421" s="274">
        <v>9000</v>
      </c>
      <c r="Z421" s="273">
        <v>7500</v>
      </c>
      <c r="AA421" s="275">
        <v>8000</v>
      </c>
      <c r="AB421" s="274">
        <v>9000</v>
      </c>
      <c r="AC421" s="273">
        <v>6850</v>
      </c>
      <c r="AD421" s="275">
        <v>7800</v>
      </c>
      <c r="AE421" s="274">
        <v>8800</v>
      </c>
      <c r="AF421" s="273">
        <v>7350</v>
      </c>
      <c r="AG421" s="275">
        <v>8000</v>
      </c>
      <c r="AH421" s="274">
        <v>9000</v>
      </c>
      <c r="AI421" s="275">
        <v>6950</v>
      </c>
      <c r="AJ421" s="275">
        <v>7900</v>
      </c>
      <c r="AK421" s="274">
        <v>8900</v>
      </c>
      <c r="AL421" s="72"/>
    </row>
    <row r="422" spans="1:38" ht="15" customHeight="1" x14ac:dyDescent="0.25">
      <c r="A422" s="105"/>
      <c r="B422" s="19"/>
      <c r="C422" s="152" t="s">
        <v>744</v>
      </c>
      <c r="D422" s="228" t="s">
        <v>196</v>
      </c>
      <c r="E422" s="154">
        <f t="shared" si="28"/>
        <v>13677.777777777777</v>
      </c>
      <c r="F422" s="11"/>
      <c r="G422" s="150">
        <f t="shared" si="29"/>
        <v>27</v>
      </c>
      <c r="H422" s="276">
        <f t="shared" si="30"/>
        <v>10833.333333333334</v>
      </c>
      <c r="I422" s="309">
        <f t="shared" si="30"/>
        <v>12366.666666666666</v>
      </c>
      <c r="J422" s="317">
        <f t="shared" si="30"/>
        <v>13677.777777777777</v>
      </c>
      <c r="K422" s="276">
        <v>10500</v>
      </c>
      <c r="L422" s="278">
        <v>12200</v>
      </c>
      <c r="M422" s="277">
        <v>12950</v>
      </c>
      <c r="N422" s="276">
        <v>10950</v>
      </c>
      <c r="O422" s="278">
        <v>12500</v>
      </c>
      <c r="P422" s="277">
        <v>14000</v>
      </c>
      <c r="Q422" s="276">
        <v>11100</v>
      </c>
      <c r="R422" s="278">
        <v>12500</v>
      </c>
      <c r="S422" s="277">
        <v>14000</v>
      </c>
      <c r="T422" s="276">
        <v>11100</v>
      </c>
      <c r="U422" s="278">
        <v>12500</v>
      </c>
      <c r="V422" s="277">
        <v>14000</v>
      </c>
      <c r="W422" s="276">
        <v>10600</v>
      </c>
      <c r="X422" s="278">
        <v>12300</v>
      </c>
      <c r="Y422" s="277">
        <v>13700</v>
      </c>
      <c r="Z422" s="276">
        <v>11250</v>
      </c>
      <c r="AA422" s="278">
        <v>12500</v>
      </c>
      <c r="AB422" s="277">
        <v>14000</v>
      </c>
      <c r="AC422" s="276">
        <v>10400</v>
      </c>
      <c r="AD422" s="278">
        <v>12100</v>
      </c>
      <c r="AE422" s="277">
        <v>13500</v>
      </c>
      <c r="AF422" s="276">
        <v>11100</v>
      </c>
      <c r="AG422" s="278">
        <v>12500</v>
      </c>
      <c r="AH422" s="277">
        <v>14000</v>
      </c>
      <c r="AI422" s="278">
        <v>10500</v>
      </c>
      <c r="AJ422" s="278">
        <v>12200</v>
      </c>
      <c r="AK422" s="277">
        <v>12950</v>
      </c>
      <c r="AL422" s="72"/>
    </row>
    <row r="423" spans="1:38" ht="15" customHeight="1" x14ac:dyDescent="0.25">
      <c r="A423" s="105"/>
      <c r="B423" s="19"/>
      <c r="C423" s="38" t="s">
        <v>745</v>
      </c>
      <c r="D423" s="632" t="s">
        <v>196</v>
      </c>
      <c r="E423" s="35">
        <f t="shared" si="28"/>
        <v>4455.5555555555557</v>
      </c>
      <c r="F423" s="11"/>
      <c r="G423" s="22">
        <f t="shared" si="29"/>
        <v>27</v>
      </c>
      <c r="H423" s="273">
        <f t="shared" si="30"/>
        <v>3172.2222222222222</v>
      </c>
      <c r="I423" s="310">
        <f t="shared" si="30"/>
        <v>3955.5555555555557</v>
      </c>
      <c r="J423" s="316">
        <f t="shared" si="30"/>
        <v>4455.5555555555557</v>
      </c>
      <c r="K423" s="273">
        <v>2950</v>
      </c>
      <c r="L423" s="275">
        <v>3900</v>
      </c>
      <c r="M423" s="274">
        <v>4400</v>
      </c>
      <c r="N423" s="273">
        <v>3200</v>
      </c>
      <c r="O423" s="275">
        <v>4000</v>
      </c>
      <c r="P423" s="274">
        <v>4500</v>
      </c>
      <c r="Q423" s="273">
        <v>3350</v>
      </c>
      <c r="R423" s="275">
        <v>4000</v>
      </c>
      <c r="S423" s="274">
        <v>4500</v>
      </c>
      <c r="T423" s="273">
        <v>3350</v>
      </c>
      <c r="U423" s="275">
        <v>4000</v>
      </c>
      <c r="V423" s="274">
        <v>4500</v>
      </c>
      <c r="W423" s="273">
        <v>3050</v>
      </c>
      <c r="X423" s="275">
        <v>4000</v>
      </c>
      <c r="Y423" s="274">
        <v>4500</v>
      </c>
      <c r="Z423" s="273">
        <v>3500</v>
      </c>
      <c r="AA423" s="275">
        <v>4000</v>
      </c>
      <c r="AB423" s="274">
        <v>4500</v>
      </c>
      <c r="AC423" s="273">
        <v>2850</v>
      </c>
      <c r="AD423" s="275">
        <v>3800</v>
      </c>
      <c r="AE423" s="274">
        <v>4300</v>
      </c>
      <c r="AF423" s="273">
        <v>3350</v>
      </c>
      <c r="AG423" s="275">
        <v>4000</v>
      </c>
      <c r="AH423" s="274">
        <v>4500</v>
      </c>
      <c r="AI423" s="275">
        <v>2950</v>
      </c>
      <c r="AJ423" s="275">
        <v>3900</v>
      </c>
      <c r="AK423" s="274">
        <v>4400</v>
      </c>
      <c r="AL423" s="72"/>
    </row>
    <row r="424" spans="1:38" ht="15" customHeight="1" x14ac:dyDescent="0.25">
      <c r="A424" s="105"/>
      <c r="B424" s="19"/>
      <c r="C424" s="152" t="s">
        <v>746</v>
      </c>
      <c r="D424" s="228" t="s">
        <v>196</v>
      </c>
      <c r="E424" s="154">
        <f t="shared" si="28"/>
        <v>5955.5555555555557</v>
      </c>
      <c r="F424" s="11"/>
      <c r="G424" s="150">
        <f t="shared" si="29"/>
        <v>27</v>
      </c>
      <c r="H424" s="276">
        <f t="shared" si="30"/>
        <v>3772.2222222222222</v>
      </c>
      <c r="I424" s="309">
        <f t="shared" si="30"/>
        <v>4955.5555555555557</v>
      </c>
      <c r="J424" s="317">
        <f t="shared" si="30"/>
        <v>5955.5555555555557</v>
      </c>
      <c r="K424" s="276">
        <v>3550</v>
      </c>
      <c r="L424" s="278">
        <v>4900</v>
      </c>
      <c r="M424" s="277">
        <v>5900</v>
      </c>
      <c r="N424" s="276">
        <v>3800</v>
      </c>
      <c r="O424" s="278">
        <v>5000</v>
      </c>
      <c r="P424" s="277">
        <v>6000</v>
      </c>
      <c r="Q424" s="276">
        <v>3950</v>
      </c>
      <c r="R424" s="278">
        <v>5000</v>
      </c>
      <c r="S424" s="277">
        <v>6000</v>
      </c>
      <c r="T424" s="276">
        <v>3950</v>
      </c>
      <c r="U424" s="278">
        <v>5000</v>
      </c>
      <c r="V424" s="277">
        <v>6000</v>
      </c>
      <c r="W424" s="276">
        <v>3650</v>
      </c>
      <c r="X424" s="278">
        <v>5000</v>
      </c>
      <c r="Y424" s="277">
        <v>6000</v>
      </c>
      <c r="Z424" s="276">
        <v>4100</v>
      </c>
      <c r="AA424" s="278">
        <v>5000</v>
      </c>
      <c r="AB424" s="277">
        <v>6000</v>
      </c>
      <c r="AC424" s="276">
        <v>3450</v>
      </c>
      <c r="AD424" s="278">
        <v>4800</v>
      </c>
      <c r="AE424" s="277">
        <v>5800</v>
      </c>
      <c r="AF424" s="276">
        <v>3950</v>
      </c>
      <c r="AG424" s="278">
        <v>5000</v>
      </c>
      <c r="AH424" s="277">
        <v>6000</v>
      </c>
      <c r="AI424" s="278">
        <v>3550</v>
      </c>
      <c r="AJ424" s="278">
        <v>4900</v>
      </c>
      <c r="AK424" s="277">
        <v>5900</v>
      </c>
      <c r="AL424" s="72"/>
    </row>
    <row r="425" spans="1:38" x14ac:dyDescent="0.25">
      <c r="A425" s="105"/>
      <c r="B425" s="19"/>
      <c r="C425" s="38" t="s">
        <v>747</v>
      </c>
      <c r="D425" s="632" t="s">
        <v>196</v>
      </c>
      <c r="E425" s="35">
        <f t="shared" si="28"/>
        <v>10066.666666666666</v>
      </c>
      <c r="F425" s="11"/>
      <c r="G425" s="22">
        <f t="shared" si="29"/>
        <v>27</v>
      </c>
      <c r="H425" s="273">
        <f t="shared" si="30"/>
        <v>6672.2222222222226</v>
      </c>
      <c r="I425" s="310">
        <f t="shared" si="30"/>
        <v>7955.5555555555557</v>
      </c>
      <c r="J425" s="316">
        <f t="shared" si="30"/>
        <v>10066.666666666666</v>
      </c>
      <c r="K425" s="273">
        <v>6450</v>
      </c>
      <c r="L425" s="275">
        <v>7900</v>
      </c>
      <c r="M425" s="274">
        <v>10000</v>
      </c>
      <c r="N425" s="273">
        <v>6700</v>
      </c>
      <c r="O425" s="275">
        <v>8000</v>
      </c>
      <c r="P425" s="274">
        <v>10100</v>
      </c>
      <c r="Q425" s="273">
        <v>6850</v>
      </c>
      <c r="R425" s="275">
        <v>8000</v>
      </c>
      <c r="S425" s="274">
        <v>10100</v>
      </c>
      <c r="T425" s="273">
        <v>6850</v>
      </c>
      <c r="U425" s="275">
        <v>8000</v>
      </c>
      <c r="V425" s="274">
        <v>10100</v>
      </c>
      <c r="W425" s="273">
        <v>6550</v>
      </c>
      <c r="X425" s="275">
        <v>8000</v>
      </c>
      <c r="Y425" s="274">
        <v>10100</v>
      </c>
      <c r="Z425" s="273">
        <v>7000</v>
      </c>
      <c r="AA425" s="275">
        <v>8000</v>
      </c>
      <c r="AB425" s="274">
        <v>10200</v>
      </c>
      <c r="AC425" s="273">
        <v>6350</v>
      </c>
      <c r="AD425" s="275">
        <v>7800</v>
      </c>
      <c r="AE425" s="274">
        <v>9900</v>
      </c>
      <c r="AF425" s="273">
        <v>6850</v>
      </c>
      <c r="AG425" s="275">
        <v>8000</v>
      </c>
      <c r="AH425" s="274">
        <v>10100</v>
      </c>
      <c r="AI425" s="275">
        <v>6450</v>
      </c>
      <c r="AJ425" s="275">
        <v>7900</v>
      </c>
      <c r="AK425" s="274">
        <v>10000</v>
      </c>
      <c r="AL425" s="72"/>
    </row>
    <row r="426" spans="1:38" x14ac:dyDescent="0.25">
      <c r="A426" s="105"/>
      <c r="B426" s="19"/>
      <c r="C426" s="152" t="s">
        <v>748</v>
      </c>
      <c r="D426" s="228" t="s">
        <v>196</v>
      </c>
      <c r="E426" s="154">
        <f t="shared" si="28"/>
        <v>12955.555555555555</v>
      </c>
      <c r="F426" s="11"/>
      <c r="G426" s="150">
        <f t="shared" si="29"/>
        <v>27</v>
      </c>
      <c r="H426" s="276">
        <f t="shared" si="30"/>
        <v>9672.2222222222226</v>
      </c>
      <c r="I426" s="309">
        <f t="shared" si="30"/>
        <v>10644.444444444445</v>
      </c>
      <c r="J426" s="317">
        <f t="shared" si="30"/>
        <v>12955.555555555555</v>
      </c>
      <c r="K426" s="276">
        <v>9450</v>
      </c>
      <c r="L426" s="278">
        <v>10550</v>
      </c>
      <c r="M426" s="277">
        <v>12900</v>
      </c>
      <c r="N426" s="276">
        <v>9700</v>
      </c>
      <c r="O426" s="278">
        <v>10650</v>
      </c>
      <c r="P426" s="277">
        <v>13000</v>
      </c>
      <c r="Q426" s="276">
        <v>9850</v>
      </c>
      <c r="R426" s="278">
        <v>10650</v>
      </c>
      <c r="S426" s="277">
        <v>13000</v>
      </c>
      <c r="T426" s="276">
        <v>9850</v>
      </c>
      <c r="U426" s="278">
        <v>10650</v>
      </c>
      <c r="V426" s="277">
        <v>13000</v>
      </c>
      <c r="W426" s="276">
        <v>9550</v>
      </c>
      <c r="X426" s="278">
        <v>10650</v>
      </c>
      <c r="Y426" s="277">
        <v>13000</v>
      </c>
      <c r="Z426" s="276">
        <v>10000</v>
      </c>
      <c r="AA426" s="278">
        <v>11000</v>
      </c>
      <c r="AB426" s="277">
        <v>13000</v>
      </c>
      <c r="AC426" s="276">
        <v>9350</v>
      </c>
      <c r="AD426" s="278">
        <v>10450</v>
      </c>
      <c r="AE426" s="277">
        <v>12800</v>
      </c>
      <c r="AF426" s="276">
        <v>9850</v>
      </c>
      <c r="AG426" s="278">
        <v>10650</v>
      </c>
      <c r="AH426" s="277">
        <v>13000</v>
      </c>
      <c r="AI426" s="278">
        <v>9450</v>
      </c>
      <c r="AJ426" s="278">
        <v>10550</v>
      </c>
      <c r="AK426" s="277">
        <v>12900</v>
      </c>
      <c r="AL426" s="72"/>
    </row>
    <row r="427" spans="1:38" x14ac:dyDescent="0.25">
      <c r="A427" s="105"/>
      <c r="B427" s="19"/>
      <c r="C427" s="38" t="s">
        <v>749</v>
      </c>
      <c r="D427" s="632" t="s">
        <v>196</v>
      </c>
      <c r="E427" s="35">
        <f t="shared" si="28"/>
        <v>14955.555555555555</v>
      </c>
      <c r="F427" s="11"/>
      <c r="G427" s="22">
        <f t="shared" si="29"/>
        <v>27</v>
      </c>
      <c r="H427" s="273">
        <f t="shared" si="30"/>
        <v>11672.222222222223</v>
      </c>
      <c r="I427" s="310">
        <f t="shared" si="30"/>
        <v>13955.555555555555</v>
      </c>
      <c r="J427" s="316">
        <f t="shared" si="30"/>
        <v>14955.555555555555</v>
      </c>
      <c r="K427" s="273">
        <v>11450</v>
      </c>
      <c r="L427" s="275">
        <v>13900</v>
      </c>
      <c r="M427" s="274">
        <v>14900</v>
      </c>
      <c r="N427" s="273">
        <v>11700</v>
      </c>
      <c r="O427" s="275">
        <v>14000</v>
      </c>
      <c r="P427" s="274">
        <v>15000</v>
      </c>
      <c r="Q427" s="273">
        <v>11850</v>
      </c>
      <c r="R427" s="275">
        <v>14000</v>
      </c>
      <c r="S427" s="274">
        <v>15000</v>
      </c>
      <c r="T427" s="273">
        <v>11850</v>
      </c>
      <c r="U427" s="275">
        <v>14000</v>
      </c>
      <c r="V427" s="274">
        <v>15000</v>
      </c>
      <c r="W427" s="273">
        <v>11550</v>
      </c>
      <c r="X427" s="275">
        <v>14000</v>
      </c>
      <c r="Y427" s="274">
        <v>15000</v>
      </c>
      <c r="Z427" s="273">
        <v>12000</v>
      </c>
      <c r="AA427" s="275">
        <v>14000</v>
      </c>
      <c r="AB427" s="274">
        <v>15000</v>
      </c>
      <c r="AC427" s="273">
        <v>11350</v>
      </c>
      <c r="AD427" s="275">
        <v>13800</v>
      </c>
      <c r="AE427" s="274">
        <v>14800</v>
      </c>
      <c r="AF427" s="273">
        <v>11850</v>
      </c>
      <c r="AG427" s="275">
        <v>14000</v>
      </c>
      <c r="AH427" s="274">
        <v>15000</v>
      </c>
      <c r="AI427" s="275">
        <v>11450</v>
      </c>
      <c r="AJ427" s="275">
        <v>13900</v>
      </c>
      <c r="AK427" s="274">
        <v>14900</v>
      </c>
      <c r="AL427" s="72"/>
    </row>
    <row r="428" spans="1:38" x14ac:dyDescent="0.25">
      <c r="A428" s="105"/>
      <c r="B428" s="19"/>
      <c r="C428" s="152" t="s">
        <v>750</v>
      </c>
      <c r="D428" s="228" t="s">
        <v>196</v>
      </c>
      <c r="E428" s="154">
        <f t="shared" si="28"/>
        <v>4955.5555555555557</v>
      </c>
      <c r="F428" s="11"/>
      <c r="G428" s="150">
        <f t="shared" si="29"/>
        <v>27</v>
      </c>
      <c r="H428" s="276">
        <f t="shared" si="30"/>
        <v>3672.2222222222222</v>
      </c>
      <c r="I428" s="309">
        <f t="shared" si="30"/>
        <v>4455.5555555555557</v>
      </c>
      <c r="J428" s="317">
        <f t="shared" si="30"/>
        <v>4955.5555555555557</v>
      </c>
      <c r="K428" s="276">
        <v>3450</v>
      </c>
      <c r="L428" s="278">
        <v>4400</v>
      </c>
      <c r="M428" s="277">
        <v>4900</v>
      </c>
      <c r="N428" s="276">
        <v>3700</v>
      </c>
      <c r="O428" s="278">
        <v>4500</v>
      </c>
      <c r="P428" s="277">
        <v>5000</v>
      </c>
      <c r="Q428" s="276">
        <v>3850</v>
      </c>
      <c r="R428" s="278">
        <v>4500</v>
      </c>
      <c r="S428" s="277">
        <v>5000</v>
      </c>
      <c r="T428" s="276">
        <v>3850</v>
      </c>
      <c r="U428" s="278">
        <v>4500</v>
      </c>
      <c r="V428" s="277">
        <v>5000</v>
      </c>
      <c r="W428" s="276">
        <v>3550</v>
      </c>
      <c r="X428" s="278">
        <v>4500</v>
      </c>
      <c r="Y428" s="277">
        <v>5000</v>
      </c>
      <c r="Z428" s="276">
        <v>4000</v>
      </c>
      <c r="AA428" s="278">
        <v>4500</v>
      </c>
      <c r="AB428" s="277">
        <v>5000</v>
      </c>
      <c r="AC428" s="276">
        <v>3350</v>
      </c>
      <c r="AD428" s="278">
        <v>4300</v>
      </c>
      <c r="AE428" s="277">
        <v>4800</v>
      </c>
      <c r="AF428" s="276">
        <v>3850</v>
      </c>
      <c r="AG428" s="278">
        <v>4500</v>
      </c>
      <c r="AH428" s="277">
        <v>5000</v>
      </c>
      <c r="AI428" s="278">
        <v>3450</v>
      </c>
      <c r="AJ428" s="278">
        <v>4400</v>
      </c>
      <c r="AK428" s="277">
        <v>4900</v>
      </c>
      <c r="AL428" s="72"/>
    </row>
    <row r="429" spans="1:38" x14ac:dyDescent="0.25">
      <c r="A429" s="105"/>
      <c r="B429" s="19"/>
      <c r="C429" s="38" t="s">
        <v>751</v>
      </c>
      <c r="D429" s="632" t="s">
        <v>53</v>
      </c>
      <c r="E429" s="35">
        <f t="shared" si="28"/>
        <v>7561.1111111111113</v>
      </c>
      <c r="F429" s="11"/>
      <c r="G429" s="22">
        <f t="shared" si="29"/>
        <v>27</v>
      </c>
      <c r="H429" s="273">
        <f t="shared" si="30"/>
        <v>5361.1111111111113</v>
      </c>
      <c r="I429" s="310">
        <f t="shared" si="30"/>
        <v>6361.1111111111113</v>
      </c>
      <c r="J429" s="316">
        <f t="shared" si="30"/>
        <v>7561.1111111111113</v>
      </c>
      <c r="K429" s="273">
        <v>5250</v>
      </c>
      <c r="L429" s="275">
        <v>6250</v>
      </c>
      <c r="M429" s="274">
        <v>7450</v>
      </c>
      <c r="N429" s="273">
        <v>5400</v>
      </c>
      <c r="O429" s="275">
        <v>6400</v>
      </c>
      <c r="P429" s="274">
        <v>7600</v>
      </c>
      <c r="Q429" s="273">
        <v>5450</v>
      </c>
      <c r="R429" s="275">
        <v>6450</v>
      </c>
      <c r="S429" s="274">
        <v>7650</v>
      </c>
      <c r="T429" s="273">
        <v>5450</v>
      </c>
      <c r="U429" s="275">
        <v>6450</v>
      </c>
      <c r="V429" s="274">
        <v>7650</v>
      </c>
      <c r="W429" s="273">
        <v>5350</v>
      </c>
      <c r="X429" s="275">
        <v>6350</v>
      </c>
      <c r="Y429" s="274">
        <v>7550</v>
      </c>
      <c r="Z429" s="273">
        <v>5500</v>
      </c>
      <c r="AA429" s="275">
        <v>6500</v>
      </c>
      <c r="AB429" s="274">
        <v>7700</v>
      </c>
      <c r="AC429" s="273">
        <v>5150</v>
      </c>
      <c r="AD429" s="275">
        <v>6150</v>
      </c>
      <c r="AE429" s="274">
        <v>7350</v>
      </c>
      <c r="AF429" s="273">
        <v>5450</v>
      </c>
      <c r="AG429" s="275">
        <v>6450</v>
      </c>
      <c r="AH429" s="274">
        <v>7650</v>
      </c>
      <c r="AI429" s="275">
        <v>5250</v>
      </c>
      <c r="AJ429" s="275">
        <v>6250</v>
      </c>
      <c r="AK429" s="274">
        <v>7450</v>
      </c>
      <c r="AL429" s="72"/>
    </row>
    <row r="430" spans="1:38" x14ac:dyDescent="0.25">
      <c r="A430" s="105"/>
      <c r="B430" s="19"/>
      <c r="C430" s="152" t="s">
        <v>752</v>
      </c>
      <c r="D430" s="228" t="s">
        <v>55</v>
      </c>
      <c r="E430" s="154">
        <f t="shared" si="28"/>
        <v>10261.111111111111</v>
      </c>
      <c r="F430" s="11"/>
      <c r="G430" s="150">
        <f t="shared" si="29"/>
        <v>27</v>
      </c>
      <c r="H430" s="276">
        <f t="shared" si="30"/>
        <v>8672.2222222222226</v>
      </c>
      <c r="I430" s="309">
        <f t="shared" si="30"/>
        <v>9311.1111111111113</v>
      </c>
      <c r="J430" s="317">
        <f t="shared" si="30"/>
        <v>10261.111111111111</v>
      </c>
      <c r="K430" s="276">
        <v>8450</v>
      </c>
      <c r="L430" s="278">
        <v>9200</v>
      </c>
      <c r="M430" s="277">
        <v>10150</v>
      </c>
      <c r="N430" s="276">
        <v>8700</v>
      </c>
      <c r="O430" s="278">
        <v>9350</v>
      </c>
      <c r="P430" s="277">
        <v>10300</v>
      </c>
      <c r="Q430" s="276">
        <v>8850</v>
      </c>
      <c r="R430" s="278">
        <v>9400</v>
      </c>
      <c r="S430" s="277">
        <v>10350</v>
      </c>
      <c r="T430" s="276">
        <v>8850</v>
      </c>
      <c r="U430" s="278">
        <v>9400</v>
      </c>
      <c r="V430" s="277">
        <v>10350</v>
      </c>
      <c r="W430" s="276">
        <v>8550</v>
      </c>
      <c r="X430" s="278">
        <v>9300</v>
      </c>
      <c r="Y430" s="277">
        <v>10250</v>
      </c>
      <c r="Z430" s="276">
        <v>9000</v>
      </c>
      <c r="AA430" s="278">
        <v>9450</v>
      </c>
      <c r="AB430" s="277">
        <v>10400</v>
      </c>
      <c r="AC430" s="276">
        <v>8350</v>
      </c>
      <c r="AD430" s="278">
        <v>9100</v>
      </c>
      <c r="AE430" s="277">
        <v>10050</v>
      </c>
      <c r="AF430" s="276">
        <v>8850</v>
      </c>
      <c r="AG430" s="278">
        <v>9400</v>
      </c>
      <c r="AH430" s="277">
        <v>10350</v>
      </c>
      <c r="AI430" s="278">
        <v>8450</v>
      </c>
      <c r="AJ430" s="278">
        <v>9200</v>
      </c>
      <c r="AK430" s="277">
        <v>10150</v>
      </c>
      <c r="AL430" s="72"/>
    </row>
    <row r="431" spans="1:38" x14ac:dyDescent="0.25">
      <c r="A431" s="105"/>
      <c r="B431" s="19"/>
      <c r="C431" s="38" t="s">
        <v>753</v>
      </c>
      <c r="D431" s="632" t="s">
        <v>55</v>
      </c>
      <c r="E431" s="35">
        <f t="shared" si="28"/>
        <v>12861.111111111111</v>
      </c>
      <c r="F431" s="11"/>
      <c r="G431" s="22">
        <f t="shared" si="29"/>
        <v>27</v>
      </c>
      <c r="H431" s="273">
        <f t="shared" si="30"/>
        <v>10672.222222222223</v>
      </c>
      <c r="I431" s="310">
        <f t="shared" si="30"/>
        <v>11861.111111111111</v>
      </c>
      <c r="J431" s="316">
        <f t="shared" si="30"/>
        <v>12861.111111111111</v>
      </c>
      <c r="K431" s="273">
        <v>10450</v>
      </c>
      <c r="L431" s="275">
        <v>11750</v>
      </c>
      <c r="M431" s="274">
        <v>12750</v>
      </c>
      <c r="N431" s="273">
        <v>10700</v>
      </c>
      <c r="O431" s="275">
        <v>11900</v>
      </c>
      <c r="P431" s="274">
        <v>12900</v>
      </c>
      <c r="Q431" s="273">
        <v>10850</v>
      </c>
      <c r="R431" s="275">
        <v>11950</v>
      </c>
      <c r="S431" s="274">
        <v>12950</v>
      </c>
      <c r="T431" s="273">
        <v>10850</v>
      </c>
      <c r="U431" s="275">
        <v>11950</v>
      </c>
      <c r="V431" s="274">
        <v>12950</v>
      </c>
      <c r="W431" s="273">
        <v>10550</v>
      </c>
      <c r="X431" s="275">
        <v>11850</v>
      </c>
      <c r="Y431" s="274">
        <v>12850</v>
      </c>
      <c r="Z431" s="273">
        <v>11000</v>
      </c>
      <c r="AA431" s="275">
        <v>12000</v>
      </c>
      <c r="AB431" s="274">
        <v>13000</v>
      </c>
      <c r="AC431" s="273">
        <v>10350</v>
      </c>
      <c r="AD431" s="275">
        <v>11650</v>
      </c>
      <c r="AE431" s="274">
        <v>12650</v>
      </c>
      <c r="AF431" s="273">
        <v>10850</v>
      </c>
      <c r="AG431" s="275">
        <v>11950</v>
      </c>
      <c r="AH431" s="274">
        <v>12950</v>
      </c>
      <c r="AI431" s="275">
        <v>10450</v>
      </c>
      <c r="AJ431" s="275">
        <v>11750</v>
      </c>
      <c r="AK431" s="274">
        <v>12750</v>
      </c>
      <c r="AL431" s="72"/>
    </row>
    <row r="432" spans="1:38" x14ac:dyDescent="0.25">
      <c r="A432" s="105"/>
      <c r="B432" s="19"/>
      <c r="C432" s="152" t="s">
        <v>754</v>
      </c>
      <c r="D432" s="228" t="s">
        <v>196</v>
      </c>
      <c r="E432" s="154">
        <f t="shared" si="28"/>
        <v>14661.111111111111</v>
      </c>
      <c r="F432" s="11"/>
      <c r="G432" s="150">
        <f t="shared" si="29"/>
        <v>27</v>
      </c>
      <c r="H432" s="276">
        <f t="shared" si="30"/>
        <v>12672.222222222223</v>
      </c>
      <c r="I432" s="309">
        <f t="shared" si="30"/>
        <v>13861.111111111111</v>
      </c>
      <c r="J432" s="317">
        <f t="shared" si="30"/>
        <v>14661.111111111111</v>
      </c>
      <c r="K432" s="276">
        <v>12450</v>
      </c>
      <c r="L432" s="278">
        <v>13750</v>
      </c>
      <c r="M432" s="277">
        <v>14550</v>
      </c>
      <c r="N432" s="276">
        <v>12700</v>
      </c>
      <c r="O432" s="278">
        <v>13900</v>
      </c>
      <c r="P432" s="277">
        <v>14700</v>
      </c>
      <c r="Q432" s="276">
        <v>12850</v>
      </c>
      <c r="R432" s="278">
        <v>13950</v>
      </c>
      <c r="S432" s="277">
        <v>14750</v>
      </c>
      <c r="T432" s="276">
        <v>12850</v>
      </c>
      <c r="U432" s="278">
        <v>13950</v>
      </c>
      <c r="V432" s="277">
        <v>14750</v>
      </c>
      <c r="W432" s="276">
        <v>12550</v>
      </c>
      <c r="X432" s="278">
        <v>13850</v>
      </c>
      <c r="Y432" s="277">
        <v>14650</v>
      </c>
      <c r="Z432" s="276">
        <v>13000</v>
      </c>
      <c r="AA432" s="278">
        <v>14000</v>
      </c>
      <c r="AB432" s="277">
        <v>14800</v>
      </c>
      <c r="AC432" s="276">
        <v>12350</v>
      </c>
      <c r="AD432" s="278">
        <v>13650</v>
      </c>
      <c r="AE432" s="277">
        <v>14450</v>
      </c>
      <c r="AF432" s="276">
        <v>12850</v>
      </c>
      <c r="AG432" s="278">
        <v>13950</v>
      </c>
      <c r="AH432" s="277">
        <v>14750</v>
      </c>
      <c r="AI432" s="278">
        <v>12450</v>
      </c>
      <c r="AJ432" s="278">
        <v>13750</v>
      </c>
      <c r="AK432" s="277">
        <v>14550</v>
      </c>
      <c r="AL432" s="72"/>
    </row>
    <row r="433" spans="1:38" x14ac:dyDescent="0.25">
      <c r="A433" s="105"/>
      <c r="B433" s="19"/>
      <c r="C433" s="38" t="s">
        <v>755</v>
      </c>
      <c r="D433" s="632" t="s">
        <v>196</v>
      </c>
      <c r="E433" s="35">
        <f t="shared" si="28"/>
        <v>5061.1111111111113</v>
      </c>
      <c r="F433" s="11"/>
      <c r="G433" s="22">
        <f t="shared" si="29"/>
        <v>27</v>
      </c>
      <c r="H433" s="273">
        <f t="shared" si="30"/>
        <v>3772.2222222222222</v>
      </c>
      <c r="I433" s="310">
        <f t="shared" si="30"/>
        <v>4511.1111111111113</v>
      </c>
      <c r="J433" s="316">
        <f t="shared" si="30"/>
        <v>5061.1111111111113</v>
      </c>
      <c r="K433" s="273">
        <v>3550</v>
      </c>
      <c r="L433" s="275">
        <v>4400</v>
      </c>
      <c r="M433" s="274">
        <v>4950</v>
      </c>
      <c r="N433" s="273">
        <v>3800</v>
      </c>
      <c r="O433" s="275">
        <v>4550</v>
      </c>
      <c r="P433" s="274">
        <v>5100</v>
      </c>
      <c r="Q433" s="273">
        <v>3950</v>
      </c>
      <c r="R433" s="275">
        <v>4600</v>
      </c>
      <c r="S433" s="274">
        <v>5150</v>
      </c>
      <c r="T433" s="273">
        <v>3950</v>
      </c>
      <c r="U433" s="275">
        <v>4600</v>
      </c>
      <c r="V433" s="274">
        <v>5150</v>
      </c>
      <c r="W433" s="273">
        <v>3650</v>
      </c>
      <c r="X433" s="275">
        <v>4500</v>
      </c>
      <c r="Y433" s="274">
        <v>5050</v>
      </c>
      <c r="Z433" s="273">
        <v>4100</v>
      </c>
      <c r="AA433" s="275">
        <v>4650</v>
      </c>
      <c r="AB433" s="274">
        <v>5200</v>
      </c>
      <c r="AC433" s="273">
        <v>3450</v>
      </c>
      <c r="AD433" s="275">
        <v>4300</v>
      </c>
      <c r="AE433" s="274">
        <v>4850</v>
      </c>
      <c r="AF433" s="273">
        <v>3950</v>
      </c>
      <c r="AG433" s="275">
        <v>4600</v>
      </c>
      <c r="AH433" s="274">
        <v>5150</v>
      </c>
      <c r="AI433" s="275">
        <v>3550</v>
      </c>
      <c r="AJ433" s="275">
        <v>4400</v>
      </c>
      <c r="AK433" s="274">
        <v>4950</v>
      </c>
      <c r="AL433" s="72"/>
    </row>
    <row r="434" spans="1:38" x14ac:dyDescent="0.25">
      <c r="A434" s="105"/>
      <c r="B434" s="19"/>
      <c r="C434" s="152" t="s">
        <v>756</v>
      </c>
      <c r="D434" s="228" t="s">
        <v>53</v>
      </c>
      <c r="E434" s="154">
        <f t="shared" si="28"/>
        <v>7711.1111111111113</v>
      </c>
      <c r="F434" s="11"/>
      <c r="G434" s="150">
        <f t="shared" si="29"/>
        <v>27</v>
      </c>
      <c r="H434" s="276">
        <f t="shared" si="30"/>
        <v>5372.2222222222226</v>
      </c>
      <c r="I434" s="309">
        <f t="shared" si="30"/>
        <v>6361.1111111111113</v>
      </c>
      <c r="J434" s="317">
        <f t="shared" si="30"/>
        <v>7711.1111111111113</v>
      </c>
      <c r="K434" s="276">
        <v>5150</v>
      </c>
      <c r="L434" s="278">
        <v>6250</v>
      </c>
      <c r="M434" s="277">
        <v>7600</v>
      </c>
      <c r="N434" s="276">
        <v>5400</v>
      </c>
      <c r="O434" s="278">
        <v>6400</v>
      </c>
      <c r="P434" s="277">
        <v>7750</v>
      </c>
      <c r="Q434" s="276">
        <v>5550</v>
      </c>
      <c r="R434" s="278">
        <v>6450</v>
      </c>
      <c r="S434" s="277">
        <v>7800</v>
      </c>
      <c r="T434" s="276">
        <v>5550</v>
      </c>
      <c r="U434" s="278">
        <v>6450</v>
      </c>
      <c r="V434" s="277">
        <v>7800</v>
      </c>
      <c r="W434" s="276">
        <v>5250</v>
      </c>
      <c r="X434" s="278">
        <v>6350</v>
      </c>
      <c r="Y434" s="277">
        <v>7700</v>
      </c>
      <c r="Z434" s="276">
        <v>5700</v>
      </c>
      <c r="AA434" s="278">
        <v>6500</v>
      </c>
      <c r="AB434" s="277">
        <v>7850</v>
      </c>
      <c r="AC434" s="276">
        <v>5050</v>
      </c>
      <c r="AD434" s="278">
        <v>6150</v>
      </c>
      <c r="AE434" s="277">
        <v>7500</v>
      </c>
      <c r="AF434" s="276">
        <v>5550</v>
      </c>
      <c r="AG434" s="278">
        <v>6450</v>
      </c>
      <c r="AH434" s="277">
        <v>7800</v>
      </c>
      <c r="AI434" s="278">
        <v>5150</v>
      </c>
      <c r="AJ434" s="278">
        <v>6250</v>
      </c>
      <c r="AK434" s="277">
        <v>7600</v>
      </c>
      <c r="AL434" s="72"/>
    </row>
    <row r="435" spans="1:38" x14ac:dyDescent="0.25">
      <c r="A435" s="105"/>
      <c r="B435" s="19"/>
      <c r="C435" s="38" t="s">
        <v>757</v>
      </c>
      <c r="D435" s="632" t="s">
        <v>55</v>
      </c>
      <c r="E435" s="35">
        <f t="shared" si="28"/>
        <v>10361.111111111111</v>
      </c>
      <c r="F435" s="11"/>
      <c r="G435" s="22">
        <f t="shared" si="29"/>
        <v>27</v>
      </c>
      <c r="H435" s="273">
        <f t="shared" si="30"/>
        <v>8872.2222222222226</v>
      </c>
      <c r="I435" s="310">
        <f t="shared" si="30"/>
        <v>9361.1111111111113</v>
      </c>
      <c r="J435" s="316">
        <f t="shared" si="30"/>
        <v>10361.111111111111</v>
      </c>
      <c r="K435" s="273">
        <v>8650</v>
      </c>
      <c r="L435" s="275">
        <v>9250</v>
      </c>
      <c r="M435" s="274">
        <v>10250</v>
      </c>
      <c r="N435" s="273">
        <v>8900</v>
      </c>
      <c r="O435" s="275">
        <v>9400</v>
      </c>
      <c r="P435" s="274">
        <v>10400</v>
      </c>
      <c r="Q435" s="273">
        <v>9050</v>
      </c>
      <c r="R435" s="275">
        <v>9450</v>
      </c>
      <c r="S435" s="274">
        <v>10450</v>
      </c>
      <c r="T435" s="273">
        <v>9050</v>
      </c>
      <c r="U435" s="275">
        <v>9450</v>
      </c>
      <c r="V435" s="274">
        <v>10450</v>
      </c>
      <c r="W435" s="273">
        <v>8750</v>
      </c>
      <c r="X435" s="275">
        <v>9350</v>
      </c>
      <c r="Y435" s="274">
        <v>10350</v>
      </c>
      <c r="Z435" s="273">
        <v>9200</v>
      </c>
      <c r="AA435" s="275">
        <v>9500</v>
      </c>
      <c r="AB435" s="274">
        <v>10500</v>
      </c>
      <c r="AC435" s="273">
        <v>8550</v>
      </c>
      <c r="AD435" s="275">
        <v>9150</v>
      </c>
      <c r="AE435" s="274">
        <v>10150</v>
      </c>
      <c r="AF435" s="273">
        <v>9050</v>
      </c>
      <c r="AG435" s="275">
        <v>9450</v>
      </c>
      <c r="AH435" s="274">
        <v>10450</v>
      </c>
      <c r="AI435" s="275">
        <v>8650</v>
      </c>
      <c r="AJ435" s="275">
        <v>9250</v>
      </c>
      <c r="AK435" s="274">
        <v>10250</v>
      </c>
      <c r="AL435" s="72"/>
    </row>
    <row r="436" spans="1:38" x14ac:dyDescent="0.25">
      <c r="A436" s="105"/>
      <c r="B436" s="19"/>
      <c r="C436" s="152" t="s">
        <v>758</v>
      </c>
      <c r="D436" s="228" t="s">
        <v>55</v>
      </c>
      <c r="E436" s="154">
        <f t="shared" si="28"/>
        <v>12861.111111111111</v>
      </c>
      <c r="F436" s="11"/>
      <c r="G436" s="150">
        <f t="shared" si="29"/>
        <v>27</v>
      </c>
      <c r="H436" s="276">
        <f t="shared" si="30"/>
        <v>10672.222222222223</v>
      </c>
      <c r="I436" s="309">
        <f t="shared" si="30"/>
        <v>11361.111111111111</v>
      </c>
      <c r="J436" s="317">
        <f t="shared" si="30"/>
        <v>12861.111111111111</v>
      </c>
      <c r="K436" s="276">
        <v>10450</v>
      </c>
      <c r="L436" s="278">
        <v>11250</v>
      </c>
      <c r="M436" s="277">
        <v>12750</v>
      </c>
      <c r="N436" s="276">
        <v>10700</v>
      </c>
      <c r="O436" s="278">
        <v>11400</v>
      </c>
      <c r="P436" s="277">
        <v>12900</v>
      </c>
      <c r="Q436" s="276">
        <v>10850</v>
      </c>
      <c r="R436" s="278">
        <v>11450</v>
      </c>
      <c r="S436" s="277">
        <v>12950</v>
      </c>
      <c r="T436" s="276">
        <v>10850</v>
      </c>
      <c r="U436" s="278">
        <v>11450</v>
      </c>
      <c r="V436" s="277">
        <v>12950</v>
      </c>
      <c r="W436" s="276">
        <v>10550</v>
      </c>
      <c r="X436" s="278">
        <v>11350</v>
      </c>
      <c r="Y436" s="277">
        <v>12850</v>
      </c>
      <c r="Z436" s="276">
        <v>11000</v>
      </c>
      <c r="AA436" s="278">
        <v>11500</v>
      </c>
      <c r="AB436" s="277">
        <v>13000</v>
      </c>
      <c r="AC436" s="276">
        <v>10350</v>
      </c>
      <c r="AD436" s="278">
        <v>11150</v>
      </c>
      <c r="AE436" s="277">
        <v>12650</v>
      </c>
      <c r="AF436" s="276">
        <v>10850</v>
      </c>
      <c r="AG436" s="278">
        <v>11450</v>
      </c>
      <c r="AH436" s="277">
        <v>12950</v>
      </c>
      <c r="AI436" s="278">
        <v>10450</v>
      </c>
      <c r="AJ436" s="278">
        <v>11250</v>
      </c>
      <c r="AK436" s="277">
        <v>12750</v>
      </c>
      <c r="AL436" s="72"/>
    </row>
    <row r="437" spans="1:38" x14ac:dyDescent="0.25">
      <c r="A437" s="105"/>
      <c r="B437" s="19"/>
      <c r="C437" s="38" t="s">
        <v>759</v>
      </c>
      <c r="D437" s="632" t="s">
        <v>196</v>
      </c>
      <c r="E437" s="35">
        <f t="shared" si="28"/>
        <v>14861.111111111111</v>
      </c>
      <c r="F437" s="11"/>
      <c r="G437" s="22">
        <f t="shared" si="29"/>
        <v>27</v>
      </c>
      <c r="H437" s="273">
        <f t="shared" si="30"/>
        <v>12672.222222222223</v>
      </c>
      <c r="I437" s="310">
        <f t="shared" si="30"/>
        <v>13411.111111111111</v>
      </c>
      <c r="J437" s="316">
        <f t="shared" si="30"/>
        <v>14861.111111111111</v>
      </c>
      <c r="K437" s="273">
        <v>12450</v>
      </c>
      <c r="L437" s="275">
        <v>13300</v>
      </c>
      <c r="M437" s="274">
        <v>14750</v>
      </c>
      <c r="N437" s="273">
        <v>12700</v>
      </c>
      <c r="O437" s="275">
        <v>13450</v>
      </c>
      <c r="P437" s="274">
        <v>14900</v>
      </c>
      <c r="Q437" s="273">
        <v>12850</v>
      </c>
      <c r="R437" s="275">
        <v>13500</v>
      </c>
      <c r="S437" s="274">
        <v>14950</v>
      </c>
      <c r="T437" s="273">
        <v>12850</v>
      </c>
      <c r="U437" s="275">
        <v>13500</v>
      </c>
      <c r="V437" s="274">
        <v>14950</v>
      </c>
      <c r="W437" s="273">
        <v>12550</v>
      </c>
      <c r="X437" s="275">
        <v>13400</v>
      </c>
      <c r="Y437" s="274">
        <v>14850</v>
      </c>
      <c r="Z437" s="273">
        <v>13000</v>
      </c>
      <c r="AA437" s="275">
        <v>13550</v>
      </c>
      <c r="AB437" s="274">
        <v>15000</v>
      </c>
      <c r="AC437" s="273">
        <v>12350</v>
      </c>
      <c r="AD437" s="275">
        <v>13200</v>
      </c>
      <c r="AE437" s="274">
        <v>14650</v>
      </c>
      <c r="AF437" s="273">
        <v>12850</v>
      </c>
      <c r="AG437" s="275">
        <v>13500</v>
      </c>
      <c r="AH437" s="274">
        <v>14950</v>
      </c>
      <c r="AI437" s="275">
        <v>12450</v>
      </c>
      <c r="AJ437" s="275">
        <v>13300</v>
      </c>
      <c r="AK437" s="274">
        <v>14750</v>
      </c>
      <c r="AL437" s="72"/>
    </row>
    <row r="438" spans="1:38" x14ac:dyDescent="0.25">
      <c r="A438" s="105"/>
      <c r="B438" s="19"/>
      <c r="C438" s="152" t="s">
        <v>760</v>
      </c>
      <c r="D438" s="228" t="s">
        <v>196</v>
      </c>
      <c r="E438" s="154">
        <f t="shared" si="28"/>
        <v>4861.1111111111113</v>
      </c>
      <c r="F438" s="11"/>
      <c r="G438" s="150">
        <f t="shared" si="29"/>
        <v>27</v>
      </c>
      <c r="H438" s="276">
        <f t="shared" si="30"/>
        <v>3672.2222222222222</v>
      </c>
      <c r="I438" s="309">
        <f t="shared" si="30"/>
        <v>4361.1111111111113</v>
      </c>
      <c r="J438" s="317">
        <f t="shared" si="30"/>
        <v>4861.1111111111113</v>
      </c>
      <c r="K438" s="276">
        <v>3450</v>
      </c>
      <c r="L438" s="278">
        <v>4250</v>
      </c>
      <c r="M438" s="277">
        <v>4750</v>
      </c>
      <c r="N438" s="276">
        <v>3700</v>
      </c>
      <c r="O438" s="278">
        <v>4400</v>
      </c>
      <c r="P438" s="277">
        <v>4900</v>
      </c>
      <c r="Q438" s="276">
        <v>3850</v>
      </c>
      <c r="R438" s="278">
        <v>4450</v>
      </c>
      <c r="S438" s="277">
        <v>4950</v>
      </c>
      <c r="T438" s="276">
        <v>3850</v>
      </c>
      <c r="U438" s="278">
        <v>4450</v>
      </c>
      <c r="V438" s="277">
        <v>4950</v>
      </c>
      <c r="W438" s="276">
        <v>3550</v>
      </c>
      <c r="X438" s="278">
        <v>4350</v>
      </c>
      <c r="Y438" s="277">
        <v>4850</v>
      </c>
      <c r="Z438" s="276">
        <v>4000</v>
      </c>
      <c r="AA438" s="278">
        <v>4500</v>
      </c>
      <c r="AB438" s="277">
        <v>5000</v>
      </c>
      <c r="AC438" s="276">
        <v>3350</v>
      </c>
      <c r="AD438" s="278">
        <v>4150</v>
      </c>
      <c r="AE438" s="277">
        <v>4650</v>
      </c>
      <c r="AF438" s="276">
        <v>3850</v>
      </c>
      <c r="AG438" s="278">
        <v>4450</v>
      </c>
      <c r="AH438" s="277">
        <v>4950</v>
      </c>
      <c r="AI438" s="278">
        <v>3450</v>
      </c>
      <c r="AJ438" s="278">
        <v>4250</v>
      </c>
      <c r="AK438" s="277">
        <v>4750</v>
      </c>
      <c r="AL438" s="72"/>
    </row>
    <row r="439" spans="1:38" x14ac:dyDescent="0.25">
      <c r="A439" s="105"/>
      <c r="B439" s="19"/>
      <c r="C439" s="38" t="s">
        <v>761</v>
      </c>
      <c r="D439" s="632" t="s">
        <v>53</v>
      </c>
      <c r="E439" s="35">
        <f t="shared" si="28"/>
        <v>7466.666666666667</v>
      </c>
      <c r="F439" s="11"/>
      <c r="G439" s="22">
        <f t="shared" si="29"/>
        <v>27</v>
      </c>
      <c r="H439" s="273">
        <f t="shared" si="30"/>
        <v>5172.2222222222226</v>
      </c>
      <c r="I439" s="310">
        <f t="shared" si="30"/>
        <v>6166.666666666667</v>
      </c>
      <c r="J439" s="316">
        <f t="shared" si="30"/>
        <v>7466.666666666667</v>
      </c>
      <c r="K439" s="273">
        <v>4950</v>
      </c>
      <c r="L439" s="275">
        <v>6100</v>
      </c>
      <c r="M439" s="274">
        <v>7400</v>
      </c>
      <c r="N439" s="273">
        <v>5200</v>
      </c>
      <c r="O439" s="275">
        <v>6200</v>
      </c>
      <c r="P439" s="274">
        <v>7500</v>
      </c>
      <c r="Q439" s="273">
        <v>5350</v>
      </c>
      <c r="R439" s="275">
        <v>6200</v>
      </c>
      <c r="S439" s="274">
        <v>7500</v>
      </c>
      <c r="T439" s="273">
        <v>5350</v>
      </c>
      <c r="U439" s="275">
        <v>6200</v>
      </c>
      <c r="V439" s="274">
        <v>7500</v>
      </c>
      <c r="W439" s="273">
        <v>5050</v>
      </c>
      <c r="X439" s="275">
        <v>6200</v>
      </c>
      <c r="Y439" s="274">
        <v>7500</v>
      </c>
      <c r="Z439" s="273">
        <v>5500</v>
      </c>
      <c r="AA439" s="275">
        <v>6300</v>
      </c>
      <c r="AB439" s="274">
        <v>7600</v>
      </c>
      <c r="AC439" s="273">
        <v>4850</v>
      </c>
      <c r="AD439" s="275">
        <v>6000</v>
      </c>
      <c r="AE439" s="274">
        <v>7300</v>
      </c>
      <c r="AF439" s="273">
        <v>5350</v>
      </c>
      <c r="AG439" s="275">
        <v>6200</v>
      </c>
      <c r="AH439" s="274">
        <v>7500</v>
      </c>
      <c r="AI439" s="275">
        <v>4950</v>
      </c>
      <c r="AJ439" s="275">
        <v>6100</v>
      </c>
      <c r="AK439" s="274">
        <v>7400</v>
      </c>
      <c r="AL439" s="72"/>
    </row>
    <row r="440" spans="1:38" x14ac:dyDescent="0.25">
      <c r="A440" s="105"/>
      <c r="B440" s="19"/>
      <c r="C440" s="152" t="s">
        <v>762</v>
      </c>
      <c r="D440" s="228" t="s">
        <v>55</v>
      </c>
      <c r="E440" s="154">
        <f t="shared" si="28"/>
        <v>10261.111111111111</v>
      </c>
      <c r="F440" s="11"/>
      <c r="G440" s="150">
        <f t="shared" si="29"/>
        <v>27</v>
      </c>
      <c r="H440" s="276">
        <f t="shared" si="30"/>
        <v>8672.2222222222226</v>
      </c>
      <c r="I440" s="309">
        <f t="shared" si="30"/>
        <v>9361.1111111111113</v>
      </c>
      <c r="J440" s="317">
        <f t="shared" si="30"/>
        <v>10261.111111111111</v>
      </c>
      <c r="K440" s="276">
        <v>8450</v>
      </c>
      <c r="L440" s="278">
        <v>9250</v>
      </c>
      <c r="M440" s="277">
        <v>10150</v>
      </c>
      <c r="N440" s="276">
        <v>8700</v>
      </c>
      <c r="O440" s="278">
        <v>9400</v>
      </c>
      <c r="P440" s="277">
        <v>10300</v>
      </c>
      <c r="Q440" s="276">
        <v>8850</v>
      </c>
      <c r="R440" s="278">
        <v>9450</v>
      </c>
      <c r="S440" s="277">
        <v>10350</v>
      </c>
      <c r="T440" s="276">
        <v>8850</v>
      </c>
      <c r="U440" s="278">
        <v>9450</v>
      </c>
      <c r="V440" s="277">
        <v>10350</v>
      </c>
      <c r="W440" s="276">
        <v>8550</v>
      </c>
      <c r="X440" s="278">
        <v>9350</v>
      </c>
      <c r="Y440" s="277">
        <v>10250</v>
      </c>
      <c r="Z440" s="276">
        <v>9000</v>
      </c>
      <c r="AA440" s="278">
        <v>9500</v>
      </c>
      <c r="AB440" s="277">
        <v>10400</v>
      </c>
      <c r="AC440" s="276">
        <v>8350</v>
      </c>
      <c r="AD440" s="278">
        <v>9150</v>
      </c>
      <c r="AE440" s="277">
        <v>10050</v>
      </c>
      <c r="AF440" s="276">
        <v>8850</v>
      </c>
      <c r="AG440" s="278">
        <v>9450</v>
      </c>
      <c r="AH440" s="277">
        <v>10350</v>
      </c>
      <c r="AI440" s="278">
        <v>8450</v>
      </c>
      <c r="AJ440" s="278">
        <v>9250</v>
      </c>
      <c r="AK440" s="277">
        <v>10150</v>
      </c>
      <c r="AL440" s="72"/>
    </row>
    <row r="441" spans="1:38" x14ac:dyDescent="0.25">
      <c r="A441" s="105"/>
      <c r="B441" s="19"/>
      <c r="C441" s="38" t="s">
        <v>763</v>
      </c>
      <c r="D441" s="632" t="s">
        <v>55</v>
      </c>
      <c r="E441" s="35">
        <f t="shared" si="28"/>
        <v>12811.111111111111</v>
      </c>
      <c r="F441" s="11"/>
      <c r="G441" s="22">
        <f t="shared" si="29"/>
        <v>27</v>
      </c>
      <c r="H441" s="273">
        <f t="shared" si="30"/>
        <v>10672.222222222223</v>
      </c>
      <c r="I441" s="310">
        <f t="shared" si="30"/>
        <v>11511.111111111111</v>
      </c>
      <c r="J441" s="316">
        <f t="shared" si="30"/>
        <v>12811.111111111111</v>
      </c>
      <c r="K441" s="273">
        <v>10450</v>
      </c>
      <c r="L441" s="275">
        <v>11400</v>
      </c>
      <c r="M441" s="274">
        <v>12700</v>
      </c>
      <c r="N441" s="273">
        <v>10700</v>
      </c>
      <c r="O441" s="275">
        <v>11550</v>
      </c>
      <c r="P441" s="274">
        <v>12850</v>
      </c>
      <c r="Q441" s="273">
        <v>10850</v>
      </c>
      <c r="R441" s="275">
        <v>11600</v>
      </c>
      <c r="S441" s="274">
        <v>12900</v>
      </c>
      <c r="T441" s="273">
        <v>10850</v>
      </c>
      <c r="U441" s="275">
        <v>11600</v>
      </c>
      <c r="V441" s="274">
        <v>12900</v>
      </c>
      <c r="W441" s="273">
        <v>10550</v>
      </c>
      <c r="X441" s="275">
        <v>11500</v>
      </c>
      <c r="Y441" s="274">
        <v>12800</v>
      </c>
      <c r="Z441" s="273">
        <v>11000</v>
      </c>
      <c r="AA441" s="275">
        <v>11650</v>
      </c>
      <c r="AB441" s="274">
        <v>12950</v>
      </c>
      <c r="AC441" s="273">
        <v>10350</v>
      </c>
      <c r="AD441" s="275">
        <v>11300</v>
      </c>
      <c r="AE441" s="274">
        <v>12600</v>
      </c>
      <c r="AF441" s="273">
        <v>10850</v>
      </c>
      <c r="AG441" s="275">
        <v>11600</v>
      </c>
      <c r="AH441" s="274">
        <v>12900</v>
      </c>
      <c r="AI441" s="275">
        <v>10450</v>
      </c>
      <c r="AJ441" s="275">
        <v>11400</v>
      </c>
      <c r="AK441" s="274">
        <v>12700</v>
      </c>
      <c r="AL441" s="72"/>
    </row>
    <row r="442" spans="1:38" x14ac:dyDescent="0.25">
      <c r="A442" s="105"/>
      <c r="B442" s="19"/>
      <c r="C442" s="152" t="s">
        <v>764</v>
      </c>
      <c r="D442" s="228" t="s">
        <v>196</v>
      </c>
      <c r="E442" s="154">
        <f t="shared" si="28"/>
        <v>14661.111111111111</v>
      </c>
      <c r="F442" s="11"/>
      <c r="G442" s="150">
        <f t="shared" si="29"/>
        <v>27</v>
      </c>
      <c r="H442" s="276">
        <f t="shared" si="30"/>
        <v>12472.222222222223</v>
      </c>
      <c r="I442" s="309">
        <f t="shared" si="30"/>
        <v>13861.111111111111</v>
      </c>
      <c r="J442" s="317">
        <f t="shared" si="30"/>
        <v>14661.111111111111</v>
      </c>
      <c r="K442" s="276">
        <v>12250</v>
      </c>
      <c r="L442" s="278">
        <v>13750</v>
      </c>
      <c r="M442" s="277">
        <v>14550</v>
      </c>
      <c r="N442" s="276">
        <v>12500</v>
      </c>
      <c r="O442" s="278">
        <v>13900</v>
      </c>
      <c r="P442" s="277">
        <v>14700</v>
      </c>
      <c r="Q442" s="276">
        <v>12650</v>
      </c>
      <c r="R442" s="278">
        <v>13950</v>
      </c>
      <c r="S442" s="277">
        <v>14750</v>
      </c>
      <c r="T442" s="276">
        <v>12650</v>
      </c>
      <c r="U442" s="278">
        <v>13950</v>
      </c>
      <c r="V442" s="277">
        <v>14750</v>
      </c>
      <c r="W442" s="276">
        <v>12350</v>
      </c>
      <c r="X442" s="278">
        <v>13850</v>
      </c>
      <c r="Y442" s="277">
        <v>14650</v>
      </c>
      <c r="Z442" s="276">
        <v>12800</v>
      </c>
      <c r="AA442" s="278">
        <v>14000</v>
      </c>
      <c r="AB442" s="277">
        <v>14800</v>
      </c>
      <c r="AC442" s="276">
        <v>12150</v>
      </c>
      <c r="AD442" s="278">
        <v>13650</v>
      </c>
      <c r="AE442" s="277">
        <v>14450</v>
      </c>
      <c r="AF442" s="276">
        <v>12650</v>
      </c>
      <c r="AG442" s="278">
        <v>13950</v>
      </c>
      <c r="AH442" s="277">
        <v>14750</v>
      </c>
      <c r="AI442" s="278">
        <v>12250</v>
      </c>
      <c r="AJ442" s="278">
        <v>13750</v>
      </c>
      <c r="AK442" s="277">
        <v>14550</v>
      </c>
      <c r="AL442" s="72"/>
    </row>
    <row r="443" spans="1:38" x14ac:dyDescent="0.25">
      <c r="A443" s="105"/>
      <c r="B443" s="19"/>
      <c r="C443" s="38" t="s">
        <v>765</v>
      </c>
      <c r="D443" s="632" t="s">
        <v>196</v>
      </c>
      <c r="E443" s="35">
        <f t="shared" si="28"/>
        <v>4755.5555555555557</v>
      </c>
      <c r="F443" s="11"/>
      <c r="G443" s="22">
        <f t="shared" si="29"/>
        <v>27</v>
      </c>
      <c r="H443" s="273">
        <f t="shared" si="30"/>
        <v>2772.2222222222222</v>
      </c>
      <c r="I443" s="310">
        <f t="shared" si="30"/>
        <v>3555.5555555555557</v>
      </c>
      <c r="J443" s="316">
        <f t="shared" si="30"/>
        <v>4755.5555555555557</v>
      </c>
      <c r="K443" s="273">
        <v>2550</v>
      </c>
      <c r="L443" s="275">
        <v>3500</v>
      </c>
      <c r="M443" s="274">
        <v>4700</v>
      </c>
      <c r="N443" s="273">
        <v>2800</v>
      </c>
      <c r="O443" s="275">
        <v>3600</v>
      </c>
      <c r="P443" s="274">
        <v>4800</v>
      </c>
      <c r="Q443" s="273">
        <v>2950</v>
      </c>
      <c r="R443" s="275">
        <v>3600</v>
      </c>
      <c r="S443" s="274">
        <v>4800</v>
      </c>
      <c r="T443" s="273">
        <v>2950</v>
      </c>
      <c r="U443" s="275">
        <v>3600</v>
      </c>
      <c r="V443" s="274">
        <v>4800</v>
      </c>
      <c r="W443" s="273">
        <v>2650</v>
      </c>
      <c r="X443" s="275">
        <v>3600</v>
      </c>
      <c r="Y443" s="274">
        <v>4800</v>
      </c>
      <c r="Z443" s="273">
        <v>3100</v>
      </c>
      <c r="AA443" s="275">
        <v>3600</v>
      </c>
      <c r="AB443" s="274">
        <v>4800</v>
      </c>
      <c r="AC443" s="273">
        <v>2450</v>
      </c>
      <c r="AD443" s="275">
        <v>3400</v>
      </c>
      <c r="AE443" s="274">
        <v>4600</v>
      </c>
      <c r="AF443" s="273">
        <v>2950</v>
      </c>
      <c r="AG443" s="275">
        <v>3600</v>
      </c>
      <c r="AH443" s="274">
        <v>4800</v>
      </c>
      <c r="AI443" s="275">
        <v>2550</v>
      </c>
      <c r="AJ443" s="275">
        <v>3500</v>
      </c>
      <c r="AK443" s="274">
        <v>4700</v>
      </c>
      <c r="AL443" s="72"/>
    </row>
    <row r="444" spans="1:38" x14ac:dyDescent="0.25">
      <c r="A444" s="105"/>
      <c r="B444" s="19"/>
      <c r="C444" s="152" t="s">
        <v>766</v>
      </c>
      <c r="D444" s="228" t="s">
        <v>53</v>
      </c>
      <c r="E444" s="154">
        <f t="shared" si="28"/>
        <v>5705.5555555555557</v>
      </c>
      <c r="F444" s="11"/>
      <c r="G444" s="150">
        <f t="shared" si="29"/>
        <v>27</v>
      </c>
      <c r="H444" s="276">
        <f t="shared" si="30"/>
        <v>3772.2222222222222</v>
      </c>
      <c r="I444" s="309">
        <f t="shared" si="30"/>
        <v>4555.5555555555557</v>
      </c>
      <c r="J444" s="317">
        <f t="shared" si="30"/>
        <v>5705.5555555555557</v>
      </c>
      <c r="K444" s="276">
        <v>3550</v>
      </c>
      <c r="L444" s="278">
        <v>4500</v>
      </c>
      <c r="M444" s="277">
        <v>5650</v>
      </c>
      <c r="N444" s="276">
        <v>3800</v>
      </c>
      <c r="O444" s="278">
        <v>4600</v>
      </c>
      <c r="P444" s="277">
        <v>5750</v>
      </c>
      <c r="Q444" s="276">
        <v>3950</v>
      </c>
      <c r="R444" s="278">
        <v>4600</v>
      </c>
      <c r="S444" s="277">
        <v>5750</v>
      </c>
      <c r="T444" s="276">
        <v>3950</v>
      </c>
      <c r="U444" s="278">
        <v>4600</v>
      </c>
      <c r="V444" s="277">
        <v>5750</v>
      </c>
      <c r="W444" s="276">
        <v>3650</v>
      </c>
      <c r="X444" s="278">
        <v>4600</v>
      </c>
      <c r="Y444" s="277">
        <v>5750</v>
      </c>
      <c r="Z444" s="276">
        <v>4100</v>
      </c>
      <c r="AA444" s="278">
        <v>4600</v>
      </c>
      <c r="AB444" s="277">
        <v>5750</v>
      </c>
      <c r="AC444" s="276">
        <v>3450</v>
      </c>
      <c r="AD444" s="278">
        <v>4400</v>
      </c>
      <c r="AE444" s="277">
        <v>5550</v>
      </c>
      <c r="AF444" s="276">
        <v>3950</v>
      </c>
      <c r="AG444" s="278">
        <v>4600</v>
      </c>
      <c r="AH444" s="277">
        <v>5750</v>
      </c>
      <c r="AI444" s="278">
        <v>3550</v>
      </c>
      <c r="AJ444" s="278">
        <v>4500</v>
      </c>
      <c r="AK444" s="277">
        <v>5650</v>
      </c>
      <c r="AL444" s="72"/>
    </row>
    <row r="445" spans="1:38" x14ac:dyDescent="0.25">
      <c r="A445" s="105"/>
      <c r="B445" s="19"/>
      <c r="C445" s="38" t="s">
        <v>767</v>
      </c>
      <c r="D445" s="632" t="s">
        <v>55</v>
      </c>
      <c r="E445" s="35">
        <f t="shared" ref="E445:E508" si="31">J445</f>
        <v>8855.5555555555547</v>
      </c>
      <c r="F445" s="11"/>
      <c r="G445" s="22">
        <f t="shared" ref="G445:G508" si="32">COUNT(K445:AK445)</f>
        <v>27</v>
      </c>
      <c r="H445" s="273">
        <f t="shared" si="30"/>
        <v>6672.2222222222226</v>
      </c>
      <c r="I445" s="310">
        <f t="shared" si="30"/>
        <v>7505.5555555555557</v>
      </c>
      <c r="J445" s="316">
        <f t="shared" si="30"/>
        <v>8855.5555555555547</v>
      </c>
      <c r="K445" s="273">
        <v>6450</v>
      </c>
      <c r="L445" s="275">
        <v>7450</v>
      </c>
      <c r="M445" s="274">
        <v>8800</v>
      </c>
      <c r="N445" s="273">
        <v>6700</v>
      </c>
      <c r="O445" s="275">
        <v>7550</v>
      </c>
      <c r="P445" s="274">
        <v>8900</v>
      </c>
      <c r="Q445" s="273">
        <v>6850</v>
      </c>
      <c r="R445" s="275">
        <v>7550</v>
      </c>
      <c r="S445" s="274">
        <v>8900</v>
      </c>
      <c r="T445" s="273">
        <v>6850</v>
      </c>
      <c r="U445" s="275">
        <v>7550</v>
      </c>
      <c r="V445" s="274">
        <v>8900</v>
      </c>
      <c r="W445" s="273">
        <v>6550</v>
      </c>
      <c r="X445" s="275">
        <v>7550</v>
      </c>
      <c r="Y445" s="274">
        <v>8900</v>
      </c>
      <c r="Z445" s="273">
        <v>7000</v>
      </c>
      <c r="AA445" s="275">
        <v>7550</v>
      </c>
      <c r="AB445" s="274">
        <v>8900</v>
      </c>
      <c r="AC445" s="273">
        <v>6350</v>
      </c>
      <c r="AD445" s="275">
        <v>7350</v>
      </c>
      <c r="AE445" s="274">
        <v>8700</v>
      </c>
      <c r="AF445" s="273">
        <v>6850</v>
      </c>
      <c r="AG445" s="275">
        <v>7550</v>
      </c>
      <c r="AH445" s="274">
        <v>8900</v>
      </c>
      <c r="AI445" s="275">
        <v>6450</v>
      </c>
      <c r="AJ445" s="275">
        <v>7450</v>
      </c>
      <c r="AK445" s="274">
        <v>8800</v>
      </c>
      <c r="AL445" s="72"/>
    </row>
    <row r="446" spans="1:38" x14ac:dyDescent="0.25">
      <c r="A446" s="105"/>
      <c r="B446" s="19"/>
      <c r="C446" s="152" t="s">
        <v>768</v>
      </c>
      <c r="D446" s="228" t="s">
        <v>55</v>
      </c>
      <c r="E446" s="154">
        <f t="shared" si="31"/>
        <v>12505.555555555555</v>
      </c>
      <c r="F446" s="11"/>
      <c r="G446" s="150">
        <f t="shared" si="32"/>
        <v>27</v>
      </c>
      <c r="H446" s="276">
        <f t="shared" ref="H446:J509" si="33">AVERAGE(K446,N446,Q446,T446,W446,Z446,AC446,AF446,AI446)</f>
        <v>9672.2222222222226</v>
      </c>
      <c r="I446" s="309">
        <f t="shared" si="33"/>
        <v>10955.555555555555</v>
      </c>
      <c r="J446" s="317">
        <f t="shared" si="33"/>
        <v>12505.555555555555</v>
      </c>
      <c r="K446" s="276">
        <v>9450</v>
      </c>
      <c r="L446" s="278">
        <v>10900</v>
      </c>
      <c r="M446" s="277">
        <v>12450</v>
      </c>
      <c r="N446" s="276">
        <v>9700</v>
      </c>
      <c r="O446" s="278">
        <v>11000</v>
      </c>
      <c r="P446" s="277">
        <v>12550</v>
      </c>
      <c r="Q446" s="276">
        <v>9850</v>
      </c>
      <c r="R446" s="278">
        <v>11000</v>
      </c>
      <c r="S446" s="277">
        <v>12550</v>
      </c>
      <c r="T446" s="276">
        <v>9850</v>
      </c>
      <c r="U446" s="278">
        <v>11000</v>
      </c>
      <c r="V446" s="277">
        <v>12550</v>
      </c>
      <c r="W446" s="276">
        <v>9550</v>
      </c>
      <c r="X446" s="278">
        <v>11000</v>
      </c>
      <c r="Y446" s="277">
        <v>12550</v>
      </c>
      <c r="Z446" s="276">
        <v>10000</v>
      </c>
      <c r="AA446" s="278">
        <v>11000</v>
      </c>
      <c r="AB446" s="277">
        <v>12550</v>
      </c>
      <c r="AC446" s="276">
        <v>9350</v>
      </c>
      <c r="AD446" s="278">
        <v>10800</v>
      </c>
      <c r="AE446" s="277">
        <v>12350</v>
      </c>
      <c r="AF446" s="276">
        <v>9850</v>
      </c>
      <c r="AG446" s="278">
        <v>11000</v>
      </c>
      <c r="AH446" s="277">
        <v>12550</v>
      </c>
      <c r="AI446" s="278">
        <v>9450</v>
      </c>
      <c r="AJ446" s="278">
        <v>10900</v>
      </c>
      <c r="AK446" s="277">
        <v>12450</v>
      </c>
      <c r="AL446" s="72"/>
    </row>
    <row r="447" spans="1:38" ht="15.75" thickBot="1" x14ac:dyDescent="0.3">
      <c r="A447" s="331"/>
      <c r="B447" s="19"/>
      <c r="C447" s="233" t="s">
        <v>769</v>
      </c>
      <c r="D447" s="61" t="s">
        <v>196</v>
      </c>
      <c r="E447" s="235">
        <f t="shared" si="31"/>
        <v>15962.5</v>
      </c>
      <c r="F447" s="11"/>
      <c r="G447" s="26">
        <f t="shared" si="32"/>
        <v>24</v>
      </c>
      <c r="H447" s="273">
        <f t="shared" si="33"/>
        <v>13700</v>
      </c>
      <c r="I447" s="310">
        <f t="shared" si="33"/>
        <v>14962.5</v>
      </c>
      <c r="J447" s="316">
        <f t="shared" si="33"/>
        <v>15962.5</v>
      </c>
      <c r="K447" s="273"/>
      <c r="L447" s="275"/>
      <c r="M447" s="274"/>
      <c r="N447" s="273">
        <v>13700</v>
      </c>
      <c r="O447" s="275">
        <v>15000</v>
      </c>
      <c r="P447" s="274">
        <v>16000</v>
      </c>
      <c r="Q447" s="273">
        <v>13850</v>
      </c>
      <c r="R447" s="275">
        <v>15000</v>
      </c>
      <c r="S447" s="274">
        <v>16000</v>
      </c>
      <c r="T447" s="273">
        <v>13850</v>
      </c>
      <c r="U447" s="275">
        <v>15000</v>
      </c>
      <c r="V447" s="274">
        <v>16000</v>
      </c>
      <c r="W447" s="273">
        <v>13550</v>
      </c>
      <c r="X447" s="275">
        <v>15000</v>
      </c>
      <c r="Y447" s="274">
        <v>16000</v>
      </c>
      <c r="Z447" s="273">
        <v>14000</v>
      </c>
      <c r="AA447" s="275">
        <v>15000</v>
      </c>
      <c r="AB447" s="274">
        <v>16000</v>
      </c>
      <c r="AC447" s="273">
        <v>13350</v>
      </c>
      <c r="AD447" s="275">
        <v>14800</v>
      </c>
      <c r="AE447" s="274">
        <v>15800</v>
      </c>
      <c r="AF447" s="273">
        <v>13850</v>
      </c>
      <c r="AG447" s="275">
        <v>15000</v>
      </c>
      <c r="AH447" s="274">
        <v>16000</v>
      </c>
      <c r="AI447" s="275">
        <v>13450</v>
      </c>
      <c r="AJ447" s="275">
        <v>14900</v>
      </c>
      <c r="AK447" s="274">
        <v>15900</v>
      </c>
      <c r="AL447" s="72"/>
    </row>
    <row r="448" spans="1:38" x14ac:dyDescent="0.25">
      <c r="A448" s="330" t="s">
        <v>770</v>
      </c>
      <c r="B448" s="19"/>
      <c r="C448" s="264" t="s">
        <v>771</v>
      </c>
      <c r="D448" s="631" t="s">
        <v>196</v>
      </c>
      <c r="E448" s="166">
        <f t="shared" si="31"/>
        <v>6400</v>
      </c>
      <c r="F448" s="11"/>
      <c r="G448" s="149">
        <f t="shared" si="32"/>
        <v>27</v>
      </c>
      <c r="H448" s="272">
        <f t="shared" si="33"/>
        <v>5283.333333333333</v>
      </c>
      <c r="I448" s="311">
        <f t="shared" si="33"/>
        <v>5950</v>
      </c>
      <c r="J448" s="315">
        <f t="shared" si="33"/>
        <v>6400</v>
      </c>
      <c r="K448" s="272">
        <v>5150</v>
      </c>
      <c r="L448" s="270">
        <v>5900</v>
      </c>
      <c r="M448" s="271">
        <v>6350</v>
      </c>
      <c r="N448" s="272">
        <v>5400</v>
      </c>
      <c r="O448" s="270">
        <v>5950</v>
      </c>
      <c r="P448" s="271">
        <v>6400</v>
      </c>
      <c r="Q448" s="272">
        <v>5350</v>
      </c>
      <c r="R448" s="270">
        <v>6000</v>
      </c>
      <c r="S448" s="271">
        <v>6450</v>
      </c>
      <c r="T448" s="272">
        <v>5350</v>
      </c>
      <c r="U448" s="270">
        <v>6000</v>
      </c>
      <c r="V448" s="271">
        <v>6450</v>
      </c>
      <c r="W448" s="272">
        <v>5250</v>
      </c>
      <c r="X448" s="270">
        <v>6000</v>
      </c>
      <c r="Y448" s="271">
        <v>6450</v>
      </c>
      <c r="Z448" s="272">
        <v>5500</v>
      </c>
      <c r="AA448" s="270">
        <v>6000</v>
      </c>
      <c r="AB448" s="271">
        <v>6450</v>
      </c>
      <c r="AC448" s="272">
        <v>5050</v>
      </c>
      <c r="AD448" s="270">
        <v>5800</v>
      </c>
      <c r="AE448" s="271">
        <v>6250</v>
      </c>
      <c r="AF448" s="272">
        <v>5350</v>
      </c>
      <c r="AG448" s="270">
        <v>6000</v>
      </c>
      <c r="AH448" s="271">
        <v>6450</v>
      </c>
      <c r="AI448" s="270">
        <v>5150</v>
      </c>
      <c r="AJ448" s="270">
        <v>5900</v>
      </c>
      <c r="AK448" s="271">
        <v>6350</v>
      </c>
      <c r="AL448" s="72"/>
    </row>
    <row r="449" spans="1:38" x14ac:dyDescent="0.25">
      <c r="A449" s="105"/>
      <c r="B449" s="19"/>
      <c r="C449" s="38" t="s">
        <v>772</v>
      </c>
      <c r="D449" s="632" t="s">
        <v>196</v>
      </c>
      <c r="E449" s="35">
        <f t="shared" si="31"/>
        <v>11766.666666666666</v>
      </c>
      <c r="F449" s="11"/>
      <c r="G449" s="22">
        <f t="shared" si="32"/>
        <v>27</v>
      </c>
      <c r="H449" s="273">
        <f t="shared" si="33"/>
        <v>8822.2222222222226</v>
      </c>
      <c r="I449" s="310">
        <f t="shared" si="33"/>
        <v>10766.666666666666</v>
      </c>
      <c r="J449" s="316">
        <f t="shared" si="33"/>
        <v>11766.666666666666</v>
      </c>
      <c r="K449" s="273">
        <v>8700</v>
      </c>
      <c r="L449" s="275">
        <v>10600</v>
      </c>
      <c r="M449" s="274">
        <v>11600</v>
      </c>
      <c r="N449" s="273">
        <v>8900</v>
      </c>
      <c r="O449" s="275">
        <v>10800</v>
      </c>
      <c r="P449" s="274">
        <v>11800</v>
      </c>
      <c r="Q449" s="273">
        <v>8900</v>
      </c>
      <c r="R449" s="275">
        <v>10900</v>
      </c>
      <c r="S449" s="274">
        <v>11900</v>
      </c>
      <c r="T449" s="273">
        <v>8900</v>
      </c>
      <c r="U449" s="275">
        <v>10900</v>
      </c>
      <c r="V449" s="274">
        <v>11900</v>
      </c>
      <c r="W449" s="273">
        <v>8800</v>
      </c>
      <c r="X449" s="275">
        <v>10700</v>
      </c>
      <c r="Y449" s="274">
        <v>11700</v>
      </c>
      <c r="Z449" s="273">
        <v>9000</v>
      </c>
      <c r="AA449" s="275">
        <v>11000</v>
      </c>
      <c r="AB449" s="274">
        <v>12000</v>
      </c>
      <c r="AC449" s="273">
        <v>8600</v>
      </c>
      <c r="AD449" s="275">
        <v>10500</v>
      </c>
      <c r="AE449" s="274">
        <v>11500</v>
      </c>
      <c r="AF449" s="273">
        <v>8900</v>
      </c>
      <c r="AG449" s="275">
        <v>10900</v>
      </c>
      <c r="AH449" s="274">
        <v>11900</v>
      </c>
      <c r="AI449" s="275">
        <v>8700</v>
      </c>
      <c r="AJ449" s="275">
        <v>10600</v>
      </c>
      <c r="AK449" s="274">
        <v>11600</v>
      </c>
      <c r="AL449" s="72"/>
    </row>
    <row r="450" spans="1:38" x14ac:dyDescent="0.25">
      <c r="A450" s="105"/>
      <c r="B450" s="19"/>
      <c r="C450" s="152" t="s">
        <v>773</v>
      </c>
      <c r="D450" s="228" t="s">
        <v>196</v>
      </c>
      <c r="E450" s="154">
        <f t="shared" si="31"/>
        <v>16766.666666666668</v>
      </c>
      <c r="F450" s="11"/>
      <c r="G450" s="150">
        <f t="shared" si="32"/>
        <v>27</v>
      </c>
      <c r="H450" s="276">
        <f t="shared" si="33"/>
        <v>13727.777777777777</v>
      </c>
      <c r="I450" s="309">
        <f t="shared" si="33"/>
        <v>14766.666666666666</v>
      </c>
      <c r="J450" s="317">
        <f t="shared" si="33"/>
        <v>16766.666666666668</v>
      </c>
      <c r="K450" s="276">
        <v>13550</v>
      </c>
      <c r="L450" s="278">
        <v>14600</v>
      </c>
      <c r="M450" s="277">
        <v>16600</v>
      </c>
      <c r="N450" s="276">
        <v>13800</v>
      </c>
      <c r="O450" s="278">
        <v>14800</v>
      </c>
      <c r="P450" s="277">
        <v>16800</v>
      </c>
      <c r="Q450" s="276">
        <v>13850</v>
      </c>
      <c r="R450" s="278">
        <v>14900</v>
      </c>
      <c r="S450" s="277">
        <v>16900</v>
      </c>
      <c r="T450" s="276">
        <v>13850</v>
      </c>
      <c r="U450" s="278">
        <v>14900</v>
      </c>
      <c r="V450" s="277">
        <v>16900</v>
      </c>
      <c r="W450" s="276">
        <v>13650</v>
      </c>
      <c r="X450" s="278">
        <v>14700</v>
      </c>
      <c r="Y450" s="277">
        <v>16700</v>
      </c>
      <c r="Z450" s="276">
        <v>14000</v>
      </c>
      <c r="AA450" s="278">
        <v>15000</v>
      </c>
      <c r="AB450" s="277">
        <v>17000</v>
      </c>
      <c r="AC450" s="276">
        <v>13450</v>
      </c>
      <c r="AD450" s="278">
        <v>14500</v>
      </c>
      <c r="AE450" s="277">
        <v>16500</v>
      </c>
      <c r="AF450" s="276">
        <v>13850</v>
      </c>
      <c r="AG450" s="278">
        <v>14900</v>
      </c>
      <c r="AH450" s="277">
        <v>16900</v>
      </c>
      <c r="AI450" s="278">
        <v>13550</v>
      </c>
      <c r="AJ450" s="278">
        <v>14600</v>
      </c>
      <c r="AK450" s="277">
        <v>16600</v>
      </c>
      <c r="AL450" s="72"/>
    </row>
    <row r="451" spans="1:38" x14ac:dyDescent="0.25">
      <c r="A451" s="105"/>
      <c r="B451" s="19"/>
      <c r="C451" s="38" t="s">
        <v>774</v>
      </c>
      <c r="D451" s="632" t="s">
        <v>196</v>
      </c>
      <c r="E451" s="35">
        <f t="shared" si="31"/>
        <v>18366.666666666668</v>
      </c>
      <c r="F451" s="11"/>
      <c r="G451" s="22">
        <f t="shared" si="32"/>
        <v>27</v>
      </c>
      <c r="H451" s="273">
        <f t="shared" si="33"/>
        <v>15572.222222222223</v>
      </c>
      <c r="I451" s="310">
        <f t="shared" si="33"/>
        <v>17516.666666666668</v>
      </c>
      <c r="J451" s="316">
        <f t="shared" si="33"/>
        <v>18366.666666666668</v>
      </c>
      <c r="K451" s="273">
        <v>15350</v>
      </c>
      <c r="L451" s="275">
        <v>17350</v>
      </c>
      <c r="M451" s="274">
        <v>18200</v>
      </c>
      <c r="N451" s="273">
        <v>15600</v>
      </c>
      <c r="O451" s="275">
        <v>17550</v>
      </c>
      <c r="P451" s="274">
        <v>18400</v>
      </c>
      <c r="Q451" s="273">
        <v>15750</v>
      </c>
      <c r="R451" s="275">
        <v>17650</v>
      </c>
      <c r="S451" s="274">
        <v>18500</v>
      </c>
      <c r="T451" s="273">
        <v>15750</v>
      </c>
      <c r="U451" s="275">
        <v>17650</v>
      </c>
      <c r="V451" s="274">
        <v>18500</v>
      </c>
      <c r="W451" s="273">
        <v>15450</v>
      </c>
      <c r="X451" s="275">
        <v>17450</v>
      </c>
      <c r="Y451" s="274">
        <v>18300</v>
      </c>
      <c r="Z451" s="273">
        <v>15900</v>
      </c>
      <c r="AA451" s="275">
        <v>17750</v>
      </c>
      <c r="AB451" s="274">
        <v>18600</v>
      </c>
      <c r="AC451" s="273">
        <v>15250</v>
      </c>
      <c r="AD451" s="275">
        <v>17250</v>
      </c>
      <c r="AE451" s="274">
        <v>18100</v>
      </c>
      <c r="AF451" s="273">
        <v>15750</v>
      </c>
      <c r="AG451" s="275">
        <v>17650</v>
      </c>
      <c r="AH451" s="274">
        <v>18500</v>
      </c>
      <c r="AI451" s="275">
        <v>15350</v>
      </c>
      <c r="AJ451" s="275">
        <v>17350</v>
      </c>
      <c r="AK451" s="274">
        <v>18200</v>
      </c>
      <c r="AL451" s="72"/>
    </row>
    <row r="452" spans="1:38" x14ac:dyDescent="0.25">
      <c r="A452" s="105"/>
      <c r="B452" s="19"/>
      <c r="C452" s="152" t="s">
        <v>775</v>
      </c>
      <c r="D452" s="228" t="s">
        <v>196</v>
      </c>
      <c r="E452" s="154">
        <f t="shared" si="31"/>
        <v>20766.666666666668</v>
      </c>
      <c r="F452" s="11"/>
      <c r="G452" s="150">
        <f t="shared" si="32"/>
        <v>27</v>
      </c>
      <c r="H452" s="276">
        <f t="shared" si="33"/>
        <v>17561.111111111109</v>
      </c>
      <c r="I452" s="309">
        <f t="shared" si="33"/>
        <v>19566.666666666668</v>
      </c>
      <c r="J452" s="317">
        <f t="shared" si="33"/>
        <v>20766.666666666668</v>
      </c>
      <c r="K452" s="276">
        <v>17250</v>
      </c>
      <c r="L452" s="278">
        <v>19400</v>
      </c>
      <c r="M452" s="277">
        <v>20600</v>
      </c>
      <c r="N452" s="276">
        <v>17500</v>
      </c>
      <c r="O452" s="278">
        <v>19600</v>
      </c>
      <c r="P452" s="277">
        <v>20800</v>
      </c>
      <c r="Q452" s="276">
        <v>17850</v>
      </c>
      <c r="R452" s="278">
        <v>19700</v>
      </c>
      <c r="S452" s="277">
        <v>20900</v>
      </c>
      <c r="T452" s="276">
        <v>17850</v>
      </c>
      <c r="U452" s="278">
        <v>19700</v>
      </c>
      <c r="V452" s="277">
        <v>20900</v>
      </c>
      <c r="W452" s="276">
        <v>17350</v>
      </c>
      <c r="X452" s="278">
        <v>19500</v>
      </c>
      <c r="Y452" s="277">
        <v>20700</v>
      </c>
      <c r="Z452" s="276">
        <v>18000</v>
      </c>
      <c r="AA452" s="278">
        <v>19800</v>
      </c>
      <c r="AB452" s="277">
        <v>21000</v>
      </c>
      <c r="AC452" s="276">
        <v>17150</v>
      </c>
      <c r="AD452" s="278">
        <v>19300</v>
      </c>
      <c r="AE452" s="277">
        <v>20500</v>
      </c>
      <c r="AF452" s="276">
        <v>17850</v>
      </c>
      <c r="AG452" s="278">
        <v>19700</v>
      </c>
      <c r="AH452" s="277">
        <v>20900</v>
      </c>
      <c r="AI452" s="278">
        <v>17250</v>
      </c>
      <c r="AJ452" s="278">
        <v>19400</v>
      </c>
      <c r="AK452" s="277">
        <v>20600</v>
      </c>
      <c r="AL452" s="72"/>
    </row>
    <row r="453" spans="1:38" x14ac:dyDescent="0.25">
      <c r="A453" s="105"/>
      <c r="B453" s="19"/>
      <c r="C453" s="38" t="s">
        <v>776</v>
      </c>
      <c r="D453" s="632" t="s">
        <v>196</v>
      </c>
      <c r="E453" s="35">
        <f t="shared" si="31"/>
        <v>6266.666666666667</v>
      </c>
      <c r="F453" s="11"/>
      <c r="G453" s="22">
        <f t="shared" si="32"/>
        <v>27</v>
      </c>
      <c r="H453" s="273">
        <f t="shared" si="33"/>
        <v>5172.2222222222226</v>
      </c>
      <c r="I453" s="310">
        <f t="shared" si="33"/>
        <v>5766.666666666667</v>
      </c>
      <c r="J453" s="316">
        <f t="shared" si="33"/>
        <v>6266.666666666667</v>
      </c>
      <c r="K453" s="273">
        <v>4950</v>
      </c>
      <c r="L453" s="275">
        <v>5600</v>
      </c>
      <c r="M453" s="274">
        <v>6100</v>
      </c>
      <c r="N453" s="273">
        <v>5200</v>
      </c>
      <c r="O453" s="275">
        <v>5800</v>
      </c>
      <c r="P453" s="274">
        <v>6300</v>
      </c>
      <c r="Q453" s="273">
        <v>5350</v>
      </c>
      <c r="R453" s="275">
        <v>5900</v>
      </c>
      <c r="S453" s="274">
        <v>6400</v>
      </c>
      <c r="T453" s="273">
        <v>5350</v>
      </c>
      <c r="U453" s="275">
        <v>5900</v>
      </c>
      <c r="V453" s="274">
        <v>6400</v>
      </c>
      <c r="W453" s="273">
        <v>5050</v>
      </c>
      <c r="X453" s="275">
        <v>5700</v>
      </c>
      <c r="Y453" s="274">
        <v>6200</v>
      </c>
      <c r="Z453" s="273">
        <v>5500</v>
      </c>
      <c r="AA453" s="275">
        <v>6000</v>
      </c>
      <c r="AB453" s="274">
        <v>6500</v>
      </c>
      <c r="AC453" s="273">
        <v>4850</v>
      </c>
      <c r="AD453" s="275">
        <v>5500</v>
      </c>
      <c r="AE453" s="274">
        <v>6000</v>
      </c>
      <c r="AF453" s="273">
        <v>5350</v>
      </c>
      <c r="AG453" s="275">
        <v>5900</v>
      </c>
      <c r="AH453" s="274">
        <v>6400</v>
      </c>
      <c r="AI453" s="275">
        <v>4950</v>
      </c>
      <c r="AJ453" s="275">
        <v>5600</v>
      </c>
      <c r="AK453" s="274">
        <v>6100</v>
      </c>
      <c r="AL453" s="72"/>
    </row>
    <row r="454" spans="1:38" x14ac:dyDescent="0.25">
      <c r="A454" s="105"/>
      <c r="B454" s="19"/>
      <c r="C454" s="152" t="s">
        <v>777</v>
      </c>
      <c r="D454" s="228" t="s">
        <v>196</v>
      </c>
      <c r="E454" s="154">
        <f t="shared" si="31"/>
        <v>12466.666666666666</v>
      </c>
      <c r="F454" s="11"/>
      <c r="G454" s="150">
        <f t="shared" si="32"/>
        <v>27</v>
      </c>
      <c r="H454" s="276">
        <f t="shared" si="33"/>
        <v>9672.2222222222226</v>
      </c>
      <c r="I454" s="309">
        <f t="shared" si="33"/>
        <v>10766.666666666666</v>
      </c>
      <c r="J454" s="317">
        <f t="shared" si="33"/>
        <v>12466.666666666666</v>
      </c>
      <c r="K454" s="276">
        <v>9450</v>
      </c>
      <c r="L454" s="278">
        <v>10600</v>
      </c>
      <c r="M454" s="277">
        <v>12300</v>
      </c>
      <c r="N454" s="276">
        <v>9700</v>
      </c>
      <c r="O454" s="278">
        <v>10800</v>
      </c>
      <c r="P454" s="277">
        <v>12500</v>
      </c>
      <c r="Q454" s="276">
        <v>9850</v>
      </c>
      <c r="R454" s="278">
        <v>10900</v>
      </c>
      <c r="S454" s="277">
        <v>12600</v>
      </c>
      <c r="T454" s="276">
        <v>9850</v>
      </c>
      <c r="U454" s="278">
        <v>10900</v>
      </c>
      <c r="V454" s="277">
        <v>12600</v>
      </c>
      <c r="W454" s="276">
        <v>9550</v>
      </c>
      <c r="X454" s="278">
        <v>10700</v>
      </c>
      <c r="Y454" s="277">
        <v>12400</v>
      </c>
      <c r="Z454" s="276">
        <v>10000</v>
      </c>
      <c r="AA454" s="278">
        <v>11000</v>
      </c>
      <c r="AB454" s="277">
        <v>12700</v>
      </c>
      <c r="AC454" s="276">
        <v>9350</v>
      </c>
      <c r="AD454" s="278">
        <v>10500</v>
      </c>
      <c r="AE454" s="277">
        <v>12200</v>
      </c>
      <c r="AF454" s="276">
        <v>9850</v>
      </c>
      <c r="AG454" s="278">
        <v>10900</v>
      </c>
      <c r="AH454" s="277">
        <v>12600</v>
      </c>
      <c r="AI454" s="278">
        <v>9450</v>
      </c>
      <c r="AJ454" s="278">
        <v>10600</v>
      </c>
      <c r="AK454" s="277">
        <v>12300</v>
      </c>
      <c r="AL454" s="72"/>
    </row>
    <row r="455" spans="1:38" x14ac:dyDescent="0.25">
      <c r="A455" s="105"/>
      <c r="B455" s="19"/>
      <c r="C455" s="38" t="s">
        <v>778</v>
      </c>
      <c r="D455" s="632" t="s">
        <v>196</v>
      </c>
      <c r="E455" s="35">
        <f t="shared" si="31"/>
        <v>16766.666666666668</v>
      </c>
      <c r="F455" s="11"/>
      <c r="G455" s="22">
        <f t="shared" si="32"/>
        <v>27</v>
      </c>
      <c r="H455" s="273">
        <f t="shared" si="33"/>
        <v>14172.222222222223</v>
      </c>
      <c r="I455" s="310">
        <f t="shared" si="33"/>
        <v>14766.666666666666</v>
      </c>
      <c r="J455" s="316">
        <f t="shared" si="33"/>
        <v>16766.666666666668</v>
      </c>
      <c r="K455" s="273">
        <v>13950</v>
      </c>
      <c r="L455" s="275">
        <v>14600</v>
      </c>
      <c r="M455" s="274">
        <v>16600</v>
      </c>
      <c r="N455" s="273">
        <v>14200</v>
      </c>
      <c r="O455" s="275">
        <v>14800</v>
      </c>
      <c r="P455" s="274">
        <v>16800</v>
      </c>
      <c r="Q455" s="273">
        <v>14350</v>
      </c>
      <c r="R455" s="275">
        <v>14900</v>
      </c>
      <c r="S455" s="274">
        <v>16900</v>
      </c>
      <c r="T455" s="273">
        <v>14350</v>
      </c>
      <c r="U455" s="275">
        <v>14900</v>
      </c>
      <c r="V455" s="274">
        <v>16900</v>
      </c>
      <c r="W455" s="273">
        <v>14050</v>
      </c>
      <c r="X455" s="275">
        <v>14700</v>
      </c>
      <c r="Y455" s="274">
        <v>16700</v>
      </c>
      <c r="Z455" s="273">
        <v>14500</v>
      </c>
      <c r="AA455" s="275">
        <v>15000</v>
      </c>
      <c r="AB455" s="274">
        <v>17000</v>
      </c>
      <c r="AC455" s="273">
        <v>13850</v>
      </c>
      <c r="AD455" s="275">
        <v>14500</v>
      </c>
      <c r="AE455" s="274">
        <v>16500</v>
      </c>
      <c r="AF455" s="273">
        <v>14350</v>
      </c>
      <c r="AG455" s="275">
        <v>14900</v>
      </c>
      <c r="AH455" s="274">
        <v>16900</v>
      </c>
      <c r="AI455" s="275">
        <v>13950</v>
      </c>
      <c r="AJ455" s="275">
        <v>14600</v>
      </c>
      <c r="AK455" s="274">
        <v>16600</v>
      </c>
      <c r="AL455" s="72"/>
    </row>
    <row r="456" spans="1:38" x14ac:dyDescent="0.25">
      <c r="A456" s="105"/>
      <c r="B456" s="19"/>
      <c r="C456" s="152" t="s">
        <v>779</v>
      </c>
      <c r="D456" s="228" t="s">
        <v>196</v>
      </c>
      <c r="E456" s="154">
        <f t="shared" si="31"/>
        <v>18366.666666666668</v>
      </c>
      <c r="F456" s="11"/>
      <c r="G456" s="150">
        <f t="shared" si="32"/>
        <v>27</v>
      </c>
      <c r="H456" s="276">
        <f t="shared" si="33"/>
        <v>15672.222222222223</v>
      </c>
      <c r="I456" s="309">
        <f t="shared" si="33"/>
        <v>16766.666666666668</v>
      </c>
      <c r="J456" s="317">
        <f t="shared" si="33"/>
        <v>18366.666666666668</v>
      </c>
      <c r="K456" s="276">
        <v>15450</v>
      </c>
      <c r="L456" s="278">
        <v>16600</v>
      </c>
      <c r="M456" s="277">
        <v>18200</v>
      </c>
      <c r="N456" s="276">
        <v>15700</v>
      </c>
      <c r="O456" s="278">
        <v>16800</v>
      </c>
      <c r="P456" s="277">
        <v>18400</v>
      </c>
      <c r="Q456" s="276">
        <v>15850</v>
      </c>
      <c r="R456" s="278">
        <v>16900</v>
      </c>
      <c r="S456" s="277">
        <v>18500</v>
      </c>
      <c r="T456" s="276">
        <v>15850</v>
      </c>
      <c r="U456" s="278">
        <v>16900</v>
      </c>
      <c r="V456" s="277">
        <v>18500</v>
      </c>
      <c r="W456" s="276">
        <v>15550</v>
      </c>
      <c r="X456" s="278">
        <v>16700</v>
      </c>
      <c r="Y456" s="277">
        <v>18300</v>
      </c>
      <c r="Z456" s="276">
        <v>16000</v>
      </c>
      <c r="AA456" s="278">
        <v>17000</v>
      </c>
      <c r="AB456" s="277">
        <v>18600</v>
      </c>
      <c r="AC456" s="276">
        <v>15350</v>
      </c>
      <c r="AD456" s="278">
        <v>16500</v>
      </c>
      <c r="AE456" s="277">
        <v>18100</v>
      </c>
      <c r="AF456" s="276">
        <v>15850</v>
      </c>
      <c r="AG456" s="278">
        <v>16900</v>
      </c>
      <c r="AH456" s="277">
        <v>18500</v>
      </c>
      <c r="AI456" s="278">
        <v>15450</v>
      </c>
      <c r="AJ456" s="278">
        <v>16600</v>
      </c>
      <c r="AK456" s="277">
        <v>18200</v>
      </c>
      <c r="AL456" s="72"/>
    </row>
    <row r="457" spans="1:38" x14ac:dyDescent="0.25">
      <c r="A457" s="105"/>
      <c r="B457" s="19"/>
      <c r="C457" s="38" t="s">
        <v>780</v>
      </c>
      <c r="D457" s="632" t="s">
        <v>196</v>
      </c>
      <c r="E457" s="35">
        <f t="shared" si="31"/>
        <v>21766.666666666668</v>
      </c>
      <c r="F457" s="11"/>
      <c r="G457" s="22">
        <f t="shared" si="32"/>
        <v>27</v>
      </c>
      <c r="H457" s="273">
        <f t="shared" si="33"/>
        <v>17672.222222222223</v>
      </c>
      <c r="I457" s="310">
        <f t="shared" si="33"/>
        <v>19766.666666666668</v>
      </c>
      <c r="J457" s="316">
        <f t="shared" si="33"/>
        <v>21766.666666666668</v>
      </c>
      <c r="K457" s="273">
        <v>17450</v>
      </c>
      <c r="L457" s="275">
        <v>19600</v>
      </c>
      <c r="M457" s="274">
        <v>21600</v>
      </c>
      <c r="N457" s="273">
        <v>17700</v>
      </c>
      <c r="O457" s="275">
        <v>19800</v>
      </c>
      <c r="P457" s="274">
        <v>21800</v>
      </c>
      <c r="Q457" s="273">
        <v>17850</v>
      </c>
      <c r="R457" s="275">
        <v>19900</v>
      </c>
      <c r="S457" s="274">
        <v>21900</v>
      </c>
      <c r="T457" s="273">
        <v>17850</v>
      </c>
      <c r="U457" s="275">
        <v>19900</v>
      </c>
      <c r="V457" s="274">
        <v>21900</v>
      </c>
      <c r="W457" s="273">
        <v>17550</v>
      </c>
      <c r="X457" s="275">
        <v>19700</v>
      </c>
      <c r="Y457" s="274">
        <v>21700</v>
      </c>
      <c r="Z457" s="273">
        <v>18000</v>
      </c>
      <c r="AA457" s="275">
        <v>20000</v>
      </c>
      <c r="AB457" s="274">
        <v>22000</v>
      </c>
      <c r="AC457" s="273">
        <v>17350</v>
      </c>
      <c r="AD457" s="275">
        <v>19500</v>
      </c>
      <c r="AE457" s="274">
        <v>21500</v>
      </c>
      <c r="AF457" s="273">
        <v>17850</v>
      </c>
      <c r="AG457" s="275">
        <v>19900</v>
      </c>
      <c r="AH457" s="274">
        <v>21900</v>
      </c>
      <c r="AI457" s="275">
        <v>17450</v>
      </c>
      <c r="AJ457" s="275">
        <v>19600</v>
      </c>
      <c r="AK457" s="274">
        <v>21600</v>
      </c>
      <c r="AL457" s="72"/>
    </row>
    <row r="458" spans="1:38" x14ac:dyDescent="0.25">
      <c r="A458" s="105"/>
      <c r="B458" s="19"/>
      <c r="C458" s="152" t="s">
        <v>781</v>
      </c>
      <c r="D458" s="228" t="s">
        <v>196</v>
      </c>
      <c r="E458" s="154">
        <f t="shared" si="31"/>
        <v>6216.666666666667</v>
      </c>
      <c r="F458" s="11"/>
      <c r="G458" s="150">
        <f t="shared" si="32"/>
        <v>27</v>
      </c>
      <c r="H458" s="276">
        <f t="shared" si="33"/>
        <v>5172.2222222222226</v>
      </c>
      <c r="I458" s="309">
        <f t="shared" si="33"/>
        <v>5766.666666666667</v>
      </c>
      <c r="J458" s="317">
        <f t="shared" si="33"/>
        <v>6216.666666666667</v>
      </c>
      <c r="K458" s="276">
        <v>4950</v>
      </c>
      <c r="L458" s="278">
        <v>5600</v>
      </c>
      <c r="M458" s="277">
        <v>6050</v>
      </c>
      <c r="N458" s="276">
        <v>5200</v>
      </c>
      <c r="O458" s="278">
        <v>5800</v>
      </c>
      <c r="P458" s="277">
        <v>6250</v>
      </c>
      <c r="Q458" s="276">
        <v>5350</v>
      </c>
      <c r="R458" s="278">
        <v>5900</v>
      </c>
      <c r="S458" s="277">
        <v>6350</v>
      </c>
      <c r="T458" s="276">
        <v>5350</v>
      </c>
      <c r="U458" s="278">
        <v>5900</v>
      </c>
      <c r="V458" s="277">
        <v>6350</v>
      </c>
      <c r="W458" s="276">
        <v>5050</v>
      </c>
      <c r="X458" s="278">
        <v>5700</v>
      </c>
      <c r="Y458" s="277">
        <v>6150</v>
      </c>
      <c r="Z458" s="276">
        <v>5500</v>
      </c>
      <c r="AA458" s="278">
        <v>6000</v>
      </c>
      <c r="AB458" s="277">
        <v>6450</v>
      </c>
      <c r="AC458" s="276">
        <v>4850</v>
      </c>
      <c r="AD458" s="278">
        <v>5500</v>
      </c>
      <c r="AE458" s="277">
        <v>5950</v>
      </c>
      <c r="AF458" s="276">
        <v>5350</v>
      </c>
      <c r="AG458" s="278">
        <v>5900</v>
      </c>
      <c r="AH458" s="277">
        <v>6350</v>
      </c>
      <c r="AI458" s="278">
        <v>4950</v>
      </c>
      <c r="AJ458" s="278">
        <v>5600</v>
      </c>
      <c r="AK458" s="277">
        <v>6050</v>
      </c>
      <c r="AL458" s="72"/>
    </row>
    <row r="459" spans="1:38" x14ac:dyDescent="0.25">
      <c r="A459" s="105"/>
      <c r="B459" s="19"/>
      <c r="C459" s="38" t="s">
        <v>782</v>
      </c>
      <c r="D459" s="632" t="s">
        <v>196</v>
      </c>
      <c r="E459" s="35">
        <f t="shared" si="31"/>
        <v>11266.666666666666</v>
      </c>
      <c r="F459" s="11"/>
      <c r="G459" s="22">
        <f t="shared" si="32"/>
        <v>27</v>
      </c>
      <c r="H459" s="273">
        <f t="shared" si="33"/>
        <v>8172.2222222222226</v>
      </c>
      <c r="I459" s="310">
        <f t="shared" si="33"/>
        <v>8766.6666666666661</v>
      </c>
      <c r="J459" s="316">
        <f t="shared" si="33"/>
        <v>11266.666666666666</v>
      </c>
      <c r="K459" s="273">
        <v>7950</v>
      </c>
      <c r="L459" s="275">
        <v>8600</v>
      </c>
      <c r="M459" s="274">
        <v>11100</v>
      </c>
      <c r="N459" s="273">
        <v>8200</v>
      </c>
      <c r="O459" s="275">
        <v>8800</v>
      </c>
      <c r="P459" s="274">
        <v>11300</v>
      </c>
      <c r="Q459" s="273">
        <v>8350</v>
      </c>
      <c r="R459" s="275">
        <v>8900</v>
      </c>
      <c r="S459" s="274">
        <v>11400</v>
      </c>
      <c r="T459" s="273">
        <v>8350</v>
      </c>
      <c r="U459" s="275">
        <v>8900</v>
      </c>
      <c r="V459" s="274">
        <v>11400</v>
      </c>
      <c r="W459" s="273">
        <v>8050</v>
      </c>
      <c r="X459" s="275">
        <v>8700</v>
      </c>
      <c r="Y459" s="274">
        <v>11200</v>
      </c>
      <c r="Z459" s="273">
        <v>8500</v>
      </c>
      <c r="AA459" s="275">
        <v>9000</v>
      </c>
      <c r="AB459" s="274">
        <v>11500</v>
      </c>
      <c r="AC459" s="273">
        <v>7850</v>
      </c>
      <c r="AD459" s="275">
        <v>8500</v>
      </c>
      <c r="AE459" s="274">
        <v>11000</v>
      </c>
      <c r="AF459" s="273">
        <v>8350</v>
      </c>
      <c r="AG459" s="275">
        <v>8900</v>
      </c>
      <c r="AH459" s="274">
        <v>11400</v>
      </c>
      <c r="AI459" s="275">
        <v>7950</v>
      </c>
      <c r="AJ459" s="275">
        <v>8600</v>
      </c>
      <c r="AK459" s="274">
        <v>11100</v>
      </c>
      <c r="AL459" s="72"/>
    </row>
    <row r="460" spans="1:38" x14ac:dyDescent="0.25">
      <c r="A460" s="105"/>
      <c r="B460" s="19"/>
      <c r="C460" s="152" t="s">
        <v>783</v>
      </c>
      <c r="D460" s="228" t="s">
        <v>196</v>
      </c>
      <c r="E460" s="154">
        <f t="shared" si="31"/>
        <v>14766.666666666666</v>
      </c>
      <c r="F460" s="11"/>
      <c r="G460" s="150">
        <f t="shared" si="32"/>
        <v>27</v>
      </c>
      <c r="H460" s="276">
        <f t="shared" si="33"/>
        <v>12672.222222222223</v>
      </c>
      <c r="I460" s="309">
        <f t="shared" si="33"/>
        <v>13766.666666666666</v>
      </c>
      <c r="J460" s="317">
        <f t="shared" si="33"/>
        <v>14766.666666666666</v>
      </c>
      <c r="K460" s="276">
        <v>12450</v>
      </c>
      <c r="L460" s="278">
        <v>13600</v>
      </c>
      <c r="M460" s="277">
        <v>14600</v>
      </c>
      <c r="N460" s="276">
        <v>12700</v>
      </c>
      <c r="O460" s="278">
        <v>13800</v>
      </c>
      <c r="P460" s="277">
        <v>14800</v>
      </c>
      <c r="Q460" s="276">
        <v>12850</v>
      </c>
      <c r="R460" s="278">
        <v>13900</v>
      </c>
      <c r="S460" s="277">
        <v>14900</v>
      </c>
      <c r="T460" s="276">
        <v>12850</v>
      </c>
      <c r="U460" s="278">
        <v>13900</v>
      </c>
      <c r="V460" s="277">
        <v>14900</v>
      </c>
      <c r="W460" s="276">
        <v>12550</v>
      </c>
      <c r="X460" s="278">
        <v>13700</v>
      </c>
      <c r="Y460" s="277">
        <v>14700</v>
      </c>
      <c r="Z460" s="276">
        <v>13000</v>
      </c>
      <c r="AA460" s="278">
        <v>14000</v>
      </c>
      <c r="AB460" s="277">
        <v>15000</v>
      </c>
      <c r="AC460" s="276">
        <v>12350</v>
      </c>
      <c r="AD460" s="278">
        <v>13500</v>
      </c>
      <c r="AE460" s="277">
        <v>14500</v>
      </c>
      <c r="AF460" s="276">
        <v>12850</v>
      </c>
      <c r="AG460" s="278">
        <v>13900</v>
      </c>
      <c r="AH460" s="277">
        <v>14900</v>
      </c>
      <c r="AI460" s="278">
        <v>12450</v>
      </c>
      <c r="AJ460" s="278">
        <v>13600</v>
      </c>
      <c r="AK460" s="277">
        <v>14600</v>
      </c>
      <c r="AL460" s="72"/>
    </row>
    <row r="461" spans="1:38" x14ac:dyDescent="0.25">
      <c r="A461" s="105"/>
      <c r="B461" s="19"/>
      <c r="C461" s="38" t="s">
        <v>784</v>
      </c>
      <c r="D461" s="632" t="s">
        <v>196</v>
      </c>
      <c r="E461" s="35">
        <f t="shared" si="31"/>
        <v>17766.666666666668</v>
      </c>
      <c r="F461" s="11"/>
      <c r="G461" s="22">
        <f t="shared" si="32"/>
        <v>27</v>
      </c>
      <c r="H461" s="273">
        <f t="shared" si="33"/>
        <v>15172.222222222223</v>
      </c>
      <c r="I461" s="310">
        <f t="shared" si="33"/>
        <v>16766.666666666668</v>
      </c>
      <c r="J461" s="316">
        <f t="shared" si="33"/>
        <v>17766.666666666668</v>
      </c>
      <c r="K461" s="273">
        <v>14950</v>
      </c>
      <c r="L461" s="275">
        <v>16600</v>
      </c>
      <c r="M461" s="274">
        <v>17600</v>
      </c>
      <c r="N461" s="273">
        <v>15200</v>
      </c>
      <c r="O461" s="275">
        <v>16800</v>
      </c>
      <c r="P461" s="274">
        <v>17800</v>
      </c>
      <c r="Q461" s="273">
        <v>15350</v>
      </c>
      <c r="R461" s="275">
        <v>16900</v>
      </c>
      <c r="S461" s="274">
        <v>17900</v>
      </c>
      <c r="T461" s="273">
        <v>15350</v>
      </c>
      <c r="U461" s="275">
        <v>16900</v>
      </c>
      <c r="V461" s="274">
        <v>17900</v>
      </c>
      <c r="W461" s="273">
        <v>15050</v>
      </c>
      <c r="X461" s="275">
        <v>16700</v>
      </c>
      <c r="Y461" s="274">
        <v>17700</v>
      </c>
      <c r="Z461" s="273">
        <v>15500</v>
      </c>
      <c r="AA461" s="275">
        <v>17000</v>
      </c>
      <c r="AB461" s="274">
        <v>18000</v>
      </c>
      <c r="AC461" s="273">
        <v>14850</v>
      </c>
      <c r="AD461" s="275">
        <v>16500</v>
      </c>
      <c r="AE461" s="274">
        <v>17500</v>
      </c>
      <c r="AF461" s="273">
        <v>15350</v>
      </c>
      <c r="AG461" s="275">
        <v>16900</v>
      </c>
      <c r="AH461" s="274">
        <v>17900</v>
      </c>
      <c r="AI461" s="275">
        <v>14950</v>
      </c>
      <c r="AJ461" s="275">
        <v>16600</v>
      </c>
      <c r="AK461" s="274">
        <v>17600</v>
      </c>
      <c r="AL461" s="72"/>
    </row>
    <row r="462" spans="1:38" x14ac:dyDescent="0.25">
      <c r="A462" s="105"/>
      <c r="B462" s="19"/>
      <c r="C462" s="152" t="s">
        <v>785</v>
      </c>
      <c r="D462" s="228" t="s">
        <v>196</v>
      </c>
      <c r="E462" s="154">
        <f t="shared" si="31"/>
        <v>20766.666666666668</v>
      </c>
      <c r="F462" s="11"/>
      <c r="G462" s="150">
        <f t="shared" si="32"/>
        <v>27</v>
      </c>
      <c r="H462" s="276">
        <f t="shared" si="33"/>
        <v>17672.222222222223</v>
      </c>
      <c r="I462" s="309">
        <f t="shared" si="33"/>
        <v>19766.666666666668</v>
      </c>
      <c r="J462" s="317">
        <f t="shared" si="33"/>
        <v>20766.666666666668</v>
      </c>
      <c r="K462" s="276">
        <v>17450</v>
      </c>
      <c r="L462" s="278">
        <v>19600</v>
      </c>
      <c r="M462" s="277">
        <v>20600</v>
      </c>
      <c r="N462" s="276">
        <v>17700</v>
      </c>
      <c r="O462" s="278">
        <v>19800</v>
      </c>
      <c r="P462" s="277">
        <v>20800</v>
      </c>
      <c r="Q462" s="276">
        <v>17850</v>
      </c>
      <c r="R462" s="278">
        <v>19900</v>
      </c>
      <c r="S462" s="277">
        <v>20900</v>
      </c>
      <c r="T462" s="276">
        <v>17850</v>
      </c>
      <c r="U462" s="278">
        <v>19900</v>
      </c>
      <c r="V462" s="277">
        <v>20900</v>
      </c>
      <c r="W462" s="276">
        <v>17550</v>
      </c>
      <c r="X462" s="278">
        <v>19700</v>
      </c>
      <c r="Y462" s="277">
        <v>20700</v>
      </c>
      <c r="Z462" s="276">
        <v>18000</v>
      </c>
      <c r="AA462" s="278">
        <v>20000</v>
      </c>
      <c r="AB462" s="277">
        <v>21000</v>
      </c>
      <c r="AC462" s="276">
        <v>17350</v>
      </c>
      <c r="AD462" s="278">
        <v>19500</v>
      </c>
      <c r="AE462" s="277">
        <v>20500</v>
      </c>
      <c r="AF462" s="276">
        <v>17850</v>
      </c>
      <c r="AG462" s="278">
        <v>19900</v>
      </c>
      <c r="AH462" s="277">
        <v>20900</v>
      </c>
      <c r="AI462" s="278">
        <v>17450</v>
      </c>
      <c r="AJ462" s="278">
        <v>19600</v>
      </c>
      <c r="AK462" s="277">
        <v>20600</v>
      </c>
      <c r="AL462" s="72"/>
    </row>
    <row r="463" spans="1:38" x14ac:dyDescent="0.25">
      <c r="A463" s="105"/>
      <c r="B463" s="19"/>
      <c r="C463" s="38" t="s">
        <v>786</v>
      </c>
      <c r="D463" s="632" t="s">
        <v>196</v>
      </c>
      <c r="E463" s="35">
        <f t="shared" si="31"/>
        <v>6366.666666666667</v>
      </c>
      <c r="F463" s="11"/>
      <c r="G463" s="22">
        <f t="shared" si="32"/>
        <v>27</v>
      </c>
      <c r="H463" s="273">
        <f t="shared" si="33"/>
        <v>5172.2222222222226</v>
      </c>
      <c r="I463" s="310">
        <f t="shared" si="33"/>
        <v>5666.666666666667</v>
      </c>
      <c r="J463" s="316">
        <f t="shared" si="33"/>
        <v>6366.666666666667</v>
      </c>
      <c r="K463" s="273">
        <v>4950</v>
      </c>
      <c r="L463" s="275">
        <v>5500</v>
      </c>
      <c r="M463" s="274">
        <v>6200</v>
      </c>
      <c r="N463" s="273">
        <v>5200</v>
      </c>
      <c r="O463" s="275">
        <v>5700</v>
      </c>
      <c r="P463" s="274">
        <v>6400</v>
      </c>
      <c r="Q463" s="273">
        <v>5350</v>
      </c>
      <c r="R463" s="275">
        <v>5800</v>
      </c>
      <c r="S463" s="274">
        <v>6500</v>
      </c>
      <c r="T463" s="273">
        <v>5350</v>
      </c>
      <c r="U463" s="275">
        <v>5800</v>
      </c>
      <c r="V463" s="274">
        <v>6500</v>
      </c>
      <c r="W463" s="273">
        <v>5050</v>
      </c>
      <c r="X463" s="275">
        <v>5600</v>
      </c>
      <c r="Y463" s="274">
        <v>6300</v>
      </c>
      <c r="Z463" s="273">
        <v>5500</v>
      </c>
      <c r="AA463" s="275">
        <v>5900</v>
      </c>
      <c r="AB463" s="274">
        <v>6600</v>
      </c>
      <c r="AC463" s="273">
        <v>4850</v>
      </c>
      <c r="AD463" s="275">
        <v>5400</v>
      </c>
      <c r="AE463" s="274">
        <v>6100</v>
      </c>
      <c r="AF463" s="273">
        <v>5350</v>
      </c>
      <c r="AG463" s="275">
        <v>5800</v>
      </c>
      <c r="AH463" s="274">
        <v>6500</v>
      </c>
      <c r="AI463" s="275">
        <v>4950</v>
      </c>
      <c r="AJ463" s="275">
        <v>5500</v>
      </c>
      <c r="AK463" s="274">
        <v>6200</v>
      </c>
      <c r="AL463" s="72"/>
    </row>
    <row r="464" spans="1:38" x14ac:dyDescent="0.25">
      <c r="A464" s="105"/>
      <c r="B464" s="19"/>
      <c r="C464" s="152" t="s">
        <v>787</v>
      </c>
      <c r="D464" s="228" t="s">
        <v>196</v>
      </c>
      <c r="E464" s="154">
        <f t="shared" si="31"/>
        <v>10766.666666666666</v>
      </c>
      <c r="F464" s="11"/>
      <c r="G464" s="150">
        <f t="shared" si="32"/>
        <v>27</v>
      </c>
      <c r="H464" s="276">
        <f t="shared" si="33"/>
        <v>7672.2222222222226</v>
      </c>
      <c r="I464" s="309">
        <f t="shared" si="33"/>
        <v>9766.6666666666661</v>
      </c>
      <c r="J464" s="317">
        <f t="shared" si="33"/>
        <v>10766.666666666666</v>
      </c>
      <c r="K464" s="276">
        <v>7450</v>
      </c>
      <c r="L464" s="278">
        <v>9600</v>
      </c>
      <c r="M464" s="277">
        <v>10600</v>
      </c>
      <c r="N464" s="276">
        <v>7700</v>
      </c>
      <c r="O464" s="278">
        <v>9800</v>
      </c>
      <c r="P464" s="277">
        <v>10800</v>
      </c>
      <c r="Q464" s="276">
        <v>7850</v>
      </c>
      <c r="R464" s="278">
        <v>9900</v>
      </c>
      <c r="S464" s="277">
        <v>10900</v>
      </c>
      <c r="T464" s="276">
        <v>7850</v>
      </c>
      <c r="U464" s="278">
        <v>9900</v>
      </c>
      <c r="V464" s="277">
        <v>10900</v>
      </c>
      <c r="W464" s="276">
        <v>7550</v>
      </c>
      <c r="X464" s="278">
        <v>9700</v>
      </c>
      <c r="Y464" s="277">
        <v>10700</v>
      </c>
      <c r="Z464" s="276">
        <v>8000</v>
      </c>
      <c r="AA464" s="278">
        <v>10000</v>
      </c>
      <c r="AB464" s="277">
        <v>11000</v>
      </c>
      <c r="AC464" s="276">
        <v>7350</v>
      </c>
      <c r="AD464" s="278">
        <v>9500</v>
      </c>
      <c r="AE464" s="277">
        <v>10500</v>
      </c>
      <c r="AF464" s="276">
        <v>7850</v>
      </c>
      <c r="AG464" s="278">
        <v>9900</v>
      </c>
      <c r="AH464" s="277">
        <v>10900</v>
      </c>
      <c r="AI464" s="278">
        <v>7450</v>
      </c>
      <c r="AJ464" s="278">
        <v>9600</v>
      </c>
      <c r="AK464" s="277">
        <v>10600</v>
      </c>
      <c r="AL464" s="72"/>
    </row>
    <row r="465" spans="1:38" x14ac:dyDescent="0.25">
      <c r="A465" s="105"/>
      <c r="B465" s="19"/>
      <c r="C465" s="38" t="s">
        <v>788</v>
      </c>
      <c r="D465" s="632" t="s">
        <v>196</v>
      </c>
      <c r="E465" s="35">
        <f t="shared" si="31"/>
        <v>13766.666666666666</v>
      </c>
      <c r="F465" s="11"/>
      <c r="G465" s="22">
        <f t="shared" si="32"/>
        <v>27</v>
      </c>
      <c r="H465" s="273">
        <f t="shared" si="33"/>
        <v>11672.222222222223</v>
      </c>
      <c r="I465" s="310">
        <f t="shared" si="33"/>
        <v>12766.666666666666</v>
      </c>
      <c r="J465" s="316">
        <f t="shared" si="33"/>
        <v>13766.666666666666</v>
      </c>
      <c r="K465" s="273">
        <v>11450</v>
      </c>
      <c r="L465" s="275">
        <v>12600</v>
      </c>
      <c r="M465" s="274">
        <v>13600</v>
      </c>
      <c r="N465" s="273">
        <v>11700</v>
      </c>
      <c r="O465" s="275">
        <v>12800</v>
      </c>
      <c r="P465" s="274">
        <v>13800</v>
      </c>
      <c r="Q465" s="273">
        <v>11850</v>
      </c>
      <c r="R465" s="275">
        <v>12900</v>
      </c>
      <c r="S465" s="274">
        <v>13900</v>
      </c>
      <c r="T465" s="273">
        <v>11850</v>
      </c>
      <c r="U465" s="275">
        <v>12900</v>
      </c>
      <c r="V465" s="274">
        <v>13900</v>
      </c>
      <c r="W465" s="273">
        <v>11550</v>
      </c>
      <c r="X465" s="275">
        <v>12700</v>
      </c>
      <c r="Y465" s="274">
        <v>13700</v>
      </c>
      <c r="Z465" s="273">
        <v>12000</v>
      </c>
      <c r="AA465" s="275">
        <v>13000</v>
      </c>
      <c r="AB465" s="274">
        <v>14000</v>
      </c>
      <c r="AC465" s="273">
        <v>11350</v>
      </c>
      <c r="AD465" s="275">
        <v>12500</v>
      </c>
      <c r="AE465" s="274">
        <v>13500</v>
      </c>
      <c r="AF465" s="273">
        <v>11850</v>
      </c>
      <c r="AG465" s="275">
        <v>12900</v>
      </c>
      <c r="AH465" s="274">
        <v>13900</v>
      </c>
      <c r="AI465" s="275">
        <v>11450</v>
      </c>
      <c r="AJ465" s="275">
        <v>12600</v>
      </c>
      <c r="AK465" s="274">
        <v>13600</v>
      </c>
      <c r="AL465" s="72"/>
    </row>
    <row r="466" spans="1:38" x14ac:dyDescent="0.25">
      <c r="A466" s="105"/>
      <c r="B466" s="19"/>
      <c r="C466" s="152" t="s">
        <v>789</v>
      </c>
      <c r="D466" s="228" t="s">
        <v>196</v>
      </c>
      <c r="E466" s="154">
        <f t="shared" si="31"/>
        <v>15766.666666666666</v>
      </c>
      <c r="F466" s="11"/>
      <c r="G466" s="150">
        <f t="shared" si="32"/>
        <v>27</v>
      </c>
      <c r="H466" s="276">
        <f t="shared" si="33"/>
        <v>14172.222222222223</v>
      </c>
      <c r="I466" s="309">
        <f t="shared" si="33"/>
        <v>14766.666666666666</v>
      </c>
      <c r="J466" s="317">
        <f t="shared" si="33"/>
        <v>15766.666666666666</v>
      </c>
      <c r="K466" s="276">
        <v>13950</v>
      </c>
      <c r="L466" s="278">
        <v>14600</v>
      </c>
      <c r="M466" s="277">
        <v>15600</v>
      </c>
      <c r="N466" s="276">
        <v>14200</v>
      </c>
      <c r="O466" s="278">
        <v>14800</v>
      </c>
      <c r="P466" s="277">
        <v>15800</v>
      </c>
      <c r="Q466" s="276">
        <v>14350</v>
      </c>
      <c r="R466" s="278">
        <v>14900</v>
      </c>
      <c r="S466" s="277">
        <v>15900</v>
      </c>
      <c r="T466" s="276">
        <v>14350</v>
      </c>
      <c r="U466" s="278">
        <v>14900</v>
      </c>
      <c r="V466" s="277">
        <v>15900</v>
      </c>
      <c r="W466" s="276">
        <v>14050</v>
      </c>
      <c r="X466" s="278">
        <v>14700</v>
      </c>
      <c r="Y466" s="277">
        <v>15700</v>
      </c>
      <c r="Z466" s="276">
        <v>14500</v>
      </c>
      <c r="AA466" s="278">
        <v>15000</v>
      </c>
      <c r="AB466" s="277">
        <v>16000</v>
      </c>
      <c r="AC466" s="276">
        <v>13850</v>
      </c>
      <c r="AD466" s="278">
        <v>14500</v>
      </c>
      <c r="AE466" s="277">
        <v>15500</v>
      </c>
      <c r="AF466" s="276">
        <v>14350</v>
      </c>
      <c r="AG466" s="278">
        <v>14900</v>
      </c>
      <c r="AH466" s="277">
        <v>15900</v>
      </c>
      <c r="AI466" s="278">
        <v>13950</v>
      </c>
      <c r="AJ466" s="278">
        <v>14600</v>
      </c>
      <c r="AK466" s="277">
        <v>15600</v>
      </c>
      <c r="AL466" s="72"/>
    </row>
    <row r="467" spans="1:38" x14ac:dyDescent="0.25">
      <c r="A467" s="105"/>
      <c r="B467" s="19"/>
      <c r="C467" s="38" t="s">
        <v>790</v>
      </c>
      <c r="D467" s="632" t="s">
        <v>196</v>
      </c>
      <c r="E467" s="35">
        <f t="shared" si="31"/>
        <v>17266.666666666668</v>
      </c>
      <c r="F467" s="11"/>
      <c r="G467" s="22">
        <f t="shared" si="32"/>
        <v>27</v>
      </c>
      <c r="H467" s="273">
        <f t="shared" si="33"/>
        <v>16172.222222222223</v>
      </c>
      <c r="I467" s="310">
        <f t="shared" si="33"/>
        <v>16766.666666666668</v>
      </c>
      <c r="J467" s="316">
        <f t="shared" si="33"/>
        <v>17266.666666666668</v>
      </c>
      <c r="K467" s="273">
        <v>15950</v>
      </c>
      <c r="L467" s="275">
        <v>16600</v>
      </c>
      <c r="M467" s="274">
        <v>17100</v>
      </c>
      <c r="N467" s="273">
        <v>16200</v>
      </c>
      <c r="O467" s="275">
        <v>16800</v>
      </c>
      <c r="P467" s="274">
        <v>17300</v>
      </c>
      <c r="Q467" s="273">
        <v>16350</v>
      </c>
      <c r="R467" s="275">
        <v>16900</v>
      </c>
      <c r="S467" s="274">
        <v>17400</v>
      </c>
      <c r="T467" s="273">
        <v>16350</v>
      </c>
      <c r="U467" s="275">
        <v>16900</v>
      </c>
      <c r="V467" s="274">
        <v>17400</v>
      </c>
      <c r="W467" s="273">
        <v>16050</v>
      </c>
      <c r="X467" s="275">
        <v>16700</v>
      </c>
      <c r="Y467" s="274">
        <v>17200</v>
      </c>
      <c r="Z467" s="273">
        <v>16500</v>
      </c>
      <c r="AA467" s="275">
        <v>17000</v>
      </c>
      <c r="AB467" s="274">
        <v>17500</v>
      </c>
      <c r="AC467" s="273">
        <v>15850</v>
      </c>
      <c r="AD467" s="275">
        <v>16500</v>
      </c>
      <c r="AE467" s="274">
        <v>17000</v>
      </c>
      <c r="AF467" s="273">
        <v>16350</v>
      </c>
      <c r="AG467" s="275">
        <v>16900</v>
      </c>
      <c r="AH467" s="274">
        <v>17400</v>
      </c>
      <c r="AI467" s="275">
        <v>15950</v>
      </c>
      <c r="AJ467" s="275">
        <v>16600</v>
      </c>
      <c r="AK467" s="274">
        <v>17100</v>
      </c>
      <c r="AL467" s="72"/>
    </row>
    <row r="468" spans="1:38" x14ac:dyDescent="0.25">
      <c r="A468" s="105"/>
      <c r="B468" s="19"/>
      <c r="C468" s="152" t="s">
        <v>791</v>
      </c>
      <c r="D468" s="228" t="s">
        <v>196</v>
      </c>
      <c r="E468" s="154">
        <f t="shared" si="31"/>
        <v>6366.666666666667</v>
      </c>
      <c r="F468" s="11"/>
      <c r="G468" s="150">
        <f t="shared" si="32"/>
        <v>27</v>
      </c>
      <c r="H468" s="276">
        <f t="shared" si="33"/>
        <v>5172.2222222222226</v>
      </c>
      <c r="I468" s="309">
        <f t="shared" si="33"/>
        <v>5766.666666666667</v>
      </c>
      <c r="J468" s="317">
        <f t="shared" si="33"/>
        <v>6366.666666666667</v>
      </c>
      <c r="K468" s="276">
        <v>4950</v>
      </c>
      <c r="L468" s="278">
        <v>5600</v>
      </c>
      <c r="M468" s="277">
        <v>6200</v>
      </c>
      <c r="N468" s="276">
        <v>5200</v>
      </c>
      <c r="O468" s="278">
        <v>5800</v>
      </c>
      <c r="P468" s="277">
        <v>6400</v>
      </c>
      <c r="Q468" s="276">
        <v>5350</v>
      </c>
      <c r="R468" s="278">
        <v>5900</v>
      </c>
      <c r="S468" s="277">
        <v>6500</v>
      </c>
      <c r="T468" s="276">
        <v>5350</v>
      </c>
      <c r="U468" s="278">
        <v>5900</v>
      </c>
      <c r="V468" s="277">
        <v>6500</v>
      </c>
      <c r="W468" s="276">
        <v>5050</v>
      </c>
      <c r="X468" s="278">
        <v>5700</v>
      </c>
      <c r="Y468" s="277">
        <v>6300</v>
      </c>
      <c r="Z468" s="276">
        <v>5500</v>
      </c>
      <c r="AA468" s="278">
        <v>6000</v>
      </c>
      <c r="AB468" s="277">
        <v>6600</v>
      </c>
      <c r="AC468" s="276">
        <v>4850</v>
      </c>
      <c r="AD468" s="278">
        <v>5500</v>
      </c>
      <c r="AE468" s="277">
        <v>6100</v>
      </c>
      <c r="AF468" s="276">
        <v>5350</v>
      </c>
      <c r="AG468" s="278">
        <v>5900</v>
      </c>
      <c r="AH468" s="277">
        <v>6500</v>
      </c>
      <c r="AI468" s="278">
        <v>4950</v>
      </c>
      <c r="AJ468" s="278">
        <v>5600</v>
      </c>
      <c r="AK468" s="277">
        <v>6200</v>
      </c>
      <c r="AL468" s="72"/>
    </row>
    <row r="469" spans="1:38" x14ac:dyDescent="0.25">
      <c r="A469" s="105"/>
      <c r="B469" s="19"/>
      <c r="C469" s="38" t="s">
        <v>792</v>
      </c>
      <c r="D469" s="632" t="s">
        <v>196</v>
      </c>
      <c r="E469" s="35">
        <f t="shared" si="31"/>
        <v>11766.666666666666</v>
      </c>
      <c r="F469" s="11"/>
      <c r="G469" s="22">
        <f t="shared" si="32"/>
        <v>27</v>
      </c>
      <c r="H469" s="273">
        <f t="shared" si="33"/>
        <v>8672.2222222222226</v>
      </c>
      <c r="I469" s="310">
        <f t="shared" si="33"/>
        <v>10766.666666666666</v>
      </c>
      <c r="J469" s="316">
        <f t="shared" si="33"/>
        <v>11766.666666666666</v>
      </c>
      <c r="K469" s="273">
        <v>8450</v>
      </c>
      <c r="L469" s="275">
        <v>10600</v>
      </c>
      <c r="M469" s="274">
        <v>11600</v>
      </c>
      <c r="N469" s="273">
        <v>8700</v>
      </c>
      <c r="O469" s="275">
        <v>10800</v>
      </c>
      <c r="P469" s="274">
        <v>11800</v>
      </c>
      <c r="Q469" s="273">
        <v>8850</v>
      </c>
      <c r="R469" s="275">
        <v>10900</v>
      </c>
      <c r="S469" s="274">
        <v>11900</v>
      </c>
      <c r="T469" s="273">
        <v>8850</v>
      </c>
      <c r="U469" s="275">
        <v>10900</v>
      </c>
      <c r="V469" s="274">
        <v>11900</v>
      </c>
      <c r="W469" s="273">
        <v>8550</v>
      </c>
      <c r="X469" s="275">
        <v>10700</v>
      </c>
      <c r="Y469" s="274">
        <v>11700</v>
      </c>
      <c r="Z469" s="273">
        <v>9000</v>
      </c>
      <c r="AA469" s="275">
        <v>11000</v>
      </c>
      <c r="AB469" s="274">
        <v>12000</v>
      </c>
      <c r="AC469" s="273">
        <v>8350</v>
      </c>
      <c r="AD469" s="275">
        <v>10500</v>
      </c>
      <c r="AE469" s="274">
        <v>11500</v>
      </c>
      <c r="AF469" s="273">
        <v>8850</v>
      </c>
      <c r="AG469" s="275">
        <v>10900</v>
      </c>
      <c r="AH469" s="274">
        <v>11900</v>
      </c>
      <c r="AI469" s="275">
        <v>8450</v>
      </c>
      <c r="AJ469" s="275">
        <v>10600</v>
      </c>
      <c r="AK469" s="274">
        <v>11600</v>
      </c>
      <c r="AL469" s="72"/>
    </row>
    <row r="470" spans="1:38" x14ac:dyDescent="0.25">
      <c r="A470" s="105"/>
      <c r="B470" s="19"/>
      <c r="C470" s="152" t="s">
        <v>793</v>
      </c>
      <c r="D470" s="228" t="s">
        <v>196</v>
      </c>
      <c r="E470" s="154">
        <f t="shared" si="31"/>
        <v>16766.666666666668</v>
      </c>
      <c r="F470" s="11"/>
      <c r="G470" s="150">
        <f t="shared" si="32"/>
        <v>27</v>
      </c>
      <c r="H470" s="276">
        <f t="shared" si="33"/>
        <v>14672.222222222223</v>
      </c>
      <c r="I470" s="309">
        <f t="shared" si="33"/>
        <v>15766.666666666666</v>
      </c>
      <c r="J470" s="317">
        <f t="shared" si="33"/>
        <v>16766.666666666668</v>
      </c>
      <c r="K470" s="276">
        <v>14450</v>
      </c>
      <c r="L470" s="278">
        <v>15600</v>
      </c>
      <c r="M470" s="277">
        <v>16600</v>
      </c>
      <c r="N470" s="276">
        <v>14700</v>
      </c>
      <c r="O470" s="278">
        <v>15800</v>
      </c>
      <c r="P470" s="277">
        <v>16800</v>
      </c>
      <c r="Q470" s="276">
        <v>14850</v>
      </c>
      <c r="R470" s="278">
        <v>15900</v>
      </c>
      <c r="S470" s="277">
        <v>16900</v>
      </c>
      <c r="T470" s="276">
        <v>14850</v>
      </c>
      <c r="U470" s="278">
        <v>15900</v>
      </c>
      <c r="V470" s="277">
        <v>16900</v>
      </c>
      <c r="W470" s="276">
        <v>14550</v>
      </c>
      <c r="X470" s="278">
        <v>15700</v>
      </c>
      <c r="Y470" s="277">
        <v>16700</v>
      </c>
      <c r="Z470" s="276">
        <v>15000</v>
      </c>
      <c r="AA470" s="278">
        <v>16000</v>
      </c>
      <c r="AB470" s="277">
        <v>17000</v>
      </c>
      <c r="AC470" s="276">
        <v>14350</v>
      </c>
      <c r="AD470" s="278">
        <v>15500</v>
      </c>
      <c r="AE470" s="277">
        <v>16500</v>
      </c>
      <c r="AF470" s="276">
        <v>14850</v>
      </c>
      <c r="AG470" s="278">
        <v>15900</v>
      </c>
      <c r="AH470" s="277">
        <v>16900</v>
      </c>
      <c r="AI470" s="278">
        <v>14450</v>
      </c>
      <c r="AJ470" s="278">
        <v>15600</v>
      </c>
      <c r="AK470" s="277">
        <v>16600</v>
      </c>
      <c r="AL470" s="72"/>
    </row>
    <row r="471" spans="1:38" x14ac:dyDescent="0.25">
      <c r="A471" s="105"/>
      <c r="B471" s="19"/>
      <c r="C471" s="38" t="s">
        <v>794</v>
      </c>
      <c r="D471" s="632" t="s">
        <v>196</v>
      </c>
      <c r="E471" s="35">
        <f t="shared" si="31"/>
        <v>18366.666666666668</v>
      </c>
      <c r="F471" s="11"/>
      <c r="G471" s="22">
        <f t="shared" si="32"/>
        <v>27</v>
      </c>
      <c r="H471" s="273">
        <f t="shared" si="33"/>
        <v>16672.222222222223</v>
      </c>
      <c r="I471" s="310">
        <f t="shared" si="33"/>
        <v>17766.666666666668</v>
      </c>
      <c r="J471" s="316">
        <f t="shared" si="33"/>
        <v>18366.666666666668</v>
      </c>
      <c r="K471" s="273">
        <v>16450</v>
      </c>
      <c r="L471" s="275">
        <v>17600</v>
      </c>
      <c r="M471" s="274">
        <v>18200</v>
      </c>
      <c r="N471" s="273">
        <v>16700</v>
      </c>
      <c r="O471" s="275">
        <v>17800</v>
      </c>
      <c r="P471" s="274">
        <v>18400</v>
      </c>
      <c r="Q471" s="273">
        <v>16850</v>
      </c>
      <c r="R471" s="275">
        <v>17900</v>
      </c>
      <c r="S471" s="274">
        <v>18500</v>
      </c>
      <c r="T471" s="273">
        <v>16850</v>
      </c>
      <c r="U471" s="275">
        <v>17900</v>
      </c>
      <c r="V471" s="274">
        <v>18500</v>
      </c>
      <c r="W471" s="273">
        <v>16550</v>
      </c>
      <c r="X471" s="275">
        <v>17700</v>
      </c>
      <c r="Y471" s="274">
        <v>18300</v>
      </c>
      <c r="Z471" s="273">
        <v>17000</v>
      </c>
      <c r="AA471" s="275">
        <v>18000</v>
      </c>
      <c r="AB471" s="274">
        <v>18600</v>
      </c>
      <c r="AC471" s="273">
        <v>16350</v>
      </c>
      <c r="AD471" s="275">
        <v>17500</v>
      </c>
      <c r="AE471" s="274">
        <v>18100</v>
      </c>
      <c r="AF471" s="273">
        <v>16850</v>
      </c>
      <c r="AG471" s="275">
        <v>17900</v>
      </c>
      <c r="AH471" s="274">
        <v>18500</v>
      </c>
      <c r="AI471" s="275">
        <v>16450</v>
      </c>
      <c r="AJ471" s="275">
        <v>17600</v>
      </c>
      <c r="AK471" s="274">
        <v>18200</v>
      </c>
      <c r="AL471" s="72"/>
    </row>
    <row r="472" spans="1:38" x14ac:dyDescent="0.25">
      <c r="A472" s="105"/>
      <c r="B472" s="19"/>
      <c r="C472" s="152" t="s">
        <v>795</v>
      </c>
      <c r="D472" s="228" t="s">
        <v>196</v>
      </c>
      <c r="E472" s="154">
        <f t="shared" si="31"/>
        <v>21766.666666666668</v>
      </c>
      <c r="F472" s="11"/>
      <c r="G472" s="150">
        <f t="shared" si="32"/>
        <v>27</v>
      </c>
      <c r="H472" s="276">
        <f t="shared" si="33"/>
        <v>19672.222222222223</v>
      </c>
      <c r="I472" s="309">
        <f t="shared" si="33"/>
        <v>20766.666666666668</v>
      </c>
      <c r="J472" s="317">
        <f t="shared" si="33"/>
        <v>21766.666666666668</v>
      </c>
      <c r="K472" s="276">
        <v>19450</v>
      </c>
      <c r="L472" s="278">
        <v>20600</v>
      </c>
      <c r="M472" s="277">
        <v>21600</v>
      </c>
      <c r="N472" s="276">
        <v>19700</v>
      </c>
      <c r="O472" s="278">
        <v>20800</v>
      </c>
      <c r="P472" s="277">
        <v>21800</v>
      </c>
      <c r="Q472" s="276">
        <v>19850</v>
      </c>
      <c r="R472" s="278">
        <v>20900</v>
      </c>
      <c r="S472" s="277">
        <v>21900</v>
      </c>
      <c r="T472" s="276">
        <v>19850</v>
      </c>
      <c r="U472" s="278">
        <v>20900</v>
      </c>
      <c r="V472" s="277">
        <v>21900</v>
      </c>
      <c r="W472" s="276">
        <v>19550</v>
      </c>
      <c r="X472" s="278">
        <v>20700</v>
      </c>
      <c r="Y472" s="277">
        <v>21700</v>
      </c>
      <c r="Z472" s="276">
        <v>20000</v>
      </c>
      <c r="AA472" s="278">
        <v>21000</v>
      </c>
      <c r="AB472" s="277">
        <v>22000</v>
      </c>
      <c r="AC472" s="276">
        <v>19350</v>
      </c>
      <c r="AD472" s="278">
        <v>20500</v>
      </c>
      <c r="AE472" s="277">
        <v>21500</v>
      </c>
      <c r="AF472" s="276">
        <v>19850</v>
      </c>
      <c r="AG472" s="278">
        <v>20900</v>
      </c>
      <c r="AH472" s="277">
        <v>21900</v>
      </c>
      <c r="AI472" s="278">
        <v>19450</v>
      </c>
      <c r="AJ472" s="278">
        <v>20600</v>
      </c>
      <c r="AK472" s="277">
        <v>21600</v>
      </c>
      <c r="AL472" s="72"/>
    </row>
    <row r="473" spans="1:38" x14ac:dyDescent="0.25">
      <c r="A473" s="105"/>
      <c r="B473" s="19"/>
      <c r="C473" s="38" t="s">
        <v>796</v>
      </c>
      <c r="D473" s="632" t="s">
        <v>196</v>
      </c>
      <c r="E473" s="35">
        <f t="shared" si="31"/>
        <v>6116.666666666667</v>
      </c>
      <c r="F473" s="11"/>
      <c r="G473" s="22">
        <f t="shared" si="32"/>
        <v>27</v>
      </c>
      <c r="H473" s="273">
        <f t="shared" si="33"/>
        <v>5172.2222222222226</v>
      </c>
      <c r="I473" s="310">
        <f t="shared" si="33"/>
        <v>5766.666666666667</v>
      </c>
      <c r="J473" s="316">
        <f t="shared" si="33"/>
        <v>6116.666666666667</v>
      </c>
      <c r="K473" s="273">
        <v>4950</v>
      </c>
      <c r="L473" s="275">
        <v>5600</v>
      </c>
      <c r="M473" s="274">
        <v>5950</v>
      </c>
      <c r="N473" s="273">
        <v>5200</v>
      </c>
      <c r="O473" s="275">
        <v>5800</v>
      </c>
      <c r="P473" s="274">
        <v>6150</v>
      </c>
      <c r="Q473" s="273">
        <v>5350</v>
      </c>
      <c r="R473" s="275">
        <v>5900</v>
      </c>
      <c r="S473" s="274">
        <v>6250</v>
      </c>
      <c r="T473" s="273">
        <v>5350</v>
      </c>
      <c r="U473" s="275">
        <v>5900</v>
      </c>
      <c r="V473" s="274">
        <v>6250</v>
      </c>
      <c r="W473" s="273">
        <v>5050</v>
      </c>
      <c r="X473" s="275">
        <v>5700</v>
      </c>
      <c r="Y473" s="274">
        <v>6050</v>
      </c>
      <c r="Z473" s="273">
        <v>5500</v>
      </c>
      <c r="AA473" s="275">
        <v>6000</v>
      </c>
      <c r="AB473" s="274">
        <v>6350</v>
      </c>
      <c r="AC473" s="273">
        <v>4850</v>
      </c>
      <c r="AD473" s="275">
        <v>5500</v>
      </c>
      <c r="AE473" s="274">
        <v>5850</v>
      </c>
      <c r="AF473" s="273">
        <v>5350</v>
      </c>
      <c r="AG473" s="275">
        <v>5900</v>
      </c>
      <c r="AH473" s="274">
        <v>6250</v>
      </c>
      <c r="AI473" s="275">
        <v>4950</v>
      </c>
      <c r="AJ473" s="275">
        <v>5600</v>
      </c>
      <c r="AK473" s="274">
        <v>5950</v>
      </c>
      <c r="AL473" s="72"/>
    </row>
    <row r="474" spans="1:38" x14ac:dyDescent="0.25">
      <c r="A474" s="105"/>
      <c r="B474" s="19"/>
      <c r="C474" s="152" t="s">
        <v>797</v>
      </c>
      <c r="D474" s="228" t="s">
        <v>196</v>
      </c>
      <c r="E474" s="154">
        <f t="shared" si="31"/>
        <v>11766.666666666666</v>
      </c>
      <c r="F474" s="11"/>
      <c r="G474" s="150">
        <f t="shared" si="32"/>
        <v>27</v>
      </c>
      <c r="H474" s="276">
        <f t="shared" si="33"/>
        <v>8672.2222222222226</v>
      </c>
      <c r="I474" s="309">
        <f t="shared" si="33"/>
        <v>10766.666666666666</v>
      </c>
      <c r="J474" s="317">
        <f t="shared" si="33"/>
        <v>11766.666666666666</v>
      </c>
      <c r="K474" s="276">
        <v>8450</v>
      </c>
      <c r="L474" s="278">
        <v>10600</v>
      </c>
      <c r="M474" s="277">
        <v>11600</v>
      </c>
      <c r="N474" s="276">
        <v>8700</v>
      </c>
      <c r="O474" s="278">
        <v>10800</v>
      </c>
      <c r="P474" s="277">
        <v>11800</v>
      </c>
      <c r="Q474" s="276">
        <v>8850</v>
      </c>
      <c r="R474" s="278">
        <v>10900</v>
      </c>
      <c r="S474" s="277">
        <v>11900</v>
      </c>
      <c r="T474" s="276">
        <v>8850</v>
      </c>
      <c r="U474" s="278">
        <v>10900</v>
      </c>
      <c r="V474" s="277">
        <v>11900</v>
      </c>
      <c r="W474" s="276">
        <v>8550</v>
      </c>
      <c r="X474" s="278">
        <v>10700</v>
      </c>
      <c r="Y474" s="277">
        <v>11700</v>
      </c>
      <c r="Z474" s="276">
        <v>9000</v>
      </c>
      <c r="AA474" s="278">
        <v>11000</v>
      </c>
      <c r="AB474" s="277">
        <v>12000</v>
      </c>
      <c r="AC474" s="276">
        <v>8350</v>
      </c>
      <c r="AD474" s="278">
        <v>10500</v>
      </c>
      <c r="AE474" s="277">
        <v>11500</v>
      </c>
      <c r="AF474" s="276">
        <v>8850</v>
      </c>
      <c r="AG474" s="278">
        <v>10900</v>
      </c>
      <c r="AH474" s="277">
        <v>11900</v>
      </c>
      <c r="AI474" s="278">
        <v>8450</v>
      </c>
      <c r="AJ474" s="278">
        <v>10600</v>
      </c>
      <c r="AK474" s="277">
        <v>11600</v>
      </c>
      <c r="AL474" s="72"/>
    </row>
    <row r="475" spans="1:38" x14ac:dyDescent="0.25">
      <c r="A475" s="105"/>
      <c r="B475" s="19"/>
      <c r="C475" s="38" t="s">
        <v>798</v>
      </c>
      <c r="D475" s="632" t="s">
        <v>196</v>
      </c>
      <c r="E475" s="35">
        <f t="shared" si="31"/>
        <v>16766.666666666668</v>
      </c>
      <c r="F475" s="11"/>
      <c r="G475" s="22">
        <f t="shared" si="32"/>
        <v>27</v>
      </c>
      <c r="H475" s="273">
        <f t="shared" si="33"/>
        <v>14672.222222222223</v>
      </c>
      <c r="I475" s="310">
        <f t="shared" si="33"/>
        <v>15766.666666666666</v>
      </c>
      <c r="J475" s="316">
        <f t="shared" si="33"/>
        <v>16766.666666666668</v>
      </c>
      <c r="K475" s="273">
        <v>14450</v>
      </c>
      <c r="L475" s="275">
        <v>15600</v>
      </c>
      <c r="M475" s="274">
        <v>16600</v>
      </c>
      <c r="N475" s="273">
        <v>14700</v>
      </c>
      <c r="O475" s="275">
        <v>15800</v>
      </c>
      <c r="P475" s="274">
        <v>16800</v>
      </c>
      <c r="Q475" s="273">
        <v>14850</v>
      </c>
      <c r="R475" s="275">
        <v>15900</v>
      </c>
      <c r="S475" s="274">
        <v>16900</v>
      </c>
      <c r="T475" s="273">
        <v>14850</v>
      </c>
      <c r="U475" s="275">
        <v>15900</v>
      </c>
      <c r="V475" s="274">
        <v>16900</v>
      </c>
      <c r="W475" s="273">
        <v>14550</v>
      </c>
      <c r="X475" s="275">
        <v>15700</v>
      </c>
      <c r="Y475" s="274">
        <v>16700</v>
      </c>
      <c r="Z475" s="273">
        <v>15000</v>
      </c>
      <c r="AA475" s="275">
        <v>16000</v>
      </c>
      <c r="AB475" s="274">
        <v>17000</v>
      </c>
      <c r="AC475" s="273">
        <v>14350</v>
      </c>
      <c r="AD475" s="275">
        <v>15500</v>
      </c>
      <c r="AE475" s="274">
        <v>16500</v>
      </c>
      <c r="AF475" s="273">
        <v>14850</v>
      </c>
      <c r="AG475" s="275">
        <v>15900</v>
      </c>
      <c r="AH475" s="274">
        <v>16900</v>
      </c>
      <c r="AI475" s="275">
        <v>14450</v>
      </c>
      <c r="AJ475" s="275">
        <v>15600</v>
      </c>
      <c r="AK475" s="274">
        <v>16600</v>
      </c>
      <c r="AL475" s="72"/>
    </row>
    <row r="476" spans="1:38" x14ac:dyDescent="0.25">
      <c r="A476" s="105"/>
      <c r="B476" s="19"/>
      <c r="C476" s="152" t="s">
        <v>799</v>
      </c>
      <c r="D476" s="228" t="s">
        <v>196</v>
      </c>
      <c r="E476" s="154">
        <f t="shared" si="31"/>
        <v>18366.666666666668</v>
      </c>
      <c r="F476" s="11"/>
      <c r="G476" s="150">
        <f t="shared" si="32"/>
        <v>27</v>
      </c>
      <c r="H476" s="276">
        <f t="shared" si="33"/>
        <v>16672.222222222223</v>
      </c>
      <c r="I476" s="309">
        <f t="shared" si="33"/>
        <v>17766.666666666668</v>
      </c>
      <c r="J476" s="317">
        <f t="shared" si="33"/>
        <v>18366.666666666668</v>
      </c>
      <c r="K476" s="276">
        <v>16450</v>
      </c>
      <c r="L476" s="278">
        <v>17600</v>
      </c>
      <c r="M476" s="277">
        <v>18200</v>
      </c>
      <c r="N476" s="276">
        <v>16700</v>
      </c>
      <c r="O476" s="278">
        <v>17800</v>
      </c>
      <c r="P476" s="277">
        <v>18400</v>
      </c>
      <c r="Q476" s="276">
        <v>16850</v>
      </c>
      <c r="R476" s="278">
        <v>17900</v>
      </c>
      <c r="S476" s="277">
        <v>18500</v>
      </c>
      <c r="T476" s="276">
        <v>16850</v>
      </c>
      <c r="U476" s="278">
        <v>17900</v>
      </c>
      <c r="V476" s="277">
        <v>18500</v>
      </c>
      <c r="W476" s="276">
        <v>16550</v>
      </c>
      <c r="X476" s="278">
        <v>17700</v>
      </c>
      <c r="Y476" s="277">
        <v>18300</v>
      </c>
      <c r="Z476" s="276">
        <v>17000</v>
      </c>
      <c r="AA476" s="278">
        <v>18000</v>
      </c>
      <c r="AB476" s="277">
        <v>18600</v>
      </c>
      <c r="AC476" s="276">
        <v>16350</v>
      </c>
      <c r="AD476" s="278">
        <v>17500</v>
      </c>
      <c r="AE476" s="277">
        <v>18100</v>
      </c>
      <c r="AF476" s="276">
        <v>16850</v>
      </c>
      <c r="AG476" s="278">
        <v>17900</v>
      </c>
      <c r="AH476" s="277">
        <v>18500</v>
      </c>
      <c r="AI476" s="278">
        <v>16450</v>
      </c>
      <c r="AJ476" s="278">
        <v>17600</v>
      </c>
      <c r="AK476" s="277">
        <v>18200</v>
      </c>
      <c r="AL476" s="72"/>
    </row>
    <row r="477" spans="1:38" x14ac:dyDescent="0.25">
      <c r="A477" s="105"/>
      <c r="B477" s="19"/>
      <c r="C477" s="38" t="s">
        <v>800</v>
      </c>
      <c r="D477" s="632" t="s">
        <v>196</v>
      </c>
      <c r="E477" s="35">
        <f t="shared" si="31"/>
        <v>21766.666666666668</v>
      </c>
      <c r="F477" s="11"/>
      <c r="G477" s="22">
        <f t="shared" si="32"/>
        <v>27</v>
      </c>
      <c r="H477" s="273">
        <f t="shared" si="33"/>
        <v>19672.222222222223</v>
      </c>
      <c r="I477" s="310">
        <f t="shared" si="33"/>
        <v>20766.666666666668</v>
      </c>
      <c r="J477" s="316">
        <f t="shared" si="33"/>
        <v>21766.666666666668</v>
      </c>
      <c r="K477" s="273">
        <v>19450</v>
      </c>
      <c r="L477" s="275">
        <v>20600</v>
      </c>
      <c r="M477" s="274">
        <v>21600</v>
      </c>
      <c r="N477" s="273">
        <v>19700</v>
      </c>
      <c r="O477" s="275">
        <v>20800</v>
      </c>
      <c r="P477" s="274">
        <v>21800</v>
      </c>
      <c r="Q477" s="273">
        <v>19850</v>
      </c>
      <c r="R477" s="275">
        <v>20900</v>
      </c>
      <c r="S477" s="274">
        <v>21900</v>
      </c>
      <c r="T477" s="273">
        <v>19850</v>
      </c>
      <c r="U477" s="275">
        <v>20900</v>
      </c>
      <c r="V477" s="274">
        <v>21900</v>
      </c>
      <c r="W477" s="273">
        <v>19550</v>
      </c>
      <c r="X477" s="275">
        <v>20700</v>
      </c>
      <c r="Y477" s="274">
        <v>21700</v>
      </c>
      <c r="Z477" s="273">
        <v>20000</v>
      </c>
      <c r="AA477" s="275">
        <v>21000</v>
      </c>
      <c r="AB477" s="274">
        <v>22000</v>
      </c>
      <c r="AC477" s="273">
        <v>19350</v>
      </c>
      <c r="AD477" s="275">
        <v>20500</v>
      </c>
      <c r="AE477" s="274">
        <v>21500</v>
      </c>
      <c r="AF477" s="273">
        <v>19850</v>
      </c>
      <c r="AG477" s="275">
        <v>20900</v>
      </c>
      <c r="AH477" s="274">
        <v>21900</v>
      </c>
      <c r="AI477" s="275">
        <v>19450</v>
      </c>
      <c r="AJ477" s="275">
        <v>20600</v>
      </c>
      <c r="AK477" s="274">
        <v>21600</v>
      </c>
      <c r="AL477" s="72"/>
    </row>
    <row r="478" spans="1:38" x14ac:dyDescent="0.25">
      <c r="A478" s="105"/>
      <c r="B478" s="19"/>
      <c r="C478" s="152" t="s">
        <v>801</v>
      </c>
      <c r="D478" s="228" t="s">
        <v>196</v>
      </c>
      <c r="E478" s="154">
        <f t="shared" si="31"/>
        <v>6516.666666666667</v>
      </c>
      <c r="F478" s="11"/>
      <c r="G478" s="150">
        <f t="shared" si="32"/>
        <v>27</v>
      </c>
      <c r="H478" s="276">
        <f t="shared" si="33"/>
        <v>5572.2222222222226</v>
      </c>
      <c r="I478" s="309">
        <f t="shared" si="33"/>
        <v>6216.666666666667</v>
      </c>
      <c r="J478" s="317">
        <f t="shared" si="33"/>
        <v>6516.666666666667</v>
      </c>
      <c r="K478" s="276">
        <v>5350</v>
      </c>
      <c r="L478" s="278">
        <v>6050</v>
      </c>
      <c r="M478" s="277">
        <v>6350</v>
      </c>
      <c r="N478" s="276">
        <v>5600</v>
      </c>
      <c r="O478" s="278">
        <v>6250</v>
      </c>
      <c r="P478" s="277">
        <v>6550</v>
      </c>
      <c r="Q478" s="276">
        <v>5750</v>
      </c>
      <c r="R478" s="278">
        <v>6350</v>
      </c>
      <c r="S478" s="277">
        <v>6650</v>
      </c>
      <c r="T478" s="276">
        <v>5750</v>
      </c>
      <c r="U478" s="278">
        <v>6350</v>
      </c>
      <c r="V478" s="277">
        <v>6650</v>
      </c>
      <c r="W478" s="276">
        <v>5450</v>
      </c>
      <c r="X478" s="278">
        <v>6150</v>
      </c>
      <c r="Y478" s="277">
        <v>6450</v>
      </c>
      <c r="Z478" s="276">
        <v>5900</v>
      </c>
      <c r="AA478" s="278">
        <v>6450</v>
      </c>
      <c r="AB478" s="277">
        <v>6750</v>
      </c>
      <c r="AC478" s="276">
        <v>5250</v>
      </c>
      <c r="AD478" s="278">
        <v>5950</v>
      </c>
      <c r="AE478" s="277">
        <v>6250</v>
      </c>
      <c r="AF478" s="276">
        <v>5750</v>
      </c>
      <c r="AG478" s="278">
        <v>6350</v>
      </c>
      <c r="AH478" s="277">
        <v>6650</v>
      </c>
      <c r="AI478" s="278">
        <v>5350</v>
      </c>
      <c r="AJ478" s="278">
        <v>6050</v>
      </c>
      <c r="AK478" s="277">
        <v>6350</v>
      </c>
      <c r="AL478" s="72"/>
    </row>
    <row r="479" spans="1:38" x14ac:dyDescent="0.25">
      <c r="A479" s="105"/>
      <c r="B479" s="19"/>
      <c r="C479" s="38" t="s">
        <v>802</v>
      </c>
      <c r="D479" s="632" t="s">
        <v>196</v>
      </c>
      <c r="E479" s="35">
        <f t="shared" si="31"/>
        <v>12016.666666666666</v>
      </c>
      <c r="F479" s="11"/>
      <c r="G479" s="22">
        <f t="shared" si="32"/>
        <v>27</v>
      </c>
      <c r="H479" s="273">
        <f t="shared" si="33"/>
        <v>10672.222222222223</v>
      </c>
      <c r="I479" s="310">
        <f t="shared" si="33"/>
        <v>11766.666666666666</v>
      </c>
      <c r="J479" s="316">
        <f t="shared" si="33"/>
        <v>12016.666666666666</v>
      </c>
      <c r="K479" s="273">
        <v>10450</v>
      </c>
      <c r="L479" s="275">
        <v>11600</v>
      </c>
      <c r="M479" s="274">
        <v>11850</v>
      </c>
      <c r="N479" s="273">
        <v>10700</v>
      </c>
      <c r="O479" s="275">
        <v>11800</v>
      </c>
      <c r="P479" s="274">
        <v>12050</v>
      </c>
      <c r="Q479" s="273">
        <v>10850</v>
      </c>
      <c r="R479" s="275">
        <v>11900</v>
      </c>
      <c r="S479" s="274">
        <v>12150</v>
      </c>
      <c r="T479" s="273">
        <v>10850</v>
      </c>
      <c r="U479" s="275">
        <v>11900</v>
      </c>
      <c r="V479" s="274">
        <v>12150</v>
      </c>
      <c r="W479" s="273">
        <v>10550</v>
      </c>
      <c r="X479" s="275">
        <v>11700</v>
      </c>
      <c r="Y479" s="274">
        <v>11950</v>
      </c>
      <c r="Z479" s="273">
        <v>11000</v>
      </c>
      <c r="AA479" s="275">
        <v>12000</v>
      </c>
      <c r="AB479" s="274">
        <v>12250</v>
      </c>
      <c r="AC479" s="273">
        <v>10350</v>
      </c>
      <c r="AD479" s="275">
        <v>11500</v>
      </c>
      <c r="AE479" s="274">
        <v>11750</v>
      </c>
      <c r="AF479" s="273">
        <v>10850</v>
      </c>
      <c r="AG479" s="275">
        <v>11900</v>
      </c>
      <c r="AH479" s="274">
        <v>12150</v>
      </c>
      <c r="AI479" s="275">
        <v>10450</v>
      </c>
      <c r="AJ479" s="275">
        <v>11600</v>
      </c>
      <c r="AK479" s="274">
        <v>11850</v>
      </c>
      <c r="AL479" s="72"/>
    </row>
    <row r="480" spans="1:38" x14ac:dyDescent="0.25">
      <c r="A480" s="105"/>
      <c r="B480" s="19"/>
      <c r="C480" s="152" t="s">
        <v>803</v>
      </c>
      <c r="D480" s="228" t="s">
        <v>196</v>
      </c>
      <c r="E480" s="154">
        <f t="shared" si="31"/>
        <v>17116.666666666668</v>
      </c>
      <c r="F480" s="11"/>
      <c r="G480" s="150">
        <f t="shared" si="32"/>
        <v>27</v>
      </c>
      <c r="H480" s="276">
        <f t="shared" si="33"/>
        <v>14672.222222222223</v>
      </c>
      <c r="I480" s="309">
        <f t="shared" si="33"/>
        <v>15766.666666666666</v>
      </c>
      <c r="J480" s="317">
        <f t="shared" si="33"/>
        <v>17116.666666666668</v>
      </c>
      <c r="K480" s="276">
        <v>14450</v>
      </c>
      <c r="L480" s="278">
        <v>15600</v>
      </c>
      <c r="M480" s="277">
        <v>16950</v>
      </c>
      <c r="N480" s="276">
        <v>14700</v>
      </c>
      <c r="O480" s="278">
        <v>15800</v>
      </c>
      <c r="P480" s="277">
        <v>17150</v>
      </c>
      <c r="Q480" s="276">
        <v>14850</v>
      </c>
      <c r="R480" s="278">
        <v>15900</v>
      </c>
      <c r="S480" s="277">
        <v>17250</v>
      </c>
      <c r="T480" s="276">
        <v>14850</v>
      </c>
      <c r="U480" s="278">
        <v>15900</v>
      </c>
      <c r="V480" s="277">
        <v>17250</v>
      </c>
      <c r="W480" s="276">
        <v>14550</v>
      </c>
      <c r="X480" s="278">
        <v>15700</v>
      </c>
      <c r="Y480" s="277">
        <v>17050</v>
      </c>
      <c r="Z480" s="276">
        <v>15000</v>
      </c>
      <c r="AA480" s="278">
        <v>16000</v>
      </c>
      <c r="AB480" s="277">
        <v>17350</v>
      </c>
      <c r="AC480" s="276">
        <v>14350</v>
      </c>
      <c r="AD480" s="278">
        <v>15500</v>
      </c>
      <c r="AE480" s="277">
        <v>16850</v>
      </c>
      <c r="AF480" s="276">
        <v>14850</v>
      </c>
      <c r="AG480" s="278">
        <v>15900</v>
      </c>
      <c r="AH480" s="277">
        <v>17250</v>
      </c>
      <c r="AI480" s="278">
        <v>14450</v>
      </c>
      <c r="AJ480" s="278">
        <v>15600</v>
      </c>
      <c r="AK480" s="277">
        <v>16950</v>
      </c>
      <c r="AL480" s="72"/>
    </row>
    <row r="481" spans="1:38" x14ac:dyDescent="0.25">
      <c r="A481" s="105"/>
      <c r="B481" s="19"/>
      <c r="C481" s="38" t="s">
        <v>804</v>
      </c>
      <c r="D481" s="632" t="s">
        <v>196</v>
      </c>
      <c r="E481" s="35">
        <f t="shared" si="31"/>
        <v>18766.666666666668</v>
      </c>
      <c r="F481" s="11"/>
      <c r="G481" s="22">
        <f t="shared" si="32"/>
        <v>27</v>
      </c>
      <c r="H481" s="273">
        <f t="shared" si="33"/>
        <v>17172.222222222223</v>
      </c>
      <c r="I481" s="310">
        <f t="shared" si="33"/>
        <v>17916.666666666668</v>
      </c>
      <c r="J481" s="316">
        <f t="shared" si="33"/>
        <v>18766.666666666668</v>
      </c>
      <c r="K481" s="273">
        <v>16950</v>
      </c>
      <c r="L481" s="275">
        <v>17750</v>
      </c>
      <c r="M481" s="274">
        <v>18600</v>
      </c>
      <c r="N481" s="273">
        <v>17200</v>
      </c>
      <c r="O481" s="275">
        <v>17950</v>
      </c>
      <c r="P481" s="274">
        <v>18800</v>
      </c>
      <c r="Q481" s="273">
        <v>17350</v>
      </c>
      <c r="R481" s="275">
        <v>18050</v>
      </c>
      <c r="S481" s="274">
        <v>18900</v>
      </c>
      <c r="T481" s="273">
        <v>17350</v>
      </c>
      <c r="U481" s="275">
        <v>18050</v>
      </c>
      <c r="V481" s="274">
        <v>18900</v>
      </c>
      <c r="W481" s="273">
        <v>17050</v>
      </c>
      <c r="X481" s="275">
        <v>17850</v>
      </c>
      <c r="Y481" s="274">
        <v>18700</v>
      </c>
      <c r="Z481" s="273">
        <v>17500</v>
      </c>
      <c r="AA481" s="275">
        <v>18150</v>
      </c>
      <c r="AB481" s="274">
        <v>19000</v>
      </c>
      <c r="AC481" s="273">
        <v>16850</v>
      </c>
      <c r="AD481" s="275">
        <v>17650</v>
      </c>
      <c r="AE481" s="274">
        <v>18500</v>
      </c>
      <c r="AF481" s="273">
        <v>17350</v>
      </c>
      <c r="AG481" s="275">
        <v>18050</v>
      </c>
      <c r="AH481" s="274">
        <v>18900</v>
      </c>
      <c r="AI481" s="275">
        <v>16950</v>
      </c>
      <c r="AJ481" s="275">
        <v>17750</v>
      </c>
      <c r="AK481" s="274">
        <v>18600</v>
      </c>
      <c r="AL481" s="72"/>
    </row>
    <row r="482" spans="1:38" x14ac:dyDescent="0.25">
      <c r="A482" s="105"/>
      <c r="B482" s="19"/>
      <c r="C482" s="152" t="s">
        <v>805</v>
      </c>
      <c r="D482" s="228" t="s">
        <v>196</v>
      </c>
      <c r="E482" s="154">
        <f t="shared" si="31"/>
        <v>21766.666666666668</v>
      </c>
      <c r="F482" s="11"/>
      <c r="G482" s="150">
        <f t="shared" si="32"/>
        <v>27</v>
      </c>
      <c r="H482" s="276">
        <f t="shared" si="33"/>
        <v>18672.222222222223</v>
      </c>
      <c r="I482" s="309">
        <f t="shared" si="33"/>
        <v>20766.666666666668</v>
      </c>
      <c r="J482" s="317">
        <f t="shared" si="33"/>
        <v>21766.666666666668</v>
      </c>
      <c r="K482" s="276">
        <v>18450</v>
      </c>
      <c r="L482" s="278">
        <v>20600</v>
      </c>
      <c r="M482" s="277">
        <v>21600</v>
      </c>
      <c r="N482" s="276">
        <v>18700</v>
      </c>
      <c r="O482" s="278">
        <v>20800</v>
      </c>
      <c r="P482" s="277">
        <v>21800</v>
      </c>
      <c r="Q482" s="276">
        <v>18850</v>
      </c>
      <c r="R482" s="278">
        <v>20900</v>
      </c>
      <c r="S482" s="277">
        <v>21900</v>
      </c>
      <c r="T482" s="276">
        <v>18850</v>
      </c>
      <c r="U482" s="278">
        <v>20900</v>
      </c>
      <c r="V482" s="277">
        <v>21900</v>
      </c>
      <c r="W482" s="276">
        <v>18550</v>
      </c>
      <c r="X482" s="278">
        <v>20700</v>
      </c>
      <c r="Y482" s="277">
        <v>21700</v>
      </c>
      <c r="Z482" s="276">
        <v>19000</v>
      </c>
      <c r="AA482" s="278">
        <v>21000</v>
      </c>
      <c r="AB482" s="277">
        <v>22000</v>
      </c>
      <c r="AC482" s="276">
        <v>18350</v>
      </c>
      <c r="AD482" s="278">
        <v>20500</v>
      </c>
      <c r="AE482" s="277">
        <v>21500</v>
      </c>
      <c r="AF482" s="276">
        <v>18850</v>
      </c>
      <c r="AG482" s="278">
        <v>20900</v>
      </c>
      <c r="AH482" s="277">
        <v>21900</v>
      </c>
      <c r="AI482" s="278">
        <v>18450</v>
      </c>
      <c r="AJ482" s="278">
        <v>20600</v>
      </c>
      <c r="AK482" s="277">
        <v>21600</v>
      </c>
      <c r="AL482" s="72"/>
    </row>
    <row r="483" spans="1:38" x14ac:dyDescent="0.25">
      <c r="A483" s="105"/>
      <c r="B483" s="19"/>
      <c r="C483" s="38" t="s">
        <v>806</v>
      </c>
      <c r="D483" s="632" t="s">
        <v>196</v>
      </c>
      <c r="E483" s="35">
        <f t="shared" si="31"/>
        <v>6466.666666666667</v>
      </c>
      <c r="F483" s="11"/>
      <c r="G483" s="22">
        <f t="shared" si="32"/>
        <v>27</v>
      </c>
      <c r="H483" s="273">
        <f t="shared" si="33"/>
        <v>5472.2222222222226</v>
      </c>
      <c r="I483" s="310">
        <f t="shared" si="33"/>
        <v>5866.666666666667</v>
      </c>
      <c r="J483" s="316">
        <f t="shared" si="33"/>
        <v>6466.666666666667</v>
      </c>
      <c r="K483" s="273">
        <v>5250</v>
      </c>
      <c r="L483" s="275">
        <v>5700</v>
      </c>
      <c r="M483" s="274">
        <v>6300</v>
      </c>
      <c r="N483" s="273">
        <v>5500</v>
      </c>
      <c r="O483" s="275">
        <v>5900</v>
      </c>
      <c r="P483" s="274">
        <v>6500</v>
      </c>
      <c r="Q483" s="273">
        <v>5650</v>
      </c>
      <c r="R483" s="275">
        <v>6000</v>
      </c>
      <c r="S483" s="274">
        <v>6600</v>
      </c>
      <c r="T483" s="273">
        <v>5650</v>
      </c>
      <c r="U483" s="275">
        <v>6000</v>
      </c>
      <c r="V483" s="274">
        <v>6600</v>
      </c>
      <c r="W483" s="273">
        <v>5350</v>
      </c>
      <c r="X483" s="275">
        <v>5800</v>
      </c>
      <c r="Y483" s="274">
        <v>6400</v>
      </c>
      <c r="Z483" s="273">
        <v>5800</v>
      </c>
      <c r="AA483" s="275">
        <v>6100</v>
      </c>
      <c r="AB483" s="274">
        <v>6700</v>
      </c>
      <c r="AC483" s="273">
        <v>5150</v>
      </c>
      <c r="AD483" s="275">
        <v>5600</v>
      </c>
      <c r="AE483" s="274">
        <v>6200</v>
      </c>
      <c r="AF483" s="273">
        <v>5650</v>
      </c>
      <c r="AG483" s="275">
        <v>6000</v>
      </c>
      <c r="AH483" s="274">
        <v>6600</v>
      </c>
      <c r="AI483" s="275">
        <v>5250</v>
      </c>
      <c r="AJ483" s="275">
        <v>5700</v>
      </c>
      <c r="AK483" s="274">
        <v>6300</v>
      </c>
      <c r="AL483" s="72"/>
    </row>
    <row r="484" spans="1:38" x14ac:dyDescent="0.25">
      <c r="A484" s="105"/>
      <c r="B484" s="19"/>
      <c r="C484" s="152" t="s">
        <v>807</v>
      </c>
      <c r="D484" s="228" t="s">
        <v>196</v>
      </c>
      <c r="E484" s="154">
        <f t="shared" si="31"/>
        <v>12766.666666666666</v>
      </c>
      <c r="F484" s="11"/>
      <c r="G484" s="150">
        <f t="shared" si="32"/>
        <v>27</v>
      </c>
      <c r="H484" s="276">
        <f t="shared" si="33"/>
        <v>10672.222222222223</v>
      </c>
      <c r="I484" s="309">
        <f t="shared" si="33"/>
        <v>11766.666666666666</v>
      </c>
      <c r="J484" s="317">
        <f t="shared" si="33"/>
        <v>12766.666666666666</v>
      </c>
      <c r="K484" s="276">
        <v>10450</v>
      </c>
      <c r="L484" s="278">
        <v>11600</v>
      </c>
      <c r="M484" s="277">
        <v>12600</v>
      </c>
      <c r="N484" s="276">
        <v>10700</v>
      </c>
      <c r="O484" s="278">
        <v>11800</v>
      </c>
      <c r="P484" s="277">
        <v>12800</v>
      </c>
      <c r="Q484" s="276">
        <v>10850</v>
      </c>
      <c r="R484" s="278">
        <v>11900</v>
      </c>
      <c r="S484" s="277">
        <v>12900</v>
      </c>
      <c r="T484" s="276">
        <v>10850</v>
      </c>
      <c r="U484" s="278">
        <v>11900</v>
      </c>
      <c r="V484" s="277">
        <v>12900</v>
      </c>
      <c r="W484" s="276">
        <v>10550</v>
      </c>
      <c r="X484" s="278">
        <v>11700</v>
      </c>
      <c r="Y484" s="277">
        <v>12700</v>
      </c>
      <c r="Z484" s="276">
        <v>11000</v>
      </c>
      <c r="AA484" s="278">
        <v>12000</v>
      </c>
      <c r="AB484" s="277">
        <v>13000</v>
      </c>
      <c r="AC484" s="276">
        <v>10350</v>
      </c>
      <c r="AD484" s="278">
        <v>11500</v>
      </c>
      <c r="AE484" s="277">
        <v>12500</v>
      </c>
      <c r="AF484" s="276">
        <v>10850</v>
      </c>
      <c r="AG484" s="278">
        <v>11900</v>
      </c>
      <c r="AH484" s="277">
        <v>12900</v>
      </c>
      <c r="AI484" s="278">
        <v>10450</v>
      </c>
      <c r="AJ484" s="278">
        <v>11600</v>
      </c>
      <c r="AK484" s="277">
        <v>12600</v>
      </c>
      <c r="AL484" s="72"/>
    </row>
    <row r="485" spans="1:38" x14ac:dyDescent="0.25">
      <c r="A485" s="105"/>
      <c r="B485" s="19"/>
      <c r="C485" s="38" t="s">
        <v>808</v>
      </c>
      <c r="D485" s="632" t="s">
        <v>196</v>
      </c>
      <c r="E485" s="35">
        <f t="shared" si="31"/>
        <v>17516.666666666668</v>
      </c>
      <c r="F485" s="11"/>
      <c r="G485" s="22">
        <f t="shared" si="32"/>
        <v>27</v>
      </c>
      <c r="H485" s="273">
        <f t="shared" si="33"/>
        <v>14672.222222222223</v>
      </c>
      <c r="I485" s="310">
        <f t="shared" si="33"/>
        <v>15766.666666666666</v>
      </c>
      <c r="J485" s="316">
        <f t="shared" si="33"/>
        <v>17516.666666666668</v>
      </c>
      <c r="K485" s="273">
        <v>14450</v>
      </c>
      <c r="L485" s="275">
        <v>15600</v>
      </c>
      <c r="M485" s="274">
        <v>17350</v>
      </c>
      <c r="N485" s="273">
        <v>14700</v>
      </c>
      <c r="O485" s="275">
        <v>15800</v>
      </c>
      <c r="P485" s="274">
        <v>17550</v>
      </c>
      <c r="Q485" s="273">
        <v>14850</v>
      </c>
      <c r="R485" s="275">
        <v>15900</v>
      </c>
      <c r="S485" s="274">
        <v>17650</v>
      </c>
      <c r="T485" s="273">
        <v>14850</v>
      </c>
      <c r="U485" s="275">
        <v>15900</v>
      </c>
      <c r="V485" s="274">
        <v>17650</v>
      </c>
      <c r="W485" s="273">
        <v>14550</v>
      </c>
      <c r="X485" s="275">
        <v>15700</v>
      </c>
      <c r="Y485" s="274">
        <v>17450</v>
      </c>
      <c r="Z485" s="273">
        <v>15000</v>
      </c>
      <c r="AA485" s="275">
        <v>16000</v>
      </c>
      <c r="AB485" s="274">
        <v>17750</v>
      </c>
      <c r="AC485" s="273">
        <v>14350</v>
      </c>
      <c r="AD485" s="275">
        <v>15500</v>
      </c>
      <c r="AE485" s="274">
        <v>17250</v>
      </c>
      <c r="AF485" s="273">
        <v>14850</v>
      </c>
      <c r="AG485" s="275">
        <v>15900</v>
      </c>
      <c r="AH485" s="274">
        <v>17650</v>
      </c>
      <c r="AI485" s="275">
        <v>14450</v>
      </c>
      <c r="AJ485" s="275">
        <v>15600</v>
      </c>
      <c r="AK485" s="274">
        <v>17350</v>
      </c>
      <c r="AL485" s="72"/>
    </row>
    <row r="486" spans="1:38" x14ac:dyDescent="0.25">
      <c r="A486" s="105"/>
      <c r="B486" s="19"/>
      <c r="C486" s="152" t="s">
        <v>809</v>
      </c>
      <c r="D486" s="228" t="s">
        <v>196</v>
      </c>
      <c r="E486" s="154">
        <f t="shared" si="31"/>
        <v>18766.666666666668</v>
      </c>
      <c r="F486" s="11"/>
      <c r="G486" s="150">
        <f t="shared" si="32"/>
        <v>27</v>
      </c>
      <c r="H486" s="276">
        <f t="shared" si="33"/>
        <v>17172.222222222223</v>
      </c>
      <c r="I486" s="309">
        <f t="shared" si="33"/>
        <v>18066.666666666668</v>
      </c>
      <c r="J486" s="317">
        <f t="shared" si="33"/>
        <v>18766.666666666668</v>
      </c>
      <c r="K486" s="276">
        <v>16950</v>
      </c>
      <c r="L486" s="278">
        <v>17900</v>
      </c>
      <c r="M486" s="277">
        <v>18600</v>
      </c>
      <c r="N486" s="276">
        <v>17200</v>
      </c>
      <c r="O486" s="278">
        <v>18100</v>
      </c>
      <c r="P486" s="277">
        <v>18800</v>
      </c>
      <c r="Q486" s="276">
        <v>17350</v>
      </c>
      <c r="R486" s="278">
        <v>18200</v>
      </c>
      <c r="S486" s="277">
        <v>18900</v>
      </c>
      <c r="T486" s="276">
        <v>17350</v>
      </c>
      <c r="U486" s="278">
        <v>18200</v>
      </c>
      <c r="V486" s="277">
        <v>18900</v>
      </c>
      <c r="W486" s="276">
        <v>17050</v>
      </c>
      <c r="X486" s="278">
        <v>18000</v>
      </c>
      <c r="Y486" s="277">
        <v>18700</v>
      </c>
      <c r="Z486" s="276">
        <v>17500</v>
      </c>
      <c r="AA486" s="278">
        <v>18300</v>
      </c>
      <c r="AB486" s="277">
        <v>19000</v>
      </c>
      <c r="AC486" s="276">
        <v>16850</v>
      </c>
      <c r="AD486" s="278">
        <v>17800</v>
      </c>
      <c r="AE486" s="277">
        <v>18500</v>
      </c>
      <c r="AF486" s="276">
        <v>17350</v>
      </c>
      <c r="AG486" s="278">
        <v>18200</v>
      </c>
      <c r="AH486" s="277">
        <v>18900</v>
      </c>
      <c r="AI486" s="278">
        <v>16950</v>
      </c>
      <c r="AJ486" s="278">
        <v>17900</v>
      </c>
      <c r="AK486" s="277">
        <v>18600</v>
      </c>
      <c r="AL486" s="72"/>
    </row>
    <row r="487" spans="1:38" x14ac:dyDescent="0.25">
      <c r="A487" s="105"/>
      <c r="B487" s="19"/>
      <c r="C487" s="38" t="s">
        <v>810</v>
      </c>
      <c r="D487" s="632" t="s">
        <v>196</v>
      </c>
      <c r="E487" s="35">
        <f t="shared" si="31"/>
        <v>21766.666666666668</v>
      </c>
      <c r="F487" s="11"/>
      <c r="G487" s="22">
        <f t="shared" si="32"/>
        <v>27</v>
      </c>
      <c r="H487" s="273">
        <f t="shared" si="33"/>
        <v>18672.222222222223</v>
      </c>
      <c r="I487" s="310">
        <f t="shared" si="33"/>
        <v>20766.666666666668</v>
      </c>
      <c r="J487" s="316">
        <f t="shared" si="33"/>
        <v>21766.666666666668</v>
      </c>
      <c r="K487" s="273">
        <v>18450</v>
      </c>
      <c r="L487" s="275">
        <v>20600</v>
      </c>
      <c r="M487" s="274">
        <v>21600</v>
      </c>
      <c r="N487" s="273">
        <v>18700</v>
      </c>
      <c r="O487" s="275">
        <v>20800</v>
      </c>
      <c r="P487" s="274">
        <v>21800</v>
      </c>
      <c r="Q487" s="273">
        <v>18850</v>
      </c>
      <c r="R487" s="275">
        <v>20900</v>
      </c>
      <c r="S487" s="274">
        <v>21900</v>
      </c>
      <c r="T487" s="273">
        <v>18850</v>
      </c>
      <c r="U487" s="275">
        <v>20900</v>
      </c>
      <c r="V487" s="274">
        <v>21900</v>
      </c>
      <c r="W487" s="273">
        <v>18550</v>
      </c>
      <c r="X487" s="275">
        <v>20700</v>
      </c>
      <c r="Y487" s="274">
        <v>21700</v>
      </c>
      <c r="Z487" s="273">
        <v>19000</v>
      </c>
      <c r="AA487" s="275">
        <v>21000</v>
      </c>
      <c r="AB487" s="274">
        <v>22000</v>
      </c>
      <c r="AC487" s="273">
        <v>18350</v>
      </c>
      <c r="AD487" s="275">
        <v>20500</v>
      </c>
      <c r="AE487" s="274">
        <v>21500</v>
      </c>
      <c r="AF487" s="273">
        <v>18850</v>
      </c>
      <c r="AG487" s="275">
        <v>20900</v>
      </c>
      <c r="AH487" s="274">
        <v>21900</v>
      </c>
      <c r="AI487" s="275">
        <v>18450</v>
      </c>
      <c r="AJ487" s="275">
        <v>20600</v>
      </c>
      <c r="AK487" s="274">
        <v>21600</v>
      </c>
      <c r="AL487" s="72"/>
    </row>
    <row r="488" spans="1:38" x14ac:dyDescent="0.25">
      <c r="A488" s="105"/>
      <c r="B488" s="19"/>
      <c r="C488" s="152" t="s">
        <v>811</v>
      </c>
      <c r="D488" s="228" t="s">
        <v>196</v>
      </c>
      <c r="E488" s="154">
        <f t="shared" si="31"/>
        <v>6316.666666666667</v>
      </c>
      <c r="F488" s="11"/>
      <c r="G488" s="150">
        <f t="shared" si="32"/>
        <v>27</v>
      </c>
      <c r="H488" s="276">
        <f t="shared" si="33"/>
        <v>5172.2222222222226</v>
      </c>
      <c r="I488" s="309">
        <f t="shared" si="33"/>
        <v>5866.666666666667</v>
      </c>
      <c r="J488" s="317">
        <f t="shared" si="33"/>
        <v>6316.666666666667</v>
      </c>
      <c r="K488" s="276">
        <v>4950</v>
      </c>
      <c r="L488" s="278">
        <v>5700</v>
      </c>
      <c r="M488" s="277">
        <v>6150</v>
      </c>
      <c r="N488" s="276">
        <v>5200</v>
      </c>
      <c r="O488" s="278">
        <v>5900</v>
      </c>
      <c r="P488" s="277">
        <v>6350</v>
      </c>
      <c r="Q488" s="276">
        <v>5350</v>
      </c>
      <c r="R488" s="278">
        <v>6000</v>
      </c>
      <c r="S488" s="277">
        <v>6450</v>
      </c>
      <c r="T488" s="276">
        <v>5350</v>
      </c>
      <c r="U488" s="278">
        <v>6000</v>
      </c>
      <c r="V488" s="277">
        <v>6450</v>
      </c>
      <c r="W488" s="276">
        <v>5050</v>
      </c>
      <c r="X488" s="278">
        <v>5800</v>
      </c>
      <c r="Y488" s="277">
        <v>6250</v>
      </c>
      <c r="Z488" s="276">
        <v>5500</v>
      </c>
      <c r="AA488" s="278">
        <v>6100</v>
      </c>
      <c r="AB488" s="277">
        <v>6550</v>
      </c>
      <c r="AC488" s="276">
        <v>4850</v>
      </c>
      <c r="AD488" s="278">
        <v>5600</v>
      </c>
      <c r="AE488" s="277">
        <v>6050</v>
      </c>
      <c r="AF488" s="276">
        <v>5350</v>
      </c>
      <c r="AG488" s="278">
        <v>6000</v>
      </c>
      <c r="AH488" s="277">
        <v>6450</v>
      </c>
      <c r="AI488" s="278">
        <v>4950</v>
      </c>
      <c r="AJ488" s="278">
        <v>5700</v>
      </c>
      <c r="AK488" s="277">
        <v>6150</v>
      </c>
      <c r="AL488" s="72"/>
    </row>
    <row r="489" spans="1:38" x14ac:dyDescent="0.25">
      <c r="A489" s="105"/>
      <c r="B489" s="19"/>
      <c r="C489" s="38" t="s">
        <v>812</v>
      </c>
      <c r="D489" s="632" t="s">
        <v>196</v>
      </c>
      <c r="E489" s="35">
        <f t="shared" si="31"/>
        <v>12266.666666666666</v>
      </c>
      <c r="F489" s="11"/>
      <c r="G489" s="22">
        <f t="shared" si="32"/>
        <v>27</v>
      </c>
      <c r="H489" s="273">
        <f t="shared" si="33"/>
        <v>10672.222222222223</v>
      </c>
      <c r="I489" s="310">
        <f t="shared" si="33"/>
        <v>11766.666666666666</v>
      </c>
      <c r="J489" s="316">
        <f t="shared" si="33"/>
        <v>12266.666666666666</v>
      </c>
      <c r="K489" s="273">
        <v>10450</v>
      </c>
      <c r="L489" s="275">
        <v>11600</v>
      </c>
      <c r="M489" s="274">
        <v>12100</v>
      </c>
      <c r="N489" s="273">
        <v>10700</v>
      </c>
      <c r="O489" s="275">
        <v>11800</v>
      </c>
      <c r="P489" s="274">
        <v>12300</v>
      </c>
      <c r="Q489" s="273">
        <v>10850</v>
      </c>
      <c r="R489" s="275">
        <v>11900</v>
      </c>
      <c r="S489" s="274">
        <v>12400</v>
      </c>
      <c r="T489" s="273">
        <v>10850</v>
      </c>
      <c r="U489" s="275">
        <v>11900</v>
      </c>
      <c r="V489" s="274">
        <v>12400</v>
      </c>
      <c r="W489" s="273">
        <v>10550</v>
      </c>
      <c r="X489" s="275">
        <v>11700</v>
      </c>
      <c r="Y489" s="274">
        <v>12200</v>
      </c>
      <c r="Z489" s="273">
        <v>11000</v>
      </c>
      <c r="AA489" s="275">
        <v>12000</v>
      </c>
      <c r="AB489" s="274">
        <v>12500</v>
      </c>
      <c r="AC489" s="273">
        <v>10350</v>
      </c>
      <c r="AD489" s="275">
        <v>11500</v>
      </c>
      <c r="AE489" s="274">
        <v>12000</v>
      </c>
      <c r="AF489" s="273">
        <v>10850</v>
      </c>
      <c r="AG489" s="275">
        <v>11900</v>
      </c>
      <c r="AH489" s="274">
        <v>12400</v>
      </c>
      <c r="AI489" s="275">
        <v>10450</v>
      </c>
      <c r="AJ489" s="275">
        <v>11600</v>
      </c>
      <c r="AK489" s="274">
        <v>12100</v>
      </c>
      <c r="AL489" s="72"/>
    </row>
    <row r="490" spans="1:38" x14ac:dyDescent="0.25">
      <c r="A490" s="105"/>
      <c r="B490" s="19"/>
      <c r="C490" s="152" t="s">
        <v>813</v>
      </c>
      <c r="D490" s="228" t="s">
        <v>196</v>
      </c>
      <c r="E490" s="154">
        <f t="shared" si="31"/>
        <v>16266.666666666666</v>
      </c>
      <c r="F490" s="11"/>
      <c r="G490" s="150">
        <f t="shared" si="32"/>
        <v>27</v>
      </c>
      <c r="H490" s="276">
        <f t="shared" si="33"/>
        <v>14122.222222222223</v>
      </c>
      <c r="I490" s="309">
        <f t="shared" si="33"/>
        <v>15266.666666666666</v>
      </c>
      <c r="J490" s="317">
        <f t="shared" si="33"/>
        <v>16266.666666666666</v>
      </c>
      <c r="K490" s="276">
        <v>13900</v>
      </c>
      <c r="L490" s="278">
        <v>15100</v>
      </c>
      <c r="M490" s="277">
        <v>16100</v>
      </c>
      <c r="N490" s="276">
        <v>14150</v>
      </c>
      <c r="O490" s="278">
        <v>15300</v>
      </c>
      <c r="P490" s="277">
        <v>16300</v>
      </c>
      <c r="Q490" s="276">
        <v>14300</v>
      </c>
      <c r="R490" s="278">
        <v>15400</v>
      </c>
      <c r="S490" s="277">
        <v>16400</v>
      </c>
      <c r="T490" s="276">
        <v>14300</v>
      </c>
      <c r="U490" s="278">
        <v>15400</v>
      </c>
      <c r="V490" s="277">
        <v>16400</v>
      </c>
      <c r="W490" s="276">
        <v>14000</v>
      </c>
      <c r="X490" s="278">
        <v>15200</v>
      </c>
      <c r="Y490" s="277">
        <v>16200</v>
      </c>
      <c r="Z490" s="276">
        <v>14450</v>
      </c>
      <c r="AA490" s="278">
        <v>15500</v>
      </c>
      <c r="AB490" s="277">
        <v>16500</v>
      </c>
      <c r="AC490" s="276">
        <v>13800</v>
      </c>
      <c r="AD490" s="278">
        <v>15000</v>
      </c>
      <c r="AE490" s="277">
        <v>16000</v>
      </c>
      <c r="AF490" s="276">
        <v>14300</v>
      </c>
      <c r="AG490" s="278">
        <v>15400</v>
      </c>
      <c r="AH490" s="277">
        <v>16400</v>
      </c>
      <c r="AI490" s="278">
        <v>13900</v>
      </c>
      <c r="AJ490" s="278">
        <v>15100</v>
      </c>
      <c r="AK490" s="277">
        <v>16100</v>
      </c>
      <c r="AL490" s="72"/>
    </row>
    <row r="491" spans="1:38" x14ac:dyDescent="0.25">
      <c r="A491" s="105"/>
      <c r="B491" s="19"/>
      <c r="C491" s="38" t="s">
        <v>814</v>
      </c>
      <c r="D491" s="632" t="s">
        <v>196</v>
      </c>
      <c r="E491" s="35">
        <f t="shared" si="31"/>
        <v>18766.666666666668</v>
      </c>
      <c r="F491" s="11"/>
      <c r="G491" s="22">
        <f t="shared" si="32"/>
        <v>27</v>
      </c>
      <c r="H491" s="273">
        <f t="shared" si="33"/>
        <v>16822.222222222223</v>
      </c>
      <c r="I491" s="310">
        <f t="shared" si="33"/>
        <v>18016.666666666668</v>
      </c>
      <c r="J491" s="316">
        <f t="shared" si="33"/>
        <v>18766.666666666668</v>
      </c>
      <c r="K491" s="273">
        <v>16600</v>
      </c>
      <c r="L491" s="275">
        <v>17850</v>
      </c>
      <c r="M491" s="274">
        <v>18600</v>
      </c>
      <c r="N491" s="273">
        <v>16850</v>
      </c>
      <c r="O491" s="275">
        <v>18050</v>
      </c>
      <c r="P491" s="274">
        <v>18800</v>
      </c>
      <c r="Q491" s="273">
        <v>17000</v>
      </c>
      <c r="R491" s="275">
        <v>18150</v>
      </c>
      <c r="S491" s="274">
        <v>18900</v>
      </c>
      <c r="T491" s="273">
        <v>17000</v>
      </c>
      <c r="U491" s="275">
        <v>18150</v>
      </c>
      <c r="V491" s="274">
        <v>18900</v>
      </c>
      <c r="W491" s="273">
        <v>16700</v>
      </c>
      <c r="X491" s="275">
        <v>17950</v>
      </c>
      <c r="Y491" s="274">
        <v>18700</v>
      </c>
      <c r="Z491" s="273">
        <v>17150</v>
      </c>
      <c r="AA491" s="275">
        <v>18250</v>
      </c>
      <c r="AB491" s="274">
        <v>19000</v>
      </c>
      <c r="AC491" s="273">
        <v>16500</v>
      </c>
      <c r="AD491" s="275">
        <v>17750</v>
      </c>
      <c r="AE491" s="274">
        <v>18500</v>
      </c>
      <c r="AF491" s="273">
        <v>17000</v>
      </c>
      <c r="AG491" s="275">
        <v>18150</v>
      </c>
      <c r="AH491" s="274">
        <v>18900</v>
      </c>
      <c r="AI491" s="275">
        <v>16600</v>
      </c>
      <c r="AJ491" s="275">
        <v>17850</v>
      </c>
      <c r="AK491" s="274">
        <v>18600</v>
      </c>
      <c r="AL491" s="72"/>
    </row>
    <row r="492" spans="1:38" ht="15.75" thickBot="1" x14ac:dyDescent="0.3">
      <c r="A492" s="331"/>
      <c r="B492" s="19"/>
      <c r="C492" s="153" t="s">
        <v>815</v>
      </c>
      <c r="D492" s="78" t="s">
        <v>196</v>
      </c>
      <c r="E492" s="155">
        <f t="shared" si="31"/>
        <v>21766.666666666668</v>
      </c>
      <c r="F492" s="11"/>
      <c r="G492" s="151">
        <f t="shared" si="32"/>
        <v>27</v>
      </c>
      <c r="H492" s="279">
        <f t="shared" si="33"/>
        <v>19672.222222222223</v>
      </c>
      <c r="I492" s="312">
        <f t="shared" si="33"/>
        <v>20766.666666666668</v>
      </c>
      <c r="J492" s="318">
        <f t="shared" si="33"/>
        <v>21766.666666666668</v>
      </c>
      <c r="K492" s="279">
        <v>19450</v>
      </c>
      <c r="L492" s="281">
        <v>20600</v>
      </c>
      <c r="M492" s="280">
        <v>21600</v>
      </c>
      <c r="N492" s="279">
        <v>19700</v>
      </c>
      <c r="O492" s="281">
        <v>20800</v>
      </c>
      <c r="P492" s="280">
        <v>21800</v>
      </c>
      <c r="Q492" s="279">
        <v>19850</v>
      </c>
      <c r="R492" s="281">
        <v>20900</v>
      </c>
      <c r="S492" s="280">
        <v>21900</v>
      </c>
      <c r="T492" s="279">
        <v>19850</v>
      </c>
      <c r="U492" s="281">
        <v>20900</v>
      </c>
      <c r="V492" s="280">
        <v>21900</v>
      </c>
      <c r="W492" s="279">
        <v>19550</v>
      </c>
      <c r="X492" s="281">
        <v>20700</v>
      </c>
      <c r="Y492" s="280">
        <v>21700</v>
      </c>
      <c r="Z492" s="279">
        <v>20000</v>
      </c>
      <c r="AA492" s="281">
        <v>21000</v>
      </c>
      <c r="AB492" s="280">
        <v>22000</v>
      </c>
      <c r="AC492" s="279">
        <v>19350</v>
      </c>
      <c r="AD492" s="281">
        <v>20500</v>
      </c>
      <c r="AE492" s="280">
        <v>21500</v>
      </c>
      <c r="AF492" s="279">
        <v>19850</v>
      </c>
      <c r="AG492" s="281">
        <v>20900</v>
      </c>
      <c r="AH492" s="280">
        <v>21900</v>
      </c>
      <c r="AI492" s="281">
        <v>19450</v>
      </c>
      <c r="AJ492" s="281">
        <v>20600</v>
      </c>
      <c r="AK492" s="280">
        <v>21600</v>
      </c>
      <c r="AL492" s="72"/>
    </row>
    <row r="493" spans="1:38" x14ac:dyDescent="0.25">
      <c r="A493" s="330" t="s">
        <v>816</v>
      </c>
      <c r="B493" s="19"/>
      <c r="C493" s="265" t="s">
        <v>817</v>
      </c>
      <c r="D493" s="633" t="s">
        <v>196</v>
      </c>
      <c r="E493" s="239">
        <f t="shared" si="31"/>
        <v>9755.5555555555547</v>
      </c>
      <c r="F493" s="11"/>
      <c r="G493" s="40">
        <f t="shared" si="32"/>
        <v>27</v>
      </c>
      <c r="H493" s="273">
        <f t="shared" si="33"/>
        <v>7772.2222222222226</v>
      </c>
      <c r="I493" s="310">
        <f t="shared" si="33"/>
        <v>8755.5555555555547</v>
      </c>
      <c r="J493" s="316">
        <f t="shared" si="33"/>
        <v>9755.5555555555547</v>
      </c>
      <c r="K493" s="273">
        <v>7550</v>
      </c>
      <c r="L493" s="275">
        <v>8700</v>
      </c>
      <c r="M493" s="274">
        <v>9700</v>
      </c>
      <c r="N493" s="273">
        <v>7800</v>
      </c>
      <c r="O493" s="275">
        <v>8800</v>
      </c>
      <c r="P493" s="274">
        <v>9800</v>
      </c>
      <c r="Q493" s="273">
        <v>7950</v>
      </c>
      <c r="R493" s="275">
        <v>8800</v>
      </c>
      <c r="S493" s="274">
        <v>9800</v>
      </c>
      <c r="T493" s="273">
        <v>7950</v>
      </c>
      <c r="U493" s="275">
        <v>8800</v>
      </c>
      <c r="V493" s="274">
        <v>9800</v>
      </c>
      <c r="W493" s="273">
        <v>7650</v>
      </c>
      <c r="X493" s="275">
        <v>8800</v>
      </c>
      <c r="Y493" s="274">
        <v>9800</v>
      </c>
      <c r="Z493" s="273">
        <v>8100</v>
      </c>
      <c r="AA493" s="275">
        <v>8800</v>
      </c>
      <c r="AB493" s="274">
        <v>9800</v>
      </c>
      <c r="AC493" s="273">
        <v>7450</v>
      </c>
      <c r="AD493" s="275">
        <v>8600</v>
      </c>
      <c r="AE493" s="274">
        <v>9600</v>
      </c>
      <c r="AF493" s="273">
        <v>7950</v>
      </c>
      <c r="AG493" s="275">
        <v>8800</v>
      </c>
      <c r="AH493" s="274">
        <v>9800</v>
      </c>
      <c r="AI493" s="275">
        <v>7550</v>
      </c>
      <c r="AJ493" s="275">
        <v>8700</v>
      </c>
      <c r="AK493" s="274">
        <v>9700</v>
      </c>
      <c r="AL493" s="72"/>
    </row>
    <row r="494" spans="1:38" x14ac:dyDescent="0.25">
      <c r="A494" s="105"/>
      <c r="B494" s="19"/>
      <c r="C494" s="152" t="s">
        <v>818</v>
      </c>
      <c r="D494" s="228" t="s">
        <v>196</v>
      </c>
      <c r="E494" s="154">
        <f t="shared" si="31"/>
        <v>11755.555555555555</v>
      </c>
      <c r="F494" s="11"/>
      <c r="G494" s="150">
        <f t="shared" si="32"/>
        <v>27</v>
      </c>
      <c r="H494" s="276">
        <f t="shared" si="33"/>
        <v>10272.222222222223</v>
      </c>
      <c r="I494" s="309">
        <f t="shared" si="33"/>
        <v>11255.555555555555</v>
      </c>
      <c r="J494" s="317">
        <f t="shared" si="33"/>
        <v>11755.555555555555</v>
      </c>
      <c r="K494" s="276">
        <v>10050</v>
      </c>
      <c r="L494" s="278">
        <v>11200</v>
      </c>
      <c r="M494" s="277">
        <v>11700</v>
      </c>
      <c r="N494" s="276">
        <v>10300</v>
      </c>
      <c r="O494" s="278">
        <v>11300</v>
      </c>
      <c r="P494" s="277">
        <v>11800</v>
      </c>
      <c r="Q494" s="276">
        <v>10450</v>
      </c>
      <c r="R494" s="278">
        <v>11300</v>
      </c>
      <c r="S494" s="277">
        <v>11800</v>
      </c>
      <c r="T494" s="276">
        <v>10450</v>
      </c>
      <c r="U494" s="278">
        <v>11300</v>
      </c>
      <c r="V494" s="277">
        <v>11800</v>
      </c>
      <c r="W494" s="276">
        <v>10150</v>
      </c>
      <c r="X494" s="278">
        <v>11300</v>
      </c>
      <c r="Y494" s="277">
        <v>11800</v>
      </c>
      <c r="Z494" s="276">
        <v>10600</v>
      </c>
      <c r="AA494" s="278">
        <v>11300</v>
      </c>
      <c r="AB494" s="277">
        <v>11800</v>
      </c>
      <c r="AC494" s="276">
        <v>9950</v>
      </c>
      <c r="AD494" s="278">
        <v>11100</v>
      </c>
      <c r="AE494" s="277">
        <v>11600</v>
      </c>
      <c r="AF494" s="276">
        <v>10450</v>
      </c>
      <c r="AG494" s="278">
        <v>11300</v>
      </c>
      <c r="AH494" s="277">
        <v>11800</v>
      </c>
      <c r="AI494" s="278">
        <v>10050</v>
      </c>
      <c r="AJ494" s="278">
        <v>11200</v>
      </c>
      <c r="AK494" s="277">
        <v>11700</v>
      </c>
      <c r="AL494" s="72"/>
    </row>
    <row r="495" spans="1:38" x14ac:dyDescent="0.25">
      <c r="A495" s="105"/>
      <c r="B495" s="19"/>
      <c r="C495" s="38" t="s">
        <v>819</v>
      </c>
      <c r="D495" s="632" t="s">
        <v>196</v>
      </c>
      <c r="E495" s="35">
        <f t="shared" si="31"/>
        <v>13755.555555555555</v>
      </c>
      <c r="F495" s="11"/>
      <c r="G495" s="22">
        <f t="shared" si="32"/>
        <v>27</v>
      </c>
      <c r="H495" s="273">
        <f t="shared" si="33"/>
        <v>12272.222222222223</v>
      </c>
      <c r="I495" s="310">
        <f t="shared" si="33"/>
        <v>13255.555555555555</v>
      </c>
      <c r="J495" s="316">
        <f t="shared" si="33"/>
        <v>13755.555555555555</v>
      </c>
      <c r="K495" s="273">
        <v>12050</v>
      </c>
      <c r="L495" s="275">
        <v>13200</v>
      </c>
      <c r="M495" s="274">
        <v>13700</v>
      </c>
      <c r="N495" s="273">
        <v>12300</v>
      </c>
      <c r="O495" s="275">
        <v>13300</v>
      </c>
      <c r="P495" s="274">
        <v>13800</v>
      </c>
      <c r="Q495" s="273">
        <v>12450</v>
      </c>
      <c r="R495" s="275">
        <v>13300</v>
      </c>
      <c r="S495" s="274">
        <v>13800</v>
      </c>
      <c r="T495" s="273">
        <v>12450</v>
      </c>
      <c r="U495" s="275">
        <v>13300</v>
      </c>
      <c r="V495" s="274">
        <v>13800</v>
      </c>
      <c r="W495" s="273">
        <v>12150</v>
      </c>
      <c r="X495" s="275">
        <v>13300</v>
      </c>
      <c r="Y495" s="274">
        <v>13800</v>
      </c>
      <c r="Z495" s="273">
        <v>12600</v>
      </c>
      <c r="AA495" s="275">
        <v>13300</v>
      </c>
      <c r="AB495" s="274">
        <v>13800</v>
      </c>
      <c r="AC495" s="273">
        <v>11950</v>
      </c>
      <c r="AD495" s="275">
        <v>13100</v>
      </c>
      <c r="AE495" s="274">
        <v>13600</v>
      </c>
      <c r="AF495" s="273">
        <v>12450</v>
      </c>
      <c r="AG495" s="275">
        <v>13300</v>
      </c>
      <c r="AH495" s="274">
        <v>13800</v>
      </c>
      <c r="AI495" s="275">
        <v>12050</v>
      </c>
      <c r="AJ495" s="275">
        <v>13200</v>
      </c>
      <c r="AK495" s="274">
        <v>13700</v>
      </c>
      <c r="AL495" s="72"/>
    </row>
    <row r="496" spans="1:38" x14ac:dyDescent="0.25">
      <c r="A496" s="105"/>
      <c r="B496" s="19"/>
      <c r="C496" s="152" t="s">
        <v>820</v>
      </c>
      <c r="D496" s="228" t="s">
        <v>196</v>
      </c>
      <c r="E496" s="154">
        <f t="shared" si="31"/>
        <v>15255.555555555555</v>
      </c>
      <c r="F496" s="11"/>
      <c r="G496" s="150">
        <f t="shared" si="32"/>
        <v>27</v>
      </c>
      <c r="H496" s="276">
        <f t="shared" si="33"/>
        <v>13772.222222222223</v>
      </c>
      <c r="I496" s="309">
        <f t="shared" si="33"/>
        <v>14755.555555555555</v>
      </c>
      <c r="J496" s="317">
        <f t="shared" si="33"/>
        <v>15255.555555555555</v>
      </c>
      <c r="K496" s="276">
        <v>13550</v>
      </c>
      <c r="L496" s="278">
        <v>14700</v>
      </c>
      <c r="M496" s="277">
        <v>15200</v>
      </c>
      <c r="N496" s="276">
        <v>13800</v>
      </c>
      <c r="O496" s="278">
        <v>14800</v>
      </c>
      <c r="P496" s="277">
        <v>15300</v>
      </c>
      <c r="Q496" s="276">
        <v>13950</v>
      </c>
      <c r="R496" s="278">
        <v>14800</v>
      </c>
      <c r="S496" s="277">
        <v>15300</v>
      </c>
      <c r="T496" s="276">
        <v>13950</v>
      </c>
      <c r="U496" s="278">
        <v>14800</v>
      </c>
      <c r="V496" s="277">
        <v>15300</v>
      </c>
      <c r="W496" s="276">
        <v>13650</v>
      </c>
      <c r="X496" s="278">
        <v>14800</v>
      </c>
      <c r="Y496" s="277">
        <v>15300</v>
      </c>
      <c r="Z496" s="276">
        <v>14100</v>
      </c>
      <c r="AA496" s="278">
        <v>14800</v>
      </c>
      <c r="AB496" s="277">
        <v>15300</v>
      </c>
      <c r="AC496" s="276">
        <v>13450</v>
      </c>
      <c r="AD496" s="278">
        <v>14600</v>
      </c>
      <c r="AE496" s="277">
        <v>15100</v>
      </c>
      <c r="AF496" s="276">
        <v>13950</v>
      </c>
      <c r="AG496" s="278">
        <v>14800</v>
      </c>
      <c r="AH496" s="277">
        <v>15300</v>
      </c>
      <c r="AI496" s="278">
        <v>13550</v>
      </c>
      <c r="AJ496" s="278">
        <v>14700</v>
      </c>
      <c r="AK496" s="277">
        <v>15200</v>
      </c>
      <c r="AL496" s="72"/>
    </row>
    <row r="497" spans="1:38" x14ac:dyDescent="0.25">
      <c r="A497" s="105"/>
      <c r="B497" s="19"/>
      <c r="C497" s="38" t="s">
        <v>821</v>
      </c>
      <c r="D497" s="632" t="s">
        <v>196</v>
      </c>
      <c r="E497" s="35">
        <f t="shared" si="31"/>
        <v>16755.555555555555</v>
      </c>
      <c r="F497" s="11"/>
      <c r="G497" s="22">
        <f t="shared" si="32"/>
        <v>27</v>
      </c>
      <c r="H497" s="273">
        <f t="shared" si="33"/>
        <v>15272.222222222223</v>
      </c>
      <c r="I497" s="310">
        <f t="shared" si="33"/>
        <v>16255.555555555555</v>
      </c>
      <c r="J497" s="316">
        <f t="shared" si="33"/>
        <v>16755.555555555555</v>
      </c>
      <c r="K497" s="273">
        <v>15050</v>
      </c>
      <c r="L497" s="275">
        <v>16200</v>
      </c>
      <c r="M497" s="274">
        <v>16700</v>
      </c>
      <c r="N497" s="273">
        <v>15300</v>
      </c>
      <c r="O497" s="275">
        <v>16300</v>
      </c>
      <c r="P497" s="274">
        <v>16800</v>
      </c>
      <c r="Q497" s="273">
        <v>15450</v>
      </c>
      <c r="R497" s="275">
        <v>16300</v>
      </c>
      <c r="S497" s="274">
        <v>16800</v>
      </c>
      <c r="T497" s="273">
        <v>15450</v>
      </c>
      <c r="U497" s="275">
        <v>16300</v>
      </c>
      <c r="V497" s="274">
        <v>16800</v>
      </c>
      <c r="W497" s="273">
        <v>15150</v>
      </c>
      <c r="X497" s="275">
        <v>16300</v>
      </c>
      <c r="Y497" s="274">
        <v>16800</v>
      </c>
      <c r="Z497" s="273">
        <v>15600</v>
      </c>
      <c r="AA497" s="275">
        <v>16300</v>
      </c>
      <c r="AB497" s="274">
        <v>16800</v>
      </c>
      <c r="AC497" s="273">
        <v>14950</v>
      </c>
      <c r="AD497" s="275">
        <v>16100</v>
      </c>
      <c r="AE497" s="274">
        <v>16600</v>
      </c>
      <c r="AF497" s="273">
        <v>15450</v>
      </c>
      <c r="AG497" s="275">
        <v>16300</v>
      </c>
      <c r="AH497" s="274">
        <v>16800</v>
      </c>
      <c r="AI497" s="275">
        <v>15050</v>
      </c>
      <c r="AJ497" s="275">
        <v>16200</v>
      </c>
      <c r="AK497" s="274">
        <v>16700</v>
      </c>
      <c r="AL497" s="72"/>
    </row>
    <row r="498" spans="1:38" x14ac:dyDescent="0.25">
      <c r="A498" s="105"/>
      <c r="B498" s="19"/>
      <c r="C498" s="152" t="s">
        <v>822</v>
      </c>
      <c r="D498" s="228" t="s">
        <v>196</v>
      </c>
      <c r="E498" s="154">
        <f t="shared" si="31"/>
        <v>7655.5555555555557</v>
      </c>
      <c r="F498" s="11"/>
      <c r="G498" s="150">
        <f t="shared" si="32"/>
        <v>27</v>
      </c>
      <c r="H498" s="276">
        <f t="shared" si="33"/>
        <v>6472.2222222222226</v>
      </c>
      <c r="I498" s="309">
        <f t="shared" si="33"/>
        <v>7155.5555555555557</v>
      </c>
      <c r="J498" s="317">
        <f t="shared" si="33"/>
        <v>7655.5555555555557</v>
      </c>
      <c r="K498" s="276">
        <v>6250</v>
      </c>
      <c r="L498" s="278">
        <v>7100</v>
      </c>
      <c r="M498" s="277">
        <v>7600</v>
      </c>
      <c r="N498" s="276">
        <v>6500</v>
      </c>
      <c r="O498" s="278">
        <v>7200</v>
      </c>
      <c r="P498" s="277">
        <v>7700</v>
      </c>
      <c r="Q498" s="276">
        <v>6650</v>
      </c>
      <c r="R498" s="278">
        <v>7200</v>
      </c>
      <c r="S498" s="277">
        <v>7700</v>
      </c>
      <c r="T498" s="276">
        <v>6650</v>
      </c>
      <c r="U498" s="278">
        <v>7200</v>
      </c>
      <c r="V498" s="277">
        <v>7700</v>
      </c>
      <c r="W498" s="276">
        <v>6350</v>
      </c>
      <c r="X498" s="278">
        <v>7200</v>
      </c>
      <c r="Y498" s="277">
        <v>7700</v>
      </c>
      <c r="Z498" s="276">
        <v>6800</v>
      </c>
      <c r="AA498" s="278">
        <v>7200</v>
      </c>
      <c r="AB498" s="277">
        <v>7700</v>
      </c>
      <c r="AC498" s="276">
        <v>6150</v>
      </c>
      <c r="AD498" s="278">
        <v>7000</v>
      </c>
      <c r="AE498" s="277">
        <v>7500</v>
      </c>
      <c r="AF498" s="276">
        <v>6650</v>
      </c>
      <c r="AG498" s="278">
        <v>7200</v>
      </c>
      <c r="AH498" s="277">
        <v>7700</v>
      </c>
      <c r="AI498" s="278">
        <v>6250</v>
      </c>
      <c r="AJ498" s="278">
        <v>7100</v>
      </c>
      <c r="AK498" s="277">
        <v>7600</v>
      </c>
      <c r="AL498" s="72"/>
    </row>
    <row r="499" spans="1:38" x14ac:dyDescent="0.25">
      <c r="A499" s="105"/>
      <c r="B499" s="19"/>
      <c r="C499" s="38" t="s">
        <v>823</v>
      </c>
      <c r="D499" s="632" t="s">
        <v>196</v>
      </c>
      <c r="E499" s="35">
        <f t="shared" si="31"/>
        <v>9955.5555555555547</v>
      </c>
      <c r="F499" s="11"/>
      <c r="G499" s="22">
        <f t="shared" si="32"/>
        <v>27</v>
      </c>
      <c r="H499" s="273">
        <f t="shared" si="33"/>
        <v>8272.2222222222226</v>
      </c>
      <c r="I499" s="310">
        <f t="shared" si="33"/>
        <v>9055.5555555555547</v>
      </c>
      <c r="J499" s="316">
        <f t="shared" si="33"/>
        <v>9955.5555555555547</v>
      </c>
      <c r="K499" s="273">
        <v>8050</v>
      </c>
      <c r="L499" s="275">
        <v>9000</v>
      </c>
      <c r="M499" s="274">
        <v>9900</v>
      </c>
      <c r="N499" s="273">
        <v>8300</v>
      </c>
      <c r="O499" s="275">
        <v>9100</v>
      </c>
      <c r="P499" s="274">
        <v>10000</v>
      </c>
      <c r="Q499" s="273">
        <v>8450</v>
      </c>
      <c r="R499" s="275">
        <v>9100</v>
      </c>
      <c r="S499" s="274">
        <v>10000</v>
      </c>
      <c r="T499" s="273">
        <v>8450</v>
      </c>
      <c r="U499" s="275">
        <v>9100</v>
      </c>
      <c r="V499" s="274">
        <v>10000</v>
      </c>
      <c r="W499" s="273">
        <v>8150</v>
      </c>
      <c r="X499" s="275">
        <v>9100</v>
      </c>
      <c r="Y499" s="274">
        <v>10000</v>
      </c>
      <c r="Z499" s="273">
        <v>8600</v>
      </c>
      <c r="AA499" s="275">
        <v>9100</v>
      </c>
      <c r="AB499" s="274">
        <v>10000</v>
      </c>
      <c r="AC499" s="273">
        <v>7950</v>
      </c>
      <c r="AD499" s="275">
        <v>8900</v>
      </c>
      <c r="AE499" s="274">
        <v>9800</v>
      </c>
      <c r="AF499" s="273">
        <v>8450</v>
      </c>
      <c r="AG499" s="275">
        <v>9100</v>
      </c>
      <c r="AH499" s="274">
        <v>10000</v>
      </c>
      <c r="AI499" s="275">
        <v>8050</v>
      </c>
      <c r="AJ499" s="275">
        <v>9000</v>
      </c>
      <c r="AK499" s="274">
        <v>9900</v>
      </c>
      <c r="AL499" s="72"/>
    </row>
    <row r="500" spans="1:38" x14ac:dyDescent="0.25">
      <c r="A500" s="105"/>
      <c r="B500" s="19"/>
      <c r="C500" s="152" t="s">
        <v>824</v>
      </c>
      <c r="D500" s="228" t="s">
        <v>196</v>
      </c>
      <c r="E500" s="154">
        <f t="shared" si="31"/>
        <v>13455.555555555555</v>
      </c>
      <c r="F500" s="11"/>
      <c r="G500" s="150">
        <f t="shared" si="32"/>
        <v>27</v>
      </c>
      <c r="H500" s="276">
        <f t="shared" si="33"/>
        <v>10672.222222222223</v>
      </c>
      <c r="I500" s="309">
        <f t="shared" si="33"/>
        <v>12155.555555555555</v>
      </c>
      <c r="J500" s="317">
        <f t="shared" si="33"/>
        <v>13455.555555555555</v>
      </c>
      <c r="K500" s="276">
        <v>10450</v>
      </c>
      <c r="L500" s="278">
        <v>12100</v>
      </c>
      <c r="M500" s="277">
        <v>13400</v>
      </c>
      <c r="N500" s="276">
        <v>10700</v>
      </c>
      <c r="O500" s="278">
        <v>12200</v>
      </c>
      <c r="P500" s="277">
        <v>13500</v>
      </c>
      <c r="Q500" s="276">
        <v>10850</v>
      </c>
      <c r="R500" s="278">
        <v>12200</v>
      </c>
      <c r="S500" s="277">
        <v>13500</v>
      </c>
      <c r="T500" s="276">
        <v>10850</v>
      </c>
      <c r="U500" s="278">
        <v>12200</v>
      </c>
      <c r="V500" s="277">
        <v>13500</v>
      </c>
      <c r="W500" s="276">
        <v>10550</v>
      </c>
      <c r="X500" s="278">
        <v>12200</v>
      </c>
      <c r="Y500" s="277">
        <v>13500</v>
      </c>
      <c r="Z500" s="276">
        <v>11000</v>
      </c>
      <c r="AA500" s="278">
        <v>12200</v>
      </c>
      <c r="AB500" s="277">
        <v>13500</v>
      </c>
      <c r="AC500" s="276">
        <v>10350</v>
      </c>
      <c r="AD500" s="278">
        <v>12000</v>
      </c>
      <c r="AE500" s="277">
        <v>13300</v>
      </c>
      <c r="AF500" s="276">
        <v>10850</v>
      </c>
      <c r="AG500" s="278">
        <v>12200</v>
      </c>
      <c r="AH500" s="277">
        <v>13500</v>
      </c>
      <c r="AI500" s="278">
        <v>10450</v>
      </c>
      <c r="AJ500" s="278">
        <v>12100</v>
      </c>
      <c r="AK500" s="277">
        <v>13400</v>
      </c>
      <c r="AL500" s="72"/>
    </row>
    <row r="501" spans="1:38" x14ac:dyDescent="0.25">
      <c r="A501" s="105"/>
      <c r="B501" s="19"/>
      <c r="C501" s="38" t="s">
        <v>825</v>
      </c>
      <c r="D501" s="632" t="s">
        <v>196</v>
      </c>
      <c r="E501" s="35">
        <f t="shared" si="31"/>
        <v>14955.555555555555</v>
      </c>
      <c r="F501" s="11"/>
      <c r="G501" s="22">
        <f t="shared" si="32"/>
        <v>27</v>
      </c>
      <c r="H501" s="273">
        <f t="shared" si="33"/>
        <v>13172.222222222223</v>
      </c>
      <c r="I501" s="310">
        <f t="shared" si="33"/>
        <v>13955.555555555555</v>
      </c>
      <c r="J501" s="316">
        <f t="shared" si="33"/>
        <v>14955.555555555555</v>
      </c>
      <c r="K501" s="273">
        <v>12950</v>
      </c>
      <c r="L501" s="275">
        <v>13900</v>
      </c>
      <c r="M501" s="274">
        <v>14900</v>
      </c>
      <c r="N501" s="273">
        <v>13200</v>
      </c>
      <c r="O501" s="275">
        <v>14000</v>
      </c>
      <c r="P501" s="274">
        <v>15000</v>
      </c>
      <c r="Q501" s="273">
        <v>13350</v>
      </c>
      <c r="R501" s="275">
        <v>14000</v>
      </c>
      <c r="S501" s="274">
        <v>15000</v>
      </c>
      <c r="T501" s="273">
        <v>13350</v>
      </c>
      <c r="U501" s="275">
        <v>14000</v>
      </c>
      <c r="V501" s="274">
        <v>15000</v>
      </c>
      <c r="W501" s="273">
        <v>13050</v>
      </c>
      <c r="X501" s="275">
        <v>14000</v>
      </c>
      <c r="Y501" s="274">
        <v>15000</v>
      </c>
      <c r="Z501" s="273">
        <v>13500</v>
      </c>
      <c r="AA501" s="275">
        <v>14000</v>
      </c>
      <c r="AB501" s="274">
        <v>15000</v>
      </c>
      <c r="AC501" s="273">
        <v>12850</v>
      </c>
      <c r="AD501" s="275">
        <v>13800</v>
      </c>
      <c r="AE501" s="274">
        <v>14800</v>
      </c>
      <c r="AF501" s="273">
        <v>13350</v>
      </c>
      <c r="AG501" s="275">
        <v>14000</v>
      </c>
      <c r="AH501" s="274">
        <v>15000</v>
      </c>
      <c r="AI501" s="275">
        <v>12950</v>
      </c>
      <c r="AJ501" s="275">
        <v>13900</v>
      </c>
      <c r="AK501" s="274">
        <v>14900</v>
      </c>
      <c r="AL501" s="72"/>
    </row>
    <row r="502" spans="1:38" x14ac:dyDescent="0.25">
      <c r="A502" s="105"/>
      <c r="B502" s="19"/>
      <c r="C502" s="152" t="s">
        <v>826</v>
      </c>
      <c r="D502" s="228" t="s">
        <v>196</v>
      </c>
      <c r="E502" s="154">
        <f t="shared" si="31"/>
        <v>16955.555555555555</v>
      </c>
      <c r="F502" s="11"/>
      <c r="G502" s="150">
        <f t="shared" si="32"/>
        <v>27</v>
      </c>
      <c r="H502" s="276">
        <f t="shared" si="33"/>
        <v>15172.222222222223</v>
      </c>
      <c r="I502" s="309">
        <f t="shared" si="33"/>
        <v>15955.555555555555</v>
      </c>
      <c r="J502" s="317">
        <f t="shared" si="33"/>
        <v>16955.555555555555</v>
      </c>
      <c r="K502" s="276">
        <v>14950</v>
      </c>
      <c r="L502" s="278">
        <v>15900</v>
      </c>
      <c r="M502" s="277">
        <v>16900</v>
      </c>
      <c r="N502" s="276">
        <v>15200</v>
      </c>
      <c r="O502" s="278">
        <v>16000</v>
      </c>
      <c r="P502" s="277">
        <v>17000</v>
      </c>
      <c r="Q502" s="276">
        <v>15350</v>
      </c>
      <c r="R502" s="278">
        <v>16000</v>
      </c>
      <c r="S502" s="277">
        <v>17000</v>
      </c>
      <c r="T502" s="276">
        <v>15350</v>
      </c>
      <c r="U502" s="278">
        <v>16000</v>
      </c>
      <c r="V502" s="277">
        <v>17000</v>
      </c>
      <c r="W502" s="276">
        <v>15050</v>
      </c>
      <c r="X502" s="278">
        <v>16000</v>
      </c>
      <c r="Y502" s="277">
        <v>17000</v>
      </c>
      <c r="Z502" s="276">
        <v>15500</v>
      </c>
      <c r="AA502" s="278">
        <v>16000</v>
      </c>
      <c r="AB502" s="277">
        <v>17000</v>
      </c>
      <c r="AC502" s="276">
        <v>14850</v>
      </c>
      <c r="AD502" s="278">
        <v>15800</v>
      </c>
      <c r="AE502" s="277">
        <v>16800</v>
      </c>
      <c r="AF502" s="276">
        <v>15350</v>
      </c>
      <c r="AG502" s="278">
        <v>16000</v>
      </c>
      <c r="AH502" s="277">
        <v>17000</v>
      </c>
      <c r="AI502" s="278">
        <v>14950</v>
      </c>
      <c r="AJ502" s="278">
        <v>15900</v>
      </c>
      <c r="AK502" s="277">
        <v>16900</v>
      </c>
      <c r="AL502" s="72"/>
    </row>
    <row r="503" spans="1:38" x14ac:dyDescent="0.25">
      <c r="A503" s="105"/>
      <c r="B503" s="19"/>
      <c r="C503" s="38" t="s">
        <v>827</v>
      </c>
      <c r="D503" s="632" t="s">
        <v>196</v>
      </c>
      <c r="E503" s="35">
        <f t="shared" si="31"/>
        <v>8255.5555555555547</v>
      </c>
      <c r="F503" s="11"/>
      <c r="G503" s="22">
        <f t="shared" si="32"/>
        <v>27</v>
      </c>
      <c r="H503" s="273">
        <f t="shared" si="33"/>
        <v>5772.2222222222226</v>
      </c>
      <c r="I503" s="310">
        <f t="shared" si="33"/>
        <v>7455.5555555555557</v>
      </c>
      <c r="J503" s="316">
        <f t="shared" si="33"/>
        <v>8255.5555555555547</v>
      </c>
      <c r="K503" s="273">
        <v>5550</v>
      </c>
      <c r="L503" s="275">
        <v>7400</v>
      </c>
      <c r="M503" s="274">
        <v>8200</v>
      </c>
      <c r="N503" s="273">
        <v>5800</v>
      </c>
      <c r="O503" s="275">
        <v>7500</v>
      </c>
      <c r="P503" s="274">
        <v>8300</v>
      </c>
      <c r="Q503" s="273">
        <v>5950</v>
      </c>
      <c r="R503" s="275">
        <v>7500</v>
      </c>
      <c r="S503" s="274">
        <v>8300</v>
      </c>
      <c r="T503" s="273">
        <v>5950</v>
      </c>
      <c r="U503" s="275">
        <v>7500</v>
      </c>
      <c r="V503" s="274">
        <v>8300</v>
      </c>
      <c r="W503" s="273">
        <v>5650</v>
      </c>
      <c r="X503" s="275">
        <v>7500</v>
      </c>
      <c r="Y503" s="274">
        <v>8300</v>
      </c>
      <c r="Z503" s="273">
        <v>6100</v>
      </c>
      <c r="AA503" s="275">
        <v>7500</v>
      </c>
      <c r="AB503" s="274">
        <v>8300</v>
      </c>
      <c r="AC503" s="273">
        <v>5450</v>
      </c>
      <c r="AD503" s="275">
        <v>7300</v>
      </c>
      <c r="AE503" s="274">
        <v>8100</v>
      </c>
      <c r="AF503" s="273">
        <v>5950</v>
      </c>
      <c r="AG503" s="275">
        <v>7500</v>
      </c>
      <c r="AH503" s="274">
        <v>8300</v>
      </c>
      <c r="AI503" s="275">
        <v>5550</v>
      </c>
      <c r="AJ503" s="275">
        <v>7400</v>
      </c>
      <c r="AK503" s="274">
        <v>8200</v>
      </c>
      <c r="AL503" s="72"/>
    </row>
    <row r="504" spans="1:38" x14ac:dyDescent="0.25">
      <c r="A504" s="105"/>
      <c r="B504" s="19"/>
      <c r="C504" s="152" t="s">
        <v>828</v>
      </c>
      <c r="D504" s="228" t="s">
        <v>196</v>
      </c>
      <c r="E504" s="154">
        <f t="shared" si="31"/>
        <v>9955.5555555555547</v>
      </c>
      <c r="F504" s="11"/>
      <c r="G504" s="150">
        <f t="shared" si="32"/>
        <v>27</v>
      </c>
      <c r="H504" s="276">
        <f t="shared" si="33"/>
        <v>8272.2222222222226</v>
      </c>
      <c r="I504" s="309">
        <f t="shared" si="33"/>
        <v>9155.5555555555547</v>
      </c>
      <c r="J504" s="317">
        <f t="shared" si="33"/>
        <v>9955.5555555555547</v>
      </c>
      <c r="K504" s="276">
        <v>8050</v>
      </c>
      <c r="L504" s="278">
        <v>9100</v>
      </c>
      <c r="M504" s="277">
        <v>9900</v>
      </c>
      <c r="N504" s="276">
        <v>8300</v>
      </c>
      <c r="O504" s="278">
        <v>9200</v>
      </c>
      <c r="P504" s="277">
        <v>10000</v>
      </c>
      <c r="Q504" s="276">
        <v>8450</v>
      </c>
      <c r="R504" s="278">
        <v>9200</v>
      </c>
      <c r="S504" s="277">
        <v>10000</v>
      </c>
      <c r="T504" s="276">
        <v>8450</v>
      </c>
      <c r="U504" s="278">
        <v>9200</v>
      </c>
      <c r="V504" s="277">
        <v>10000</v>
      </c>
      <c r="W504" s="276">
        <v>8150</v>
      </c>
      <c r="X504" s="278">
        <v>9200</v>
      </c>
      <c r="Y504" s="277">
        <v>10000</v>
      </c>
      <c r="Z504" s="276">
        <v>8600</v>
      </c>
      <c r="AA504" s="278">
        <v>9200</v>
      </c>
      <c r="AB504" s="277">
        <v>10000</v>
      </c>
      <c r="AC504" s="276">
        <v>7950</v>
      </c>
      <c r="AD504" s="278">
        <v>9000</v>
      </c>
      <c r="AE504" s="277">
        <v>9800</v>
      </c>
      <c r="AF504" s="276">
        <v>8450</v>
      </c>
      <c r="AG504" s="278">
        <v>9200</v>
      </c>
      <c r="AH504" s="277">
        <v>10000</v>
      </c>
      <c r="AI504" s="278">
        <v>8050</v>
      </c>
      <c r="AJ504" s="278">
        <v>9100</v>
      </c>
      <c r="AK504" s="277">
        <v>9900</v>
      </c>
      <c r="AL504" s="72"/>
    </row>
    <row r="505" spans="1:38" x14ac:dyDescent="0.25">
      <c r="A505" s="105"/>
      <c r="B505" s="19"/>
      <c r="C505" s="38" t="s">
        <v>829</v>
      </c>
      <c r="D505" s="632" t="s">
        <v>196</v>
      </c>
      <c r="E505" s="35">
        <f t="shared" si="31"/>
        <v>13955.555555555555</v>
      </c>
      <c r="F505" s="11"/>
      <c r="G505" s="22">
        <f t="shared" si="32"/>
        <v>27</v>
      </c>
      <c r="H505" s="273">
        <f t="shared" si="33"/>
        <v>11672.222222222223</v>
      </c>
      <c r="I505" s="310">
        <f t="shared" si="33"/>
        <v>13455.555555555555</v>
      </c>
      <c r="J505" s="316">
        <f t="shared" si="33"/>
        <v>13955.555555555555</v>
      </c>
      <c r="K505" s="273">
        <v>11450</v>
      </c>
      <c r="L505" s="275">
        <v>13400</v>
      </c>
      <c r="M505" s="274">
        <v>13900</v>
      </c>
      <c r="N505" s="273">
        <v>11700</v>
      </c>
      <c r="O505" s="275">
        <v>13500</v>
      </c>
      <c r="P505" s="274">
        <v>14000</v>
      </c>
      <c r="Q505" s="273">
        <v>11850</v>
      </c>
      <c r="R505" s="275">
        <v>13500</v>
      </c>
      <c r="S505" s="274">
        <v>14000</v>
      </c>
      <c r="T505" s="273">
        <v>11850</v>
      </c>
      <c r="U505" s="275">
        <v>13500</v>
      </c>
      <c r="V505" s="274">
        <v>14000</v>
      </c>
      <c r="W505" s="273">
        <v>11550</v>
      </c>
      <c r="X505" s="275">
        <v>13500</v>
      </c>
      <c r="Y505" s="274">
        <v>14000</v>
      </c>
      <c r="Z505" s="273">
        <v>12000</v>
      </c>
      <c r="AA505" s="275">
        <v>13500</v>
      </c>
      <c r="AB505" s="274">
        <v>14000</v>
      </c>
      <c r="AC505" s="273">
        <v>11350</v>
      </c>
      <c r="AD505" s="275">
        <v>13300</v>
      </c>
      <c r="AE505" s="274">
        <v>13800</v>
      </c>
      <c r="AF505" s="273">
        <v>11850</v>
      </c>
      <c r="AG505" s="275">
        <v>13500</v>
      </c>
      <c r="AH505" s="274">
        <v>14000</v>
      </c>
      <c r="AI505" s="275">
        <v>11450</v>
      </c>
      <c r="AJ505" s="275">
        <v>13400</v>
      </c>
      <c r="AK505" s="274">
        <v>13900</v>
      </c>
      <c r="AL505" s="72"/>
    </row>
    <row r="506" spans="1:38" x14ac:dyDescent="0.25">
      <c r="A506" s="105"/>
      <c r="B506" s="19"/>
      <c r="C506" s="152" t="s">
        <v>830</v>
      </c>
      <c r="D506" s="228" t="s">
        <v>196</v>
      </c>
      <c r="E506" s="154">
        <f t="shared" si="31"/>
        <v>16155.555555555555</v>
      </c>
      <c r="F506" s="11"/>
      <c r="G506" s="150">
        <f t="shared" si="32"/>
        <v>27</v>
      </c>
      <c r="H506" s="276">
        <f t="shared" si="33"/>
        <v>14172.222222222223</v>
      </c>
      <c r="I506" s="309">
        <f t="shared" si="33"/>
        <v>14955.555555555555</v>
      </c>
      <c r="J506" s="317">
        <f t="shared" si="33"/>
        <v>16155.555555555555</v>
      </c>
      <c r="K506" s="276">
        <v>13950</v>
      </c>
      <c r="L506" s="278">
        <v>14900</v>
      </c>
      <c r="M506" s="277">
        <v>16100</v>
      </c>
      <c r="N506" s="276">
        <v>14200</v>
      </c>
      <c r="O506" s="278">
        <v>15000</v>
      </c>
      <c r="P506" s="277">
        <v>16200</v>
      </c>
      <c r="Q506" s="276">
        <v>14350</v>
      </c>
      <c r="R506" s="278">
        <v>15000</v>
      </c>
      <c r="S506" s="277">
        <v>16200</v>
      </c>
      <c r="T506" s="276">
        <v>14350</v>
      </c>
      <c r="U506" s="278">
        <v>15000</v>
      </c>
      <c r="V506" s="277">
        <v>16200</v>
      </c>
      <c r="W506" s="276">
        <v>14050</v>
      </c>
      <c r="X506" s="278">
        <v>15000</v>
      </c>
      <c r="Y506" s="277">
        <v>16200</v>
      </c>
      <c r="Z506" s="276">
        <v>14500</v>
      </c>
      <c r="AA506" s="278">
        <v>15000</v>
      </c>
      <c r="AB506" s="277">
        <v>16200</v>
      </c>
      <c r="AC506" s="276">
        <v>13850</v>
      </c>
      <c r="AD506" s="278">
        <v>14800</v>
      </c>
      <c r="AE506" s="277">
        <v>16000</v>
      </c>
      <c r="AF506" s="276">
        <v>14350</v>
      </c>
      <c r="AG506" s="278">
        <v>15000</v>
      </c>
      <c r="AH506" s="277">
        <v>16200</v>
      </c>
      <c r="AI506" s="278">
        <v>13950</v>
      </c>
      <c r="AJ506" s="278">
        <v>14900</v>
      </c>
      <c r="AK506" s="277">
        <v>16100</v>
      </c>
      <c r="AL506" s="72"/>
    </row>
    <row r="507" spans="1:38" x14ac:dyDescent="0.25">
      <c r="A507" s="105"/>
      <c r="B507" s="19"/>
      <c r="C507" s="38" t="s">
        <v>831</v>
      </c>
      <c r="D507" s="632" t="s">
        <v>196</v>
      </c>
      <c r="E507" s="35">
        <f t="shared" si="31"/>
        <v>19455.555555555555</v>
      </c>
      <c r="F507" s="11"/>
      <c r="G507" s="22">
        <f t="shared" si="32"/>
        <v>27</v>
      </c>
      <c r="H507" s="273">
        <f t="shared" si="33"/>
        <v>16672.222222222223</v>
      </c>
      <c r="I507" s="310">
        <f t="shared" si="33"/>
        <v>18155.555555555555</v>
      </c>
      <c r="J507" s="316">
        <f t="shared" si="33"/>
        <v>19455.555555555555</v>
      </c>
      <c r="K507" s="273">
        <v>16450</v>
      </c>
      <c r="L507" s="275">
        <v>18100</v>
      </c>
      <c r="M507" s="274">
        <v>19400</v>
      </c>
      <c r="N507" s="273">
        <v>16700</v>
      </c>
      <c r="O507" s="275">
        <v>18200</v>
      </c>
      <c r="P507" s="274">
        <v>19500</v>
      </c>
      <c r="Q507" s="273">
        <v>16850</v>
      </c>
      <c r="R507" s="275">
        <v>18200</v>
      </c>
      <c r="S507" s="274">
        <v>19500</v>
      </c>
      <c r="T507" s="273">
        <v>16850</v>
      </c>
      <c r="U507" s="275">
        <v>18200</v>
      </c>
      <c r="V507" s="274">
        <v>19500</v>
      </c>
      <c r="W507" s="273">
        <v>16550</v>
      </c>
      <c r="X507" s="275">
        <v>18200</v>
      </c>
      <c r="Y507" s="274">
        <v>19500</v>
      </c>
      <c r="Z507" s="273">
        <v>17000</v>
      </c>
      <c r="AA507" s="275">
        <v>18200</v>
      </c>
      <c r="AB507" s="274">
        <v>19500</v>
      </c>
      <c r="AC507" s="273">
        <v>16350</v>
      </c>
      <c r="AD507" s="275">
        <v>18000</v>
      </c>
      <c r="AE507" s="274">
        <v>19300</v>
      </c>
      <c r="AF507" s="273">
        <v>16850</v>
      </c>
      <c r="AG507" s="275">
        <v>18200</v>
      </c>
      <c r="AH507" s="274">
        <v>19500</v>
      </c>
      <c r="AI507" s="275">
        <v>16450</v>
      </c>
      <c r="AJ507" s="275">
        <v>18100</v>
      </c>
      <c r="AK507" s="274">
        <v>19400</v>
      </c>
      <c r="AL507" s="72"/>
    </row>
    <row r="508" spans="1:38" x14ac:dyDescent="0.25">
      <c r="A508" s="105"/>
      <c r="B508" s="19"/>
      <c r="C508" s="152" t="s">
        <v>832</v>
      </c>
      <c r="D508" s="228" t="s">
        <v>196</v>
      </c>
      <c r="E508" s="154">
        <f t="shared" si="31"/>
        <v>5255.5555555555557</v>
      </c>
      <c r="F508" s="11"/>
      <c r="G508" s="150">
        <f t="shared" si="32"/>
        <v>27</v>
      </c>
      <c r="H508" s="276">
        <f t="shared" si="33"/>
        <v>4122.2222222222226</v>
      </c>
      <c r="I508" s="309">
        <f t="shared" si="33"/>
        <v>4855.5555555555557</v>
      </c>
      <c r="J508" s="317">
        <f t="shared" si="33"/>
        <v>5255.5555555555557</v>
      </c>
      <c r="K508" s="276">
        <v>3900</v>
      </c>
      <c r="L508" s="278">
        <v>4800</v>
      </c>
      <c r="M508" s="277">
        <v>5200</v>
      </c>
      <c r="N508" s="276">
        <v>4150</v>
      </c>
      <c r="O508" s="278">
        <v>4900</v>
      </c>
      <c r="P508" s="277">
        <v>5300</v>
      </c>
      <c r="Q508" s="276">
        <v>4300</v>
      </c>
      <c r="R508" s="278">
        <v>4900</v>
      </c>
      <c r="S508" s="277">
        <v>5300</v>
      </c>
      <c r="T508" s="276">
        <v>4300</v>
      </c>
      <c r="U508" s="278">
        <v>4900</v>
      </c>
      <c r="V508" s="277">
        <v>5300</v>
      </c>
      <c r="W508" s="276">
        <v>4000</v>
      </c>
      <c r="X508" s="278">
        <v>4900</v>
      </c>
      <c r="Y508" s="277">
        <v>5300</v>
      </c>
      <c r="Z508" s="276">
        <v>4450</v>
      </c>
      <c r="AA508" s="278">
        <v>4900</v>
      </c>
      <c r="AB508" s="277">
        <v>5300</v>
      </c>
      <c r="AC508" s="276">
        <v>3800</v>
      </c>
      <c r="AD508" s="278">
        <v>4700</v>
      </c>
      <c r="AE508" s="277">
        <v>5100</v>
      </c>
      <c r="AF508" s="276">
        <v>4300</v>
      </c>
      <c r="AG508" s="278">
        <v>4900</v>
      </c>
      <c r="AH508" s="277">
        <v>5300</v>
      </c>
      <c r="AI508" s="278">
        <v>3900</v>
      </c>
      <c r="AJ508" s="278">
        <v>4800</v>
      </c>
      <c r="AK508" s="277">
        <v>5200</v>
      </c>
      <c r="AL508" s="72"/>
    </row>
    <row r="509" spans="1:38" x14ac:dyDescent="0.25">
      <c r="A509" s="105"/>
      <c r="B509" s="19"/>
      <c r="C509" s="38" t="s">
        <v>833</v>
      </c>
      <c r="D509" s="632" t="s">
        <v>196</v>
      </c>
      <c r="E509" s="35">
        <f t="shared" ref="E509:E572" si="34">J509</f>
        <v>9255.5555555555547</v>
      </c>
      <c r="F509" s="11"/>
      <c r="G509" s="22">
        <f t="shared" ref="G509:G572" si="35">COUNT(K509:AK509)</f>
        <v>27</v>
      </c>
      <c r="H509" s="273">
        <f t="shared" si="33"/>
        <v>7272.2222222222226</v>
      </c>
      <c r="I509" s="310">
        <f t="shared" si="33"/>
        <v>8455.5555555555547</v>
      </c>
      <c r="J509" s="316">
        <f t="shared" si="33"/>
        <v>9255.5555555555547</v>
      </c>
      <c r="K509" s="273">
        <v>7050</v>
      </c>
      <c r="L509" s="275">
        <v>8400</v>
      </c>
      <c r="M509" s="274">
        <v>9200</v>
      </c>
      <c r="N509" s="273">
        <v>7300</v>
      </c>
      <c r="O509" s="275">
        <v>8500</v>
      </c>
      <c r="P509" s="274">
        <v>9300</v>
      </c>
      <c r="Q509" s="273">
        <v>7450</v>
      </c>
      <c r="R509" s="275">
        <v>8500</v>
      </c>
      <c r="S509" s="274">
        <v>9300</v>
      </c>
      <c r="T509" s="273">
        <v>7450</v>
      </c>
      <c r="U509" s="275">
        <v>8500</v>
      </c>
      <c r="V509" s="274">
        <v>9300</v>
      </c>
      <c r="W509" s="273">
        <v>7150</v>
      </c>
      <c r="X509" s="275">
        <v>8500</v>
      </c>
      <c r="Y509" s="274">
        <v>9300</v>
      </c>
      <c r="Z509" s="273">
        <v>7600</v>
      </c>
      <c r="AA509" s="275">
        <v>8500</v>
      </c>
      <c r="AB509" s="274">
        <v>9300</v>
      </c>
      <c r="AC509" s="273">
        <v>6950</v>
      </c>
      <c r="AD509" s="275">
        <v>8300</v>
      </c>
      <c r="AE509" s="274">
        <v>9100</v>
      </c>
      <c r="AF509" s="273">
        <v>7450</v>
      </c>
      <c r="AG509" s="275">
        <v>8500</v>
      </c>
      <c r="AH509" s="274">
        <v>9300</v>
      </c>
      <c r="AI509" s="275">
        <v>7050</v>
      </c>
      <c r="AJ509" s="275">
        <v>8400</v>
      </c>
      <c r="AK509" s="274">
        <v>9200</v>
      </c>
      <c r="AL509" s="72"/>
    </row>
    <row r="510" spans="1:38" x14ac:dyDescent="0.25">
      <c r="A510" s="105"/>
      <c r="B510" s="19"/>
      <c r="C510" s="152" t="s">
        <v>834</v>
      </c>
      <c r="D510" s="228" t="s">
        <v>196</v>
      </c>
      <c r="E510" s="154">
        <f t="shared" si="34"/>
        <v>11566.666666666666</v>
      </c>
      <c r="F510" s="11"/>
      <c r="G510" s="150">
        <f t="shared" si="35"/>
        <v>27</v>
      </c>
      <c r="H510" s="276">
        <f t="shared" ref="H510:J573" si="36">AVERAGE(K510,N510,Q510,T510,W510,Z510,AC510,AF510,AI510)</f>
        <v>9622.2222222222226</v>
      </c>
      <c r="I510" s="309">
        <f t="shared" si="36"/>
        <v>10255.555555555555</v>
      </c>
      <c r="J510" s="317">
        <f t="shared" si="36"/>
        <v>11566.666666666666</v>
      </c>
      <c r="K510" s="276">
        <v>9400</v>
      </c>
      <c r="L510" s="278">
        <v>10200</v>
      </c>
      <c r="M510" s="277">
        <v>11500</v>
      </c>
      <c r="N510" s="276">
        <v>9650</v>
      </c>
      <c r="O510" s="278">
        <v>10300</v>
      </c>
      <c r="P510" s="277">
        <v>11600</v>
      </c>
      <c r="Q510" s="276">
        <v>9800</v>
      </c>
      <c r="R510" s="278">
        <v>10300</v>
      </c>
      <c r="S510" s="277">
        <v>11600</v>
      </c>
      <c r="T510" s="276">
        <v>9800</v>
      </c>
      <c r="U510" s="278">
        <v>10300</v>
      </c>
      <c r="V510" s="277">
        <v>11600</v>
      </c>
      <c r="W510" s="276">
        <v>9500</v>
      </c>
      <c r="X510" s="278">
        <v>10300</v>
      </c>
      <c r="Y510" s="277">
        <v>11600</v>
      </c>
      <c r="Z510" s="276">
        <v>9950</v>
      </c>
      <c r="AA510" s="278">
        <v>10300</v>
      </c>
      <c r="AB510" s="277">
        <v>11700</v>
      </c>
      <c r="AC510" s="276">
        <v>9300</v>
      </c>
      <c r="AD510" s="278">
        <v>10100</v>
      </c>
      <c r="AE510" s="277">
        <v>11400</v>
      </c>
      <c r="AF510" s="276">
        <v>9800</v>
      </c>
      <c r="AG510" s="278">
        <v>10300</v>
      </c>
      <c r="AH510" s="277">
        <v>11600</v>
      </c>
      <c r="AI510" s="278">
        <v>9400</v>
      </c>
      <c r="AJ510" s="278">
        <v>10200</v>
      </c>
      <c r="AK510" s="277">
        <v>11500</v>
      </c>
      <c r="AL510" s="72"/>
    </row>
    <row r="511" spans="1:38" x14ac:dyDescent="0.25">
      <c r="A511" s="105"/>
      <c r="B511" s="19"/>
      <c r="C511" s="38" t="s">
        <v>835</v>
      </c>
      <c r="D511" s="632" t="s">
        <v>196</v>
      </c>
      <c r="E511" s="35">
        <f t="shared" si="34"/>
        <v>13955.555555555555</v>
      </c>
      <c r="F511" s="11"/>
      <c r="G511" s="22">
        <f t="shared" si="35"/>
        <v>27</v>
      </c>
      <c r="H511" s="273">
        <f t="shared" si="36"/>
        <v>11672.222222222223</v>
      </c>
      <c r="I511" s="310">
        <f t="shared" si="36"/>
        <v>12955.555555555555</v>
      </c>
      <c r="J511" s="316">
        <f t="shared" si="36"/>
        <v>13955.555555555555</v>
      </c>
      <c r="K511" s="273">
        <v>11450</v>
      </c>
      <c r="L511" s="275">
        <v>12900</v>
      </c>
      <c r="M511" s="274">
        <v>13900</v>
      </c>
      <c r="N511" s="273">
        <v>11700</v>
      </c>
      <c r="O511" s="275">
        <v>13000</v>
      </c>
      <c r="P511" s="274">
        <v>14000</v>
      </c>
      <c r="Q511" s="273">
        <v>11850</v>
      </c>
      <c r="R511" s="275">
        <v>13000</v>
      </c>
      <c r="S511" s="274">
        <v>14000</v>
      </c>
      <c r="T511" s="273">
        <v>11850</v>
      </c>
      <c r="U511" s="275">
        <v>13000</v>
      </c>
      <c r="V511" s="274">
        <v>14000</v>
      </c>
      <c r="W511" s="273">
        <v>11550</v>
      </c>
      <c r="X511" s="275">
        <v>13000</v>
      </c>
      <c r="Y511" s="274">
        <v>14000</v>
      </c>
      <c r="Z511" s="273">
        <v>12000</v>
      </c>
      <c r="AA511" s="275">
        <v>13000</v>
      </c>
      <c r="AB511" s="274">
        <v>14000</v>
      </c>
      <c r="AC511" s="273">
        <v>11350</v>
      </c>
      <c r="AD511" s="275">
        <v>12800</v>
      </c>
      <c r="AE511" s="274">
        <v>13800</v>
      </c>
      <c r="AF511" s="273">
        <v>11850</v>
      </c>
      <c r="AG511" s="275">
        <v>13000</v>
      </c>
      <c r="AH511" s="274">
        <v>14000</v>
      </c>
      <c r="AI511" s="275">
        <v>11450</v>
      </c>
      <c r="AJ511" s="275">
        <v>12900</v>
      </c>
      <c r="AK511" s="274">
        <v>13900</v>
      </c>
      <c r="AL511" s="72"/>
    </row>
    <row r="512" spans="1:38" ht="15.75" thickBot="1" x14ac:dyDescent="0.3">
      <c r="A512" s="331"/>
      <c r="B512" s="19"/>
      <c r="C512" s="153" t="s">
        <v>836</v>
      </c>
      <c r="D512" s="78" t="s">
        <v>196</v>
      </c>
      <c r="E512" s="155">
        <f t="shared" si="34"/>
        <v>15322.222222222223</v>
      </c>
      <c r="F512" s="11"/>
      <c r="G512" s="151">
        <f t="shared" si="35"/>
        <v>27</v>
      </c>
      <c r="H512" s="276">
        <f t="shared" si="36"/>
        <v>14172.222222222223</v>
      </c>
      <c r="I512" s="309">
        <f t="shared" si="36"/>
        <v>14755.555555555555</v>
      </c>
      <c r="J512" s="317">
        <f t="shared" si="36"/>
        <v>15322.222222222223</v>
      </c>
      <c r="K512" s="276">
        <v>13950</v>
      </c>
      <c r="L512" s="278">
        <v>14700</v>
      </c>
      <c r="M512" s="277">
        <v>15250</v>
      </c>
      <c r="N512" s="276">
        <v>14200</v>
      </c>
      <c r="O512" s="278">
        <v>14800</v>
      </c>
      <c r="P512" s="277">
        <v>15350</v>
      </c>
      <c r="Q512" s="276">
        <v>14350</v>
      </c>
      <c r="R512" s="278">
        <v>14800</v>
      </c>
      <c r="S512" s="277">
        <v>15350</v>
      </c>
      <c r="T512" s="276">
        <v>14350</v>
      </c>
      <c r="U512" s="278">
        <v>14800</v>
      </c>
      <c r="V512" s="277">
        <v>15350</v>
      </c>
      <c r="W512" s="276">
        <v>14050</v>
      </c>
      <c r="X512" s="278">
        <v>14800</v>
      </c>
      <c r="Y512" s="277">
        <v>15350</v>
      </c>
      <c r="Z512" s="276">
        <v>14500</v>
      </c>
      <c r="AA512" s="278">
        <v>14800</v>
      </c>
      <c r="AB512" s="277">
        <v>15500</v>
      </c>
      <c r="AC512" s="276">
        <v>13850</v>
      </c>
      <c r="AD512" s="278">
        <v>14600</v>
      </c>
      <c r="AE512" s="277">
        <v>15150</v>
      </c>
      <c r="AF512" s="276">
        <v>14350</v>
      </c>
      <c r="AG512" s="278">
        <v>14800</v>
      </c>
      <c r="AH512" s="277">
        <v>15350</v>
      </c>
      <c r="AI512" s="278">
        <v>13950</v>
      </c>
      <c r="AJ512" s="278">
        <v>14700</v>
      </c>
      <c r="AK512" s="277">
        <v>15250</v>
      </c>
      <c r="AL512" s="72"/>
    </row>
    <row r="513" spans="1:38" x14ac:dyDescent="0.25">
      <c r="A513" s="330" t="s">
        <v>837</v>
      </c>
      <c r="B513" s="19"/>
      <c r="C513" s="265" t="s">
        <v>838</v>
      </c>
      <c r="D513" s="633" t="s">
        <v>196</v>
      </c>
      <c r="E513" s="239">
        <f t="shared" si="34"/>
        <v>5455.5555555555557</v>
      </c>
      <c r="F513" s="11"/>
      <c r="G513" s="40">
        <f t="shared" si="35"/>
        <v>27</v>
      </c>
      <c r="H513" s="285">
        <f t="shared" si="36"/>
        <v>4672.2222222222226</v>
      </c>
      <c r="I513" s="314">
        <f t="shared" si="36"/>
        <v>5405.5555555555557</v>
      </c>
      <c r="J513" s="320">
        <f t="shared" si="36"/>
        <v>5455.5555555555557</v>
      </c>
      <c r="K513" s="285">
        <v>4450</v>
      </c>
      <c r="L513" s="287">
        <v>5350</v>
      </c>
      <c r="M513" s="286">
        <v>5400</v>
      </c>
      <c r="N513" s="285">
        <v>4700</v>
      </c>
      <c r="O513" s="287">
        <v>5450</v>
      </c>
      <c r="P513" s="286">
        <v>5500</v>
      </c>
      <c r="Q513" s="285">
        <v>4850</v>
      </c>
      <c r="R513" s="287">
        <v>5450</v>
      </c>
      <c r="S513" s="286">
        <v>5500</v>
      </c>
      <c r="T513" s="285">
        <v>4850</v>
      </c>
      <c r="U513" s="287">
        <v>5450</v>
      </c>
      <c r="V513" s="286">
        <v>5500</v>
      </c>
      <c r="W513" s="285">
        <v>4550</v>
      </c>
      <c r="X513" s="287">
        <v>5450</v>
      </c>
      <c r="Y513" s="286">
        <v>5500</v>
      </c>
      <c r="Z513" s="285">
        <v>5000</v>
      </c>
      <c r="AA513" s="287">
        <v>5450</v>
      </c>
      <c r="AB513" s="286">
        <v>5500</v>
      </c>
      <c r="AC513" s="285">
        <v>4350</v>
      </c>
      <c r="AD513" s="287">
        <v>5250</v>
      </c>
      <c r="AE513" s="286">
        <v>5300</v>
      </c>
      <c r="AF513" s="285">
        <v>4850</v>
      </c>
      <c r="AG513" s="287">
        <v>5450</v>
      </c>
      <c r="AH513" s="286">
        <v>5500</v>
      </c>
      <c r="AI513" s="287">
        <v>4450</v>
      </c>
      <c r="AJ513" s="287">
        <v>5350</v>
      </c>
      <c r="AK513" s="286">
        <v>5400</v>
      </c>
      <c r="AL513" s="72"/>
    </row>
    <row r="514" spans="1:38" x14ac:dyDescent="0.25">
      <c r="A514" s="105"/>
      <c r="B514" s="19"/>
      <c r="C514" s="152" t="s">
        <v>839</v>
      </c>
      <c r="D514" s="228" t="s">
        <v>196</v>
      </c>
      <c r="E514" s="154">
        <f t="shared" si="34"/>
        <v>7755.5555555555557</v>
      </c>
      <c r="F514" s="11"/>
      <c r="G514" s="150">
        <f t="shared" si="35"/>
        <v>27</v>
      </c>
      <c r="H514" s="276">
        <f t="shared" si="36"/>
        <v>6172.2222222222226</v>
      </c>
      <c r="I514" s="309">
        <f t="shared" si="36"/>
        <v>6955.5555555555557</v>
      </c>
      <c r="J514" s="317">
        <f t="shared" si="36"/>
        <v>7755.5555555555557</v>
      </c>
      <c r="K514" s="276">
        <v>5950</v>
      </c>
      <c r="L514" s="278">
        <v>6900</v>
      </c>
      <c r="M514" s="277">
        <v>7700</v>
      </c>
      <c r="N514" s="276">
        <v>6200</v>
      </c>
      <c r="O514" s="278">
        <v>7000</v>
      </c>
      <c r="P514" s="277">
        <v>7800</v>
      </c>
      <c r="Q514" s="276">
        <v>6350</v>
      </c>
      <c r="R514" s="278">
        <v>7000</v>
      </c>
      <c r="S514" s="277">
        <v>7800</v>
      </c>
      <c r="T514" s="276">
        <v>6350</v>
      </c>
      <c r="U514" s="278">
        <v>7000</v>
      </c>
      <c r="V514" s="277">
        <v>7800</v>
      </c>
      <c r="W514" s="276">
        <v>6050</v>
      </c>
      <c r="X514" s="278">
        <v>7000</v>
      </c>
      <c r="Y514" s="277">
        <v>7800</v>
      </c>
      <c r="Z514" s="276">
        <v>6500</v>
      </c>
      <c r="AA514" s="278">
        <v>7000</v>
      </c>
      <c r="AB514" s="277">
        <v>7800</v>
      </c>
      <c r="AC514" s="276">
        <v>5850</v>
      </c>
      <c r="AD514" s="278">
        <v>6800</v>
      </c>
      <c r="AE514" s="277">
        <v>7600</v>
      </c>
      <c r="AF514" s="276">
        <v>6350</v>
      </c>
      <c r="AG514" s="278">
        <v>7000</v>
      </c>
      <c r="AH514" s="277">
        <v>7800</v>
      </c>
      <c r="AI514" s="278">
        <v>5950</v>
      </c>
      <c r="AJ514" s="278">
        <v>6900</v>
      </c>
      <c r="AK514" s="277">
        <v>7700</v>
      </c>
      <c r="AL514" s="72"/>
    </row>
    <row r="515" spans="1:38" x14ac:dyDescent="0.25">
      <c r="A515" s="105"/>
      <c r="B515" s="19"/>
      <c r="C515" s="38" t="s">
        <v>840</v>
      </c>
      <c r="D515" s="632" t="s">
        <v>196</v>
      </c>
      <c r="E515" s="35">
        <f t="shared" si="34"/>
        <v>10955.555555555555</v>
      </c>
      <c r="F515" s="11"/>
      <c r="G515" s="22">
        <f t="shared" si="35"/>
        <v>27</v>
      </c>
      <c r="H515" s="273">
        <f t="shared" si="36"/>
        <v>7872.2222222222226</v>
      </c>
      <c r="I515" s="310">
        <f t="shared" si="36"/>
        <v>9455.5555555555547</v>
      </c>
      <c r="J515" s="316">
        <f t="shared" si="36"/>
        <v>10955.555555555555</v>
      </c>
      <c r="K515" s="273">
        <v>7650</v>
      </c>
      <c r="L515" s="275">
        <v>9400</v>
      </c>
      <c r="M515" s="274">
        <v>10900</v>
      </c>
      <c r="N515" s="273">
        <v>7900</v>
      </c>
      <c r="O515" s="275">
        <v>9500</v>
      </c>
      <c r="P515" s="274">
        <v>11000</v>
      </c>
      <c r="Q515" s="273">
        <v>8050</v>
      </c>
      <c r="R515" s="275">
        <v>9500</v>
      </c>
      <c r="S515" s="274">
        <v>11000</v>
      </c>
      <c r="T515" s="273">
        <v>8050</v>
      </c>
      <c r="U515" s="275">
        <v>9500</v>
      </c>
      <c r="V515" s="274">
        <v>11000</v>
      </c>
      <c r="W515" s="273">
        <v>7750</v>
      </c>
      <c r="X515" s="275">
        <v>9500</v>
      </c>
      <c r="Y515" s="274">
        <v>11000</v>
      </c>
      <c r="Z515" s="273">
        <v>8200</v>
      </c>
      <c r="AA515" s="275">
        <v>9500</v>
      </c>
      <c r="AB515" s="274">
        <v>11000</v>
      </c>
      <c r="AC515" s="273">
        <v>7550</v>
      </c>
      <c r="AD515" s="275">
        <v>9300</v>
      </c>
      <c r="AE515" s="274">
        <v>10800</v>
      </c>
      <c r="AF515" s="273">
        <v>8050</v>
      </c>
      <c r="AG515" s="275">
        <v>9500</v>
      </c>
      <c r="AH515" s="274">
        <v>11000</v>
      </c>
      <c r="AI515" s="275">
        <v>7650</v>
      </c>
      <c r="AJ515" s="275">
        <v>9400</v>
      </c>
      <c r="AK515" s="274">
        <v>10900</v>
      </c>
      <c r="AL515" s="72"/>
    </row>
    <row r="516" spans="1:38" x14ac:dyDescent="0.25">
      <c r="A516" s="105"/>
      <c r="B516" s="19"/>
      <c r="C516" s="152" t="s">
        <v>841</v>
      </c>
      <c r="D516" s="228" t="s">
        <v>196</v>
      </c>
      <c r="E516" s="154">
        <f t="shared" si="34"/>
        <v>14255.555555555555</v>
      </c>
      <c r="F516" s="11"/>
      <c r="G516" s="150">
        <f t="shared" si="35"/>
        <v>27</v>
      </c>
      <c r="H516" s="276">
        <f t="shared" si="36"/>
        <v>12172.222222222223</v>
      </c>
      <c r="I516" s="309">
        <f t="shared" si="36"/>
        <v>13755.555555555555</v>
      </c>
      <c r="J516" s="317">
        <f t="shared" si="36"/>
        <v>14255.555555555555</v>
      </c>
      <c r="K516" s="276">
        <v>11950</v>
      </c>
      <c r="L516" s="278">
        <v>13700</v>
      </c>
      <c r="M516" s="277">
        <v>14200</v>
      </c>
      <c r="N516" s="276">
        <v>12200</v>
      </c>
      <c r="O516" s="278">
        <v>13800</v>
      </c>
      <c r="P516" s="277">
        <v>14300</v>
      </c>
      <c r="Q516" s="276">
        <v>12350</v>
      </c>
      <c r="R516" s="278">
        <v>13800</v>
      </c>
      <c r="S516" s="277">
        <v>14300</v>
      </c>
      <c r="T516" s="276">
        <v>12350</v>
      </c>
      <c r="U516" s="278">
        <v>13800</v>
      </c>
      <c r="V516" s="277">
        <v>14300</v>
      </c>
      <c r="W516" s="276">
        <v>12050</v>
      </c>
      <c r="X516" s="278">
        <v>13800</v>
      </c>
      <c r="Y516" s="277">
        <v>14300</v>
      </c>
      <c r="Z516" s="276">
        <v>12500</v>
      </c>
      <c r="AA516" s="278">
        <v>13800</v>
      </c>
      <c r="AB516" s="277">
        <v>14300</v>
      </c>
      <c r="AC516" s="276">
        <v>11850</v>
      </c>
      <c r="AD516" s="278">
        <v>13600</v>
      </c>
      <c r="AE516" s="277">
        <v>14100</v>
      </c>
      <c r="AF516" s="276">
        <v>12350</v>
      </c>
      <c r="AG516" s="278">
        <v>13800</v>
      </c>
      <c r="AH516" s="277">
        <v>14300</v>
      </c>
      <c r="AI516" s="278">
        <v>11950</v>
      </c>
      <c r="AJ516" s="278">
        <v>13700</v>
      </c>
      <c r="AK516" s="277">
        <v>14200</v>
      </c>
      <c r="AL516" s="72"/>
    </row>
    <row r="517" spans="1:38" x14ac:dyDescent="0.25">
      <c r="A517" s="105"/>
      <c r="B517" s="19"/>
      <c r="C517" s="38" t="s">
        <v>842</v>
      </c>
      <c r="D517" s="632" t="s">
        <v>196</v>
      </c>
      <c r="E517" s="35">
        <f t="shared" si="34"/>
        <v>15955.555555555555</v>
      </c>
      <c r="F517" s="11"/>
      <c r="G517" s="22">
        <f t="shared" si="35"/>
        <v>27</v>
      </c>
      <c r="H517" s="273">
        <f t="shared" si="36"/>
        <v>14672.222222222223</v>
      </c>
      <c r="I517" s="310">
        <f t="shared" si="36"/>
        <v>15555.555555555555</v>
      </c>
      <c r="J517" s="316">
        <f t="shared" si="36"/>
        <v>15955.555555555555</v>
      </c>
      <c r="K517" s="273">
        <v>14450</v>
      </c>
      <c r="L517" s="275">
        <v>15500</v>
      </c>
      <c r="M517" s="274">
        <v>15900</v>
      </c>
      <c r="N517" s="273">
        <v>14700</v>
      </c>
      <c r="O517" s="275">
        <v>15600</v>
      </c>
      <c r="P517" s="274">
        <v>16000</v>
      </c>
      <c r="Q517" s="273">
        <v>14850</v>
      </c>
      <c r="R517" s="275">
        <v>15600</v>
      </c>
      <c r="S517" s="274">
        <v>16000</v>
      </c>
      <c r="T517" s="273">
        <v>14850</v>
      </c>
      <c r="U517" s="275">
        <v>15600</v>
      </c>
      <c r="V517" s="274">
        <v>16000</v>
      </c>
      <c r="W517" s="273">
        <v>14550</v>
      </c>
      <c r="X517" s="275">
        <v>15600</v>
      </c>
      <c r="Y517" s="274">
        <v>16000</v>
      </c>
      <c r="Z517" s="273">
        <v>15000</v>
      </c>
      <c r="AA517" s="275">
        <v>15600</v>
      </c>
      <c r="AB517" s="274">
        <v>16000</v>
      </c>
      <c r="AC517" s="273">
        <v>14350</v>
      </c>
      <c r="AD517" s="275">
        <v>15400</v>
      </c>
      <c r="AE517" s="274">
        <v>15800</v>
      </c>
      <c r="AF517" s="273">
        <v>14850</v>
      </c>
      <c r="AG517" s="275">
        <v>15600</v>
      </c>
      <c r="AH517" s="274">
        <v>16000</v>
      </c>
      <c r="AI517" s="275">
        <v>14450</v>
      </c>
      <c r="AJ517" s="275">
        <v>15500</v>
      </c>
      <c r="AK517" s="274">
        <v>15900</v>
      </c>
      <c r="AL517" s="72"/>
    </row>
    <row r="518" spans="1:38" x14ac:dyDescent="0.25">
      <c r="A518" s="105"/>
      <c r="B518" s="19"/>
      <c r="C518" s="152" t="s">
        <v>843</v>
      </c>
      <c r="D518" s="228" t="s">
        <v>196</v>
      </c>
      <c r="E518" s="154">
        <f t="shared" si="34"/>
        <v>5655.5555555555557</v>
      </c>
      <c r="F518" s="11"/>
      <c r="G518" s="150">
        <f t="shared" si="35"/>
        <v>27</v>
      </c>
      <c r="H518" s="276">
        <f t="shared" si="36"/>
        <v>4672.2222222222226</v>
      </c>
      <c r="I518" s="309">
        <f t="shared" si="36"/>
        <v>5355.5555555555557</v>
      </c>
      <c r="J518" s="317">
        <f t="shared" si="36"/>
        <v>5655.5555555555557</v>
      </c>
      <c r="K518" s="276">
        <v>4450</v>
      </c>
      <c r="L518" s="278">
        <v>5300</v>
      </c>
      <c r="M518" s="277">
        <v>5600</v>
      </c>
      <c r="N518" s="276">
        <v>4700</v>
      </c>
      <c r="O518" s="278">
        <v>5400</v>
      </c>
      <c r="P518" s="277">
        <v>5700</v>
      </c>
      <c r="Q518" s="276">
        <v>4850</v>
      </c>
      <c r="R518" s="278">
        <v>5400</v>
      </c>
      <c r="S518" s="277">
        <v>5700</v>
      </c>
      <c r="T518" s="276">
        <v>4850</v>
      </c>
      <c r="U518" s="278">
        <v>5400</v>
      </c>
      <c r="V518" s="277">
        <v>5700</v>
      </c>
      <c r="W518" s="276">
        <v>4550</v>
      </c>
      <c r="X518" s="278">
        <v>5400</v>
      </c>
      <c r="Y518" s="277">
        <v>5700</v>
      </c>
      <c r="Z518" s="276">
        <v>5000</v>
      </c>
      <c r="AA518" s="278">
        <v>5400</v>
      </c>
      <c r="AB518" s="277">
        <v>5700</v>
      </c>
      <c r="AC518" s="276">
        <v>4350</v>
      </c>
      <c r="AD518" s="278">
        <v>5200</v>
      </c>
      <c r="AE518" s="277">
        <v>5500</v>
      </c>
      <c r="AF518" s="276">
        <v>4850</v>
      </c>
      <c r="AG518" s="278">
        <v>5400</v>
      </c>
      <c r="AH518" s="277">
        <v>5700</v>
      </c>
      <c r="AI518" s="278">
        <v>4450</v>
      </c>
      <c r="AJ518" s="278">
        <v>5300</v>
      </c>
      <c r="AK518" s="277">
        <v>5600</v>
      </c>
      <c r="AL518" s="72"/>
    </row>
    <row r="519" spans="1:38" x14ac:dyDescent="0.25">
      <c r="A519" s="105"/>
      <c r="B519" s="19"/>
      <c r="C519" s="38" t="s">
        <v>844</v>
      </c>
      <c r="D519" s="632" t="s">
        <v>196</v>
      </c>
      <c r="E519" s="35">
        <f t="shared" si="34"/>
        <v>8955.5555555555547</v>
      </c>
      <c r="F519" s="11"/>
      <c r="G519" s="22">
        <f t="shared" si="35"/>
        <v>27</v>
      </c>
      <c r="H519" s="273">
        <f t="shared" si="36"/>
        <v>6672.2222222222226</v>
      </c>
      <c r="I519" s="310">
        <f t="shared" si="36"/>
        <v>7955.5555555555557</v>
      </c>
      <c r="J519" s="316">
        <f t="shared" si="36"/>
        <v>8955.5555555555547</v>
      </c>
      <c r="K519" s="273">
        <v>6450</v>
      </c>
      <c r="L519" s="275">
        <v>7900</v>
      </c>
      <c r="M519" s="274">
        <v>8900</v>
      </c>
      <c r="N519" s="273">
        <v>6700</v>
      </c>
      <c r="O519" s="275">
        <v>8000</v>
      </c>
      <c r="P519" s="274">
        <v>9000</v>
      </c>
      <c r="Q519" s="273">
        <v>6850</v>
      </c>
      <c r="R519" s="275">
        <v>8000</v>
      </c>
      <c r="S519" s="274">
        <v>9000</v>
      </c>
      <c r="T519" s="273">
        <v>6850</v>
      </c>
      <c r="U519" s="275">
        <v>8000</v>
      </c>
      <c r="V519" s="274">
        <v>9000</v>
      </c>
      <c r="W519" s="273">
        <v>6550</v>
      </c>
      <c r="X519" s="275">
        <v>8000</v>
      </c>
      <c r="Y519" s="274">
        <v>9000</v>
      </c>
      <c r="Z519" s="273">
        <v>7000</v>
      </c>
      <c r="AA519" s="275">
        <v>8000</v>
      </c>
      <c r="AB519" s="274">
        <v>9000</v>
      </c>
      <c r="AC519" s="273">
        <v>6350</v>
      </c>
      <c r="AD519" s="275">
        <v>7800</v>
      </c>
      <c r="AE519" s="274">
        <v>8800</v>
      </c>
      <c r="AF519" s="273">
        <v>6850</v>
      </c>
      <c r="AG519" s="275">
        <v>8000</v>
      </c>
      <c r="AH519" s="274">
        <v>9000</v>
      </c>
      <c r="AI519" s="275">
        <v>6450</v>
      </c>
      <c r="AJ519" s="275">
        <v>7900</v>
      </c>
      <c r="AK519" s="274">
        <v>8900</v>
      </c>
      <c r="AL519" s="72"/>
    </row>
    <row r="520" spans="1:38" x14ac:dyDescent="0.25">
      <c r="A520" s="105"/>
      <c r="B520" s="19"/>
      <c r="C520" s="152" t="s">
        <v>845</v>
      </c>
      <c r="D520" s="228" t="s">
        <v>196</v>
      </c>
      <c r="E520" s="154">
        <f t="shared" si="34"/>
        <v>11955.555555555555</v>
      </c>
      <c r="F520" s="11"/>
      <c r="G520" s="150">
        <f t="shared" si="35"/>
        <v>27</v>
      </c>
      <c r="H520" s="276">
        <f t="shared" si="36"/>
        <v>9672.2222222222226</v>
      </c>
      <c r="I520" s="309">
        <f t="shared" si="36"/>
        <v>10955.555555555555</v>
      </c>
      <c r="J520" s="317">
        <f t="shared" si="36"/>
        <v>11955.555555555555</v>
      </c>
      <c r="K520" s="276">
        <v>9450</v>
      </c>
      <c r="L520" s="278">
        <v>10900</v>
      </c>
      <c r="M520" s="277">
        <v>11900</v>
      </c>
      <c r="N520" s="276">
        <v>9700</v>
      </c>
      <c r="O520" s="278">
        <v>11000</v>
      </c>
      <c r="P520" s="277">
        <v>12000</v>
      </c>
      <c r="Q520" s="276">
        <v>9850</v>
      </c>
      <c r="R520" s="278">
        <v>11000</v>
      </c>
      <c r="S520" s="277">
        <v>12000</v>
      </c>
      <c r="T520" s="276">
        <v>9850</v>
      </c>
      <c r="U520" s="278">
        <v>11000</v>
      </c>
      <c r="V520" s="277">
        <v>12000</v>
      </c>
      <c r="W520" s="276">
        <v>9550</v>
      </c>
      <c r="X520" s="278">
        <v>11000</v>
      </c>
      <c r="Y520" s="277">
        <v>12000</v>
      </c>
      <c r="Z520" s="276">
        <v>10000</v>
      </c>
      <c r="AA520" s="278">
        <v>11000</v>
      </c>
      <c r="AB520" s="277">
        <v>12000</v>
      </c>
      <c r="AC520" s="276">
        <v>9350</v>
      </c>
      <c r="AD520" s="278">
        <v>10800</v>
      </c>
      <c r="AE520" s="277">
        <v>11800</v>
      </c>
      <c r="AF520" s="276">
        <v>9850</v>
      </c>
      <c r="AG520" s="278">
        <v>11000</v>
      </c>
      <c r="AH520" s="277">
        <v>12000</v>
      </c>
      <c r="AI520" s="278">
        <v>9450</v>
      </c>
      <c r="AJ520" s="278">
        <v>10900</v>
      </c>
      <c r="AK520" s="277">
        <v>11900</v>
      </c>
      <c r="AL520" s="72"/>
    </row>
    <row r="521" spans="1:38" x14ac:dyDescent="0.25">
      <c r="A521" s="105"/>
      <c r="B521" s="19"/>
      <c r="C521" s="38" t="s">
        <v>846</v>
      </c>
      <c r="D521" s="632" t="s">
        <v>196</v>
      </c>
      <c r="E521" s="35">
        <f t="shared" si="34"/>
        <v>13955.555555555555</v>
      </c>
      <c r="F521" s="11"/>
      <c r="G521" s="22">
        <f t="shared" si="35"/>
        <v>27</v>
      </c>
      <c r="H521" s="273">
        <f t="shared" si="36"/>
        <v>12172.222222222223</v>
      </c>
      <c r="I521" s="310">
        <f t="shared" si="36"/>
        <v>13155.555555555555</v>
      </c>
      <c r="J521" s="316">
        <f t="shared" si="36"/>
        <v>13955.555555555555</v>
      </c>
      <c r="K521" s="273">
        <v>11950</v>
      </c>
      <c r="L521" s="275">
        <v>13100</v>
      </c>
      <c r="M521" s="274">
        <v>13900</v>
      </c>
      <c r="N521" s="273">
        <v>12200</v>
      </c>
      <c r="O521" s="275">
        <v>13200</v>
      </c>
      <c r="P521" s="274">
        <v>14000</v>
      </c>
      <c r="Q521" s="273">
        <v>12350</v>
      </c>
      <c r="R521" s="275">
        <v>13200</v>
      </c>
      <c r="S521" s="274">
        <v>14000</v>
      </c>
      <c r="T521" s="273">
        <v>12350</v>
      </c>
      <c r="U521" s="275">
        <v>13200</v>
      </c>
      <c r="V521" s="274">
        <v>14000</v>
      </c>
      <c r="W521" s="273">
        <v>12050</v>
      </c>
      <c r="X521" s="275">
        <v>13200</v>
      </c>
      <c r="Y521" s="274">
        <v>14000</v>
      </c>
      <c r="Z521" s="273">
        <v>12500</v>
      </c>
      <c r="AA521" s="275">
        <v>13200</v>
      </c>
      <c r="AB521" s="274">
        <v>14000</v>
      </c>
      <c r="AC521" s="273">
        <v>11850</v>
      </c>
      <c r="AD521" s="275">
        <v>13000</v>
      </c>
      <c r="AE521" s="274">
        <v>13800</v>
      </c>
      <c r="AF521" s="273">
        <v>12350</v>
      </c>
      <c r="AG521" s="275">
        <v>13200</v>
      </c>
      <c r="AH521" s="274">
        <v>14000</v>
      </c>
      <c r="AI521" s="275">
        <v>11950</v>
      </c>
      <c r="AJ521" s="275">
        <v>13100</v>
      </c>
      <c r="AK521" s="274">
        <v>13900</v>
      </c>
      <c r="AL521" s="72"/>
    </row>
    <row r="522" spans="1:38" x14ac:dyDescent="0.25">
      <c r="A522" s="105"/>
      <c r="B522" s="19"/>
      <c r="C522" s="152" t="s">
        <v>847</v>
      </c>
      <c r="D522" s="228" t="s">
        <v>196</v>
      </c>
      <c r="E522" s="154">
        <f t="shared" si="34"/>
        <v>16955.555555555555</v>
      </c>
      <c r="F522" s="11"/>
      <c r="G522" s="150">
        <f t="shared" si="35"/>
        <v>27</v>
      </c>
      <c r="H522" s="276">
        <f t="shared" si="36"/>
        <v>14672.222222222223</v>
      </c>
      <c r="I522" s="309">
        <f t="shared" si="36"/>
        <v>15955.555555555555</v>
      </c>
      <c r="J522" s="317">
        <f t="shared" si="36"/>
        <v>16955.555555555555</v>
      </c>
      <c r="K522" s="276">
        <v>14450</v>
      </c>
      <c r="L522" s="278">
        <v>15900</v>
      </c>
      <c r="M522" s="277">
        <v>16900</v>
      </c>
      <c r="N522" s="276">
        <v>14700</v>
      </c>
      <c r="O522" s="278">
        <v>16000</v>
      </c>
      <c r="P522" s="277">
        <v>17000</v>
      </c>
      <c r="Q522" s="276">
        <v>14850</v>
      </c>
      <c r="R522" s="278">
        <v>16000</v>
      </c>
      <c r="S522" s="277">
        <v>17000</v>
      </c>
      <c r="T522" s="276">
        <v>14850</v>
      </c>
      <c r="U522" s="278">
        <v>16000</v>
      </c>
      <c r="V522" s="277">
        <v>17000</v>
      </c>
      <c r="W522" s="276">
        <v>14550</v>
      </c>
      <c r="X522" s="278">
        <v>16000</v>
      </c>
      <c r="Y522" s="277">
        <v>17000</v>
      </c>
      <c r="Z522" s="276">
        <v>15000</v>
      </c>
      <c r="AA522" s="278">
        <v>16000</v>
      </c>
      <c r="AB522" s="277">
        <v>17000</v>
      </c>
      <c r="AC522" s="276">
        <v>14350</v>
      </c>
      <c r="AD522" s="278">
        <v>15800</v>
      </c>
      <c r="AE522" s="277">
        <v>16800</v>
      </c>
      <c r="AF522" s="276">
        <v>14850</v>
      </c>
      <c r="AG522" s="278">
        <v>16000</v>
      </c>
      <c r="AH522" s="277">
        <v>17000</v>
      </c>
      <c r="AI522" s="278">
        <v>14450</v>
      </c>
      <c r="AJ522" s="278">
        <v>15900</v>
      </c>
      <c r="AK522" s="277">
        <v>16900</v>
      </c>
      <c r="AL522" s="72"/>
    </row>
    <row r="523" spans="1:38" x14ac:dyDescent="0.25">
      <c r="A523" s="105"/>
      <c r="B523" s="19"/>
      <c r="C523" s="38" t="s">
        <v>848</v>
      </c>
      <c r="D523" s="632" t="s">
        <v>196</v>
      </c>
      <c r="E523" s="35">
        <f t="shared" si="34"/>
        <v>5405.5555555555557</v>
      </c>
      <c r="F523" s="11"/>
      <c r="G523" s="22">
        <f t="shared" si="35"/>
        <v>27</v>
      </c>
      <c r="H523" s="273">
        <f t="shared" si="36"/>
        <v>4672.2222222222226</v>
      </c>
      <c r="I523" s="310">
        <f t="shared" si="36"/>
        <v>5255.5555555555557</v>
      </c>
      <c r="J523" s="316">
        <f t="shared" si="36"/>
        <v>5405.5555555555557</v>
      </c>
      <c r="K523" s="273">
        <v>4450</v>
      </c>
      <c r="L523" s="275">
        <v>5200</v>
      </c>
      <c r="M523" s="274">
        <v>5350</v>
      </c>
      <c r="N523" s="273">
        <v>4700</v>
      </c>
      <c r="O523" s="275">
        <v>5300</v>
      </c>
      <c r="P523" s="274">
        <v>5450</v>
      </c>
      <c r="Q523" s="273">
        <v>4850</v>
      </c>
      <c r="R523" s="275">
        <v>5300</v>
      </c>
      <c r="S523" s="274">
        <v>5450</v>
      </c>
      <c r="T523" s="273">
        <v>4850</v>
      </c>
      <c r="U523" s="275">
        <v>5300</v>
      </c>
      <c r="V523" s="274">
        <v>5450</v>
      </c>
      <c r="W523" s="273">
        <v>4550</v>
      </c>
      <c r="X523" s="275">
        <v>5300</v>
      </c>
      <c r="Y523" s="274">
        <v>5450</v>
      </c>
      <c r="Z523" s="273">
        <v>5000</v>
      </c>
      <c r="AA523" s="275">
        <v>5300</v>
      </c>
      <c r="AB523" s="274">
        <v>5450</v>
      </c>
      <c r="AC523" s="273">
        <v>4350</v>
      </c>
      <c r="AD523" s="275">
        <v>5100</v>
      </c>
      <c r="AE523" s="274">
        <v>5250</v>
      </c>
      <c r="AF523" s="273">
        <v>4850</v>
      </c>
      <c r="AG523" s="275">
        <v>5300</v>
      </c>
      <c r="AH523" s="274">
        <v>5450</v>
      </c>
      <c r="AI523" s="275">
        <v>4450</v>
      </c>
      <c r="AJ523" s="275">
        <v>5200</v>
      </c>
      <c r="AK523" s="274">
        <v>5350</v>
      </c>
      <c r="AL523" s="72"/>
    </row>
    <row r="524" spans="1:38" x14ac:dyDescent="0.25">
      <c r="A524" s="105"/>
      <c r="B524" s="19"/>
      <c r="C524" s="152" t="s">
        <v>849</v>
      </c>
      <c r="D524" s="228" t="s">
        <v>196</v>
      </c>
      <c r="E524" s="154">
        <f t="shared" si="34"/>
        <v>8955.5555555555547</v>
      </c>
      <c r="F524" s="11"/>
      <c r="G524" s="150">
        <f t="shared" si="35"/>
        <v>27</v>
      </c>
      <c r="H524" s="276">
        <f t="shared" si="36"/>
        <v>6672.2222222222226</v>
      </c>
      <c r="I524" s="309">
        <f t="shared" si="36"/>
        <v>7955.5555555555557</v>
      </c>
      <c r="J524" s="317">
        <f t="shared" si="36"/>
        <v>8955.5555555555547</v>
      </c>
      <c r="K524" s="276">
        <v>6450</v>
      </c>
      <c r="L524" s="278">
        <v>7900</v>
      </c>
      <c r="M524" s="277">
        <v>8900</v>
      </c>
      <c r="N524" s="276">
        <v>6700</v>
      </c>
      <c r="O524" s="278">
        <v>8000</v>
      </c>
      <c r="P524" s="277">
        <v>9000</v>
      </c>
      <c r="Q524" s="276">
        <v>6850</v>
      </c>
      <c r="R524" s="278">
        <v>8000</v>
      </c>
      <c r="S524" s="277">
        <v>9000</v>
      </c>
      <c r="T524" s="276">
        <v>6850</v>
      </c>
      <c r="U524" s="278">
        <v>8000</v>
      </c>
      <c r="V524" s="277">
        <v>9000</v>
      </c>
      <c r="W524" s="276">
        <v>6550</v>
      </c>
      <c r="X524" s="278">
        <v>8000</v>
      </c>
      <c r="Y524" s="277">
        <v>9000</v>
      </c>
      <c r="Z524" s="276">
        <v>7000</v>
      </c>
      <c r="AA524" s="278">
        <v>8000</v>
      </c>
      <c r="AB524" s="277">
        <v>9000</v>
      </c>
      <c r="AC524" s="276">
        <v>6350</v>
      </c>
      <c r="AD524" s="278">
        <v>7800</v>
      </c>
      <c r="AE524" s="277">
        <v>8800</v>
      </c>
      <c r="AF524" s="276">
        <v>6850</v>
      </c>
      <c r="AG524" s="278">
        <v>8000</v>
      </c>
      <c r="AH524" s="277">
        <v>9000</v>
      </c>
      <c r="AI524" s="278">
        <v>6450</v>
      </c>
      <c r="AJ524" s="278">
        <v>7900</v>
      </c>
      <c r="AK524" s="277">
        <v>8900</v>
      </c>
      <c r="AL524" s="72"/>
    </row>
    <row r="525" spans="1:38" x14ac:dyDescent="0.25">
      <c r="A525" s="105"/>
      <c r="B525" s="19"/>
      <c r="C525" s="38" t="s">
        <v>850</v>
      </c>
      <c r="D525" s="632" t="s">
        <v>196</v>
      </c>
      <c r="E525" s="35">
        <f t="shared" si="34"/>
        <v>11955.555555555555</v>
      </c>
      <c r="F525" s="11"/>
      <c r="G525" s="22">
        <f t="shared" si="35"/>
        <v>27</v>
      </c>
      <c r="H525" s="273">
        <f t="shared" si="36"/>
        <v>9672.2222222222226</v>
      </c>
      <c r="I525" s="310">
        <f t="shared" si="36"/>
        <v>10955.555555555555</v>
      </c>
      <c r="J525" s="316">
        <f t="shared" si="36"/>
        <v>11955.555555555555</v>
      </c>
      <c r="K525" s="273">
        <v>9450</v>
      </c>
      <c r="L525" s="275">
        <v>10900</v>
      </c>
      <c r="M525" s="274">
        <v>11900</v>
      </c>
      <c r="N525" s="273">
        <v>9700</v>
      </c>
      <c r="O525" s="275">
        <v>11000</v>
      </c>
      <c r="P525" s="274">
        <v>12000</v>
      </c>
      <c r="Q525" s="273">
        <v>9850</v>
      </c>
      <c r="R525" s="275">
        <v>11000</v>
      </c>
      <c r="S525" s="274">
        <v>12000</v>
      </c>
      <c r="T525" s="273">
        <v>9850</v>
      </c>
      <c r="U525" s="275">
        <v>11000</v>
      </c>
      <c r="V525" s="274">
        <v>12000</v>
      </c>
      <c r="W525" s="273">
        <v>9550</v>
      </c>
      <c r="X525" s="275">
        <v>11000</v>
      </c>
      <c r="Y525" s="274">
        <v>12000</v>
      </c>
      <c r="Z525" s="273">
        <v>10000</v>
      </c>
      <c r="AA525" s="275">
        <v>11000</v>
      </c>
      <c r="AB525" s="274">
        <v>12000</v>
      </c>
      <c r="AC525" s="273">
        <v>9350</v>
      </c>
      <c r="AD525" s="275">
        <v>10800</v>
      </c>
      <c r="AE525" s="274">
        <v>11800</v>
      </c>
      <c r="AF525" s="273">
        <v>9850</v>
      </c>
      <c r="AG525" s="275">
        <v>11000</v>
      </c>
      <c r="AH525" s="274">
        <v>12000</v>
      </c>
      <c r="AI525" s="275">
        <v>9450</v>
      </c>
      <c r="AJ525" s="275">
        <v>10900</v>
      </c>
      <c r="AK525" s="274">
        <v>11900</v>
      </c>
      <c r="AL525" s="72"/>
    </row>
    <row r="526" spans="1:38" x14ac:dyDescent="0.25">
      <c r="A526" s="105"/>
      <c r="B526" s="19"/>
      <c r="C526" s="152" t="s">
        <v>851</v>
      </c>
      <c r="D526" s="228" t="s">
        <v>196</v>
      </c>
      <c r="E526" s="154">
        <f t="shared" si="34"/>
        <v>14455.555555555555</v>
      </c>
      <c r="F526" s="11"/>
      <c r="G526" s="150">
        <f t="shared" si="35"/>
        <v>27</v>
      </c>
      <c r="H526" s="276">
        <f t="shared" si="36"/>
        <v>12672.222222222223</v>
      </c>
      <c r="I526" s="309">
        <f t="shared" si="36"/>
        <v>13755.555555555555</v>
      </c>
      <c r="J526" s="317">
        <f t="shared" si="36"/>
        <v>14455.555555555555</v>
      </c>
      <c r="K526" s="276">
        <v>12450</v>
      </c>
      <c r="L526" s="278">
        <v>13700</v>
      </c>
      <c r="M526" s="277">
        <v>14400</v>
      </c>
      <c r="N526" s="276">
        <v>12700</v>
      </c>
      <c r="O526" s="278">
        <v>13800</v>
      </c>
      <c r="P526" s="277">
        <v>14500</v>
      </c>
      <c r="Q526" s="276">
        <v>12850</v>
      </c>
      <c r="R526" s="278">
        <v>13800</v>
      </c>
      <c r="S526" s="277">
        <v>14500</v>
      </c>
      <c r="T526" s="276">
        <v>12850</v>
      </c>
      <c r="U526" s="278">
        <v>13800</v>
      </c>
      <c r="V526" s="277">
        <v>14500</v>
      </c>
      <c r="W526" s="276">
        <v>12550</v>
      </c>
      <c r="X526" s="278">
        <v>13800</v>
      </c>
      <c r="Y526" s="277">
        <v>14500</v>
      </c>
      <c r="Z526" s="276">
        <v>13000</v>
      </c>
      <c r="AA526" s="278">
        <v>13800</v>
      </c>
      <c r="AB526" s="277">
        <v>14500</v>
      </c>
      <c r="AC526" s="276">
        <v>12350</v>
      </c>
      <c r="AD526" s="278">
        <v>13600</v>
      </c>
      <c r="AE526" s="277">
        <v>14300</v>
      </c>
      <c r="AF526" s="276">
        <v>12850</v>
      </c>
      <c r="AG526" s="278">
        <v>13800</v>
      </c>
      <c r="AH526" s="277">
        <v>14500</v>
      </c>
      <c r="AI526" s="278">
        <v>12450</v>
      </c>
      <c r="AJ526" s="278">
        <v>13700</v>
      </c>
      <c r="AK526" s="277">
        <v>14400</v>
      </c>
      <c r="AL526" s="72"/>
    </row>
    <row r="527" spans="1:38" x14ac:dyDescent="0.25">
      <c r="A527" s="105"/>
      <c r="B527" s="19"/>
      <c r="C527" s="38" t="s">
        <v>852</v>
      </c>
      <c r="D527" s="632" t="s">
        <v>196</v>
      </c>
      <c r="E527" s="35">
        <f t="shared" si="34"/>
        <v>16255.555555555555</v>
      </c>
      <c r="F527" s="11"/>
      <c r="G527" s="22">
        <f t="shared" si="35"/>
        <v>27</v>
      </c>
      <c r="H527" s="273">
        <f t="shared" si="36"/>
        <v>14672.222222222223</v>
      </c>
      <c r="I527" s="310">
        <f t="shared" si="36"/>
        <v>15755.555555555555</v>
      </c>
      <c r="J527" s="316">
        <f t="shared" si="36"/>
        <v>16255.555555555555</v>
      </c>
      <c r="K527" s="273">
        <v>14450</v>
      </c>
      <c r="L527" s="275">
        <v>15700</v>
      </c>
      <c r="M527" s="274">
        <v>16200</v>
      </c>
      <c r="N527" s="273">
        <v>14700</v>
      </c>
      <c r="O527" s="275">
        <v>15800</v>
      </c>
      <c r="P527" s="274">
        <v>16300</v>
      </c>
      <c r="Q527" s="273">
        <v>14850</v>
      </c>
      <c r="R527" s="275">
        <v>15800</v>
      </c>
      <c r="S527" s="274">
        <v>16300</v>
      </c>
      <c r="T527" s="273">
        <v>14850</v>
      </c>
      <c r="U527" s="275">
        <v>15800</v>
      </c>
      <c r="V527" s="274">
        <v>16300</v>
      </c>
      <c r="W527" s="273">
        <v>14550</v>
      </c>
      <c r="X527" s="275">
        <v>15800</v>
      </c>
      <c r="Y527" s="274">
        <v>16300</v>
      </c>
      <c r="Z527" s="273">
        <v>15000</v>
      </c>
      <c r="AA527" s="275">
        <v>15800</v>
      </c>
      <c r="AB527" s="274">
        <v>16300</v>
      </c>
      <c r="AC527" s="273">
        <v>14350</v>
      </c>
      <c r="AD527" s="275">
        <v>15600</v>
      </c>
      <c r="AE527" s="274">
        <v>16100</v>
      </c>
      <c r="AF527" s="273">
        <v>14850</v>
      </c>
      <c r="AG527" s="275">
        <v>15800</v>
      </c>
      <c r="AH527" s="274">
        <v>16300</v>
      </c>
      <c r="AI527" s="275">
        <v>14450</v>
      </c>
      <c r="AJ527" s="275">
        <v>15700</v>
      </c>
      <c r="AK527" s="274">
        <v>16200</v>
      </c>
      <c r="AL527" s="72"/>
    </row>
    <row r="528" spans="1:38" x14ac:dyDescent="0.25">
      <c r="A528" s="105"/>
      <c r="B528" s="19"/>
      <c r="C528" s="152" t="s">
        <v>853</v>
      </c>
      <c r="D528" s="228" t="s">
        <v>196</v>
      </c>
      <c r="E528" s="154">
        <f t="shared" si="34"/>
        <v>5555.5555555555557</v>
      </c>
      <c r="F528" s="11"/>
      <c r="G528" s="150">
        <f t="shared" si="35"/>
        <v>27</v>
      </c>
      <c r="H528" s="276">
        <f t="shared" si="36"/>
        <v>4672.2222222222226</v>
      </c>
      <c r="I528" s="309">
        <f t="shared" si="36"/>
        <v>5255.5555555555557</v>
      </c>
      <c r="J528" s="317">
        <f t="shared" si="36"/>
        <v>5555.5555555555557</v>
      </c>
      <c r="K528" s="276">
        <v>4450</v>
      </c>
      <c r="L528" s="278">
        <v>5200</v>
      </c>
      <c r="M528" s="277">
        <v>5500</v>
      </c>
      <c r="N528" s="276">
        <v>4700</v>
      </c>
      <c r="O528" s="278">
        <v>5300</v>
      </c>
      <c r="P528" s="277">
        <v>5600</v>
      </c>
      <c r="Q528" s="276">
        <v>4850</v>
      </c>
      <c r="R528" s="278">
        <v>5300</v>
      </c>
      <c r="S528" s="277">
        <v>5600</v>
      </c>
      <c r="T528" s="276">
        <v>4850</v>
      </c>
      <c r="U528" s="278">
        <v>5300</v>
      </c>
      <c r="V528" s="277">
        <v>5600</v>
      </c>
      <c r="W528" s="276">
        <v>4550</v>
      </c>
      <c r="X528" s="278">
        <v>5300</v>
      </c>
      <c r="Y528" s="277">
        <v>5600</v>
      </c>
      <c r="Z528" s="276">
        <v>5000</v>
      </c>
      <c r="AA528" s="278">
        <v>5300</v>
      </c>
      <c r="AB528" s="277">
        <v>5600</v>
      </c>
      <c r="AC528" s="276">
        <v>4350</v>
      </c>
      <c r="AD528" s="278">
        <v>5100</v>
      </c>
      <c r="AE528" s="277">
        <v>5400</v>
      </c>
      <c r="AF528" s="276">
        <v>4850</v>
      </c>
      <c r="AG528" s="278">
        <v>5300</v>
      </c>
      <c r="AH528" s="277">
        <v>5600</v>
      </c>
      <c r="AI528" s="278">
        <v>4450</v>
      </c>
      <c r="AJ528" s="278">
        <v>5200</v>
      </c>
      <c r="AK528" s="277">
        <v>5500</v>
      </c>
      <c r="AL528" s="72"/>
    </row>
    <row r="529" spans="1:38" x14ac:dyDescent="0.25">
      <c r="A529" s="105"/>
      <c r="B529" s="19"/>
      <c r="C529" s="38" t="s">
        <v>854</v>
      </c>
      <c r="D529" s="632" t="s">
        <v>196</v>
      </c>
      <c r="E529" s="35">
        <f t="shared" si="34"/>
        <v>8955.5555555555547</v>
      </c>
      <c r="F529" s="11"/>
      <c r="G529" s="22">
        <f t="shared" si="35"/>
        <v>27</v>
      </c>
      <c r="H529" s="273">
        <f t="shared" si="36"/>
        <v>6472.2222222222226</v>
      </c>
      <c r="I529" s="310">
        <f t="shared" si="36"/>
        <v>7455.5555555555557</v>
      </c>
      <c r="J529" s="316">
        <f t="shared" si="36"/>
        <v>8955.5555555555547</v>
      </c>
      <c r="K529" s="273">
        <v>6250</v>
      </c>
      <c r="L529" s="275">
        <v>7400</v>
      </c>
      <c r="M529" s="274">
        <v>8900</v>
      </c>
      <c r="N529" s="273">
        <v>6500</v>
      </c>
      <c r="O529" s="275">
        <v>7500</v>
      </c>
      <c r="P529" s="274">
        <v>9000</v>
      </c>
      <c r="Q529" s="273">
        <v>6650</v>
      </c>
      <c r="R529" s="275">
        <v>7500</v>
      </c>
      <c r="S529" s="274">
        <v>9000</v>
      </c>
      <c r="T529" s="273">
        <v>6650</v>
      </c>
      <c r="U529" s="275">
        <v>7500</v>
      </c>
      <c r="V529" s="274">
        <v>9000</v>
      </c>
      <c r="W529" s="273">
        <v>6350</v>
      </c>
      <c r="X529" s="275">
        <v>7500</v>
      </c>
      <c r="Y529" s="274">
        <v>9000</v>
      </c>
      <c r="Z529" s="273">
        <v>6800</v>
      </c>
      <c r="AA529" s="275">
        <v>7500</v>
      </c>
      <c r="AB529" s="274">
        <v>9000</v>
      </c>
      <c r="AC529" s="273">
        <v>6150</v>
      </c>
      <c r="AD529" s="275">
        <v>7300</v>
      </c>
      <c r="AE529" s="274">
        <v>8800</v>
      </c>
      <c r="AF529" s="273">
        <v>6650</v>
      </c>
      <c r="AG529" s="275">
        <v>7500</v>
      </c>
      <c r="AH529" s="274">
        <v>9000</v>
      </c>
      <c r="AI529" s="275">
        <v>6250</v>
      </c>
      <c r="AJ529" s="275">
        <v>7400</v>
      </c>
      <c r="AK529" s="274">
        <v>8900</v>
      </c>
      <c r="AL529" s="72"/>
    </row>
    <row r="530" spans="1:38" x14ac:dyDescent="0.25">
      <c r="A530" s="105"/>
      <c r="B530" s="19"/>
      <c r="C530" s="152" t="s">
        <v>855</v>
      </c>
      <c r="D530" s="228" t="s">
        <v>196</v>
      </c>
      <c r="E530" s="154">
        <f t="shared" si="34"/>
        <v>11955.555555555555</v>
      </c>
      <c r="F530" s="11"/>
      <c r="G530" s="150">
        <f t="shared" si="35"/>
        <v>27</v>
      </c>
      <c r="H530" s="276">
        <f t="shared" si="36"/>
        <v>9472.2222222222226</v>
      </c>
      <c r="I530" s="309">
        <f t="shared" si="36"/>
        <v>10955.555555555555</v>
      </c>
      <c r="J530" s="317">
        <f t="shared" si="36"/>
        <v>11955.555555555555</v>
      </c>
      <c r="K530" s="276">
        <v>9250</v>
      </c>
      <c r="L530" s="278">
        <v>10900</v>
      </c>
      <c r="M530" s="277">
        <v>11900</v>
      </c>
      <c r="N530" s="276">
        <v>9500</v>
      </c>
      <c r="O530" s="278">
        <v>11000</v>
      </c>
      <c r="P530" s="277">
        <v>12000</v>
      </c>
      <c r="Q530" s="276">
        <v>9650</v>
      </c>
      <c r="R530" s="278">
        <v>11000</v>
      </c>
      <c r="S530" s="277">
        <v>12000</v>
      </c>
      <c r="T530" s="276">
        <v>9650</v>
      </c>
      <c r="U530" s="278">
        <v>11000</v>
      </c>
      <c r="V530" s="277">
        <v>12000</v>
      </c>
      <c r="W530" s="276">
        <v>9350</v>
      </c>
      <c r="X530" s="278">
        <v>11000</v>
      </c>
      <c r="Y530" s="277">
        <v>12000</v>
      </c>
      <c r="Z530" s="276">
        <v>9800</v>
      </c>
      <c r="AA530" s="278">
        <v>11000</v>
      </c>
      <c r="AB530" s="277">
        <v>12000</v>
      </c>
      <c r="AC530" s="276">
        <v>9150</v>
      </c>
      <c r="AD530" s="278">
        <v>10800</v>
      </c>
      <c r="AE530" s="277">
        <v>11800</v>
      </c>
      <c r="AF530" s="276">
        <v>9650</v>
      </c>
      <c r="AG530" s="278">
        <v>11000</v>
      </c>
      <c r="AH530" s="277">
        <v>12000</v>
      </c>
      <c r="AI530" s="278">
        <v>9250</v>
      </c>
      <c r="AJ530" s="278">
        <v>10900</v>
      </c>
      <c r="AK530" s="277">
        <v>11900</v>
      </c>
      <c r="AL530" s="72"/>
    </row>
    <row r="531" spans="1:38" x14ac:dyDescent="0.25">
      <c r="A531" s="105"/>
      <c r="B531" s="19"/>
      <c r="C531" s="38" t="s">
        <v>856</v>
      </c>
      <c r="D531" s="632" t="s">
        <v>196</v>
      </c>
      <c r="E531" s="35">
        <f t="shared" si="34"/>
        <v>13955.555555555555</v>
      </c>
      <c r="F531" s="11"/>
      <c r="G531" s="22">
        <f t="shared" si="35"/>
        <v>27</v>
      </c>
      <c r="H531" s="273">
        <f t="shared" si="36"/>
        <v>12672.222222222223</v>
      </c>
      <c r="I531" s="310">
        <f t="shared" si="36"/>
        <v>13755.555555555555</v>
      </c>
      <c r="J531" s="316">
        <f t="shared" si="36"/>
        <v>13955.555555555555</v>
      </c>
      <c r="K531" s="273">
        <v>12450</v>
      </c>
      <c r="L531" s="275">
        <v>13700</v>
      </c>
      <c r="M531" s="274">
        <v>13900</v>
      </c>
      <c r="N531" s="273">
        <v>12700</v>
      </c>
      <c r="O531" s="275">
        <v>13800</v>
      </c>
      <c r="P531" s="274">
        <v>14000</v>
      </c>
      <c r="Q531" s="273">
        <v>12850</v>
      </c>
      <c r="R531" s="275">
        <v>13800</v>
      </c>
      <c r="S531" s="274">
        <v>14000</v>
      </c>
      <c r="T531" s="273">
        <v>12850</v>
      </c>
      <c r="U531" s="275">
        <v>13800</v>
      </c>
      <c r="V531" s="274">
        <v>14000</v>
      </c>
      <c r="W531" s="273">
        <v>12550</v>
      </c>
      <c r="X531" s="275">
        <v>13800</v>
      </c>
      <c r="Y531" s="274">
        <v>14000</v>
      </c>
      <c r="Z531" s="273">
        <v>13000</v>
      </c>
      <c r="AA531" s="275">
        <v>13800</v>
      </c>
      <c r="AB531" s="274">
        <v>14000</v>
      </c>
      <c r="AC531" s="273">
        <v>12350</v>
      </c>
      <c r="AD531" s="275">
        <v>13600</v>
      </c>
      <c r="AE531" s="274">
        <v>13800</v>
      </c>
      <c r="AF531" s="273">
        <v>12850</v>
      </c>
      <c r="AG531" s="275">
        <v>13800</v>
      </c>
      <c r="AH531" s="274">
        <v>14000</v>
      </c>
      <c r="AI531" s="275">
        <v>12450</v>
      </c>
      <c r="AJ531" s="275">
        <v>13700</v>
      </c>
      <c r="AK531" s="274">
        <v>13900</v>
      </c>
      <c r="AL531" s="72"/>
    </row>
    <row r="532" spans="1:38" ht="15.75" thickBot="1" x14ac:dyDescent="0.3">
      <c r="A532" s="331"/>
      <c r="B532" s="19"/>
      <c r="C532" s="153" t="s">
        <v>857</v>
      </c>
      <c r="D532" s="78" t="s">
        <v>196</v>
      </c>
      <c r="E532" s="155">
        <f t="shared" si="34"/>
        <v>14955.555555555555</v>
      </c>
      <c r="F532" s="11"/>
      <c r="G532" s="151">
        <f t="shared" si="35"/>
        <v>27</v>
      </c>
      <c r="H532" s="279">
        <f t="shared" si="36"/>
        <v>13672.222222222223</v>
      </c>
      <c r="I532" s="312">
        <f t="shared" si="36"/>
        <v>14755.555555555555</v>
      </c>
      <c r="J532" s="318">
        <f t="shared" si="36"/>
        <v>14955.555555555555</v>
      </c>
      <c r="K532" s="279">
        <v>13450</v>
      </c>
      <c r="L532" s="281">
        <v>14700</v>
      </c>
      <c r="M532" s="280">
        <v>14900</v>
      </c>
      <c r="N532" s="279">
        <v>13700</v>
      </c>
      <c r="O532" s="281">
        <v>14800</v>
      </c>
      <c r="P532" s="280">
        <v>15000</v>
      </c>
      <c r="Q532" s="279">
        <v>13850</v>
      </c>
      <c r="R532" s="281">
        <v>14800</v>
      </c>
      <c r="S532" s="280">
        <v>15000</v>
      </c>
      <c r="T532" s="279">
        <v>13850</v>
      </c>
      <c r="U532" s="281">
        <v>14800</v>
      </c>
      <c r="V532" s="280">
        <v>15000</v>
      </c>
      <c r="W532" s="279">
        <v>13550</v>
      </c>
      <c r="X532" s="281">
        <v>14800</v>
      </c>
      <c r="Y532" s="280">
        <v>15000</v>
      </c>
      <c r="Z532" s="279">
        <v>14000</v>
      </c>
      <c r="AA532" s="281">
        <v>14800</v>
      </c>
      <c r="AB532" s="280">
        <v>15000</v>
      </c>
      <c r="AC532" s="279">
        <v>13350</v>
      </c>
      <c r="AD532" s="281">
        <v>14600</v>
      </c>
      <c r="AE532" s="280">
        <v>14800</v>
      </c>
      <c r="AF532" s="279">
        <v>13850</v>
      </c>
      <c r="AG532" s="281">
        <v>14800</v>
      </c>
      <c r="AH532" s="280">
        <v>15000</v>
      </c>
      <c r="AI532" s="281">
        <v>13450</v>
      </c>
      <c r="AJ532" s="281">
        <v>14700</v>
      </c>
      <c r="AK532" s="280">
        <v>14900</v>
      </c>
      <c r="AL532" s="72"/>
    </row>
    <row r="533" spans="1:38" x14ac:dyDescent="0.25">
      <c r="A533" s="330" t="s">
        <v>858</v>
      </c>
      <c r="B533" s="19"/>
      <c r="C533" s="265" t="s">
        <v>859</v>
      </c>
      <c r="D533" s="633" t="s">
        <v>196</v>
      </c>
      <c r="E533" s="239">
        <f t="shared" si="34"/>
        <v>5355.5555555555557</v>
      </c>
      <c r="F533" s="11"/>
      <c r="G533" s="40">
        <f t="shared" si="35"/>
        <v>27</v>
      </c>
      <c r="H533" s="273">
        <f t="shared" si="36"/>
        <v>4572.2222222222226</v>
      </c>
      <c r="I533" s="310">
        <f t="shared" si="36"/>
        <v>5255.5555555555557</v>
      </c>
      <c r="J533" s="316">
        <f t="shared" si="36"/>
        <v>5355.5555555555557</v>
      </c>
      <c r="K533" s="273">
        <v>4350</v>
      </c>
      <c r="L533" s="275">
        <v>5200</v>
      </c>
      <c r="M533" s="274">
        <v>5300</v>
      </c>
      <c r="N533" s="273">
        <v>4600</v>
      </c>
      <c r="O533" s="275">
        <v>5300</v>
      </c>
      <c r="P533" s="274">
        <v>5400</v>
      </c>
      <c r="Q533" s="273">
        <v>4750</v>
      </c>
      <c r="R533" s="275">
        <v>5300</v>
      </c>
      <c r="S533" s="274">
        <v>5400</v>
      </c>
      <c r="T533" s="273">
        <v>4750</v>
      </c>
      <c r="U533" s="275">
        <v>5300</v>
      </c>
      <c r="V533" s="274">
        <v>5400</v>
      </c>
      <c r="W533" s="273">
        <v>4450</v>
      </c>
      <c r="X533" s="275">
        <v>5300</v>
      </c>
      <c r="Y533" s="274">
        <v>5400</v>
      </c>
      <c r="Z533" s="273">
        <v>4900</v>
      </c>
      <c r="AA533" s="275">
        <v>5300</v>
      </c>
      <c r="AB533" s="274">
        <v>5400</v>
      </c>
      <c r="AC533" s="273">
        <v>4250</v>
      </c>
      <c r="AD533" s="275">
        <v>5100</v>
      </c>
      <c r="AE533" s="274">
        <v>5200</v>
      </c>
      <c r="AF533" s="273">
        <v>4750</v>
      </c>
      <c r="AG533" s="275">
        <v>5300</v>
      </c>
      <c r="AH533" s="274">
        <v>5400</v>
      </c>
      <c r="AI533" s="275">
        <v>4350</v>
      </c>
      <c r="AJ533" s="275">
        <v>5200</v>
      </c>
      <c r="AK533" s="274">
        <v>5300</v>
      </c>
      <c r="AL533" s="72"/>
    </row>
    <row r="534" spans="1:38" x14ac:dyDescent="0.25">
      <c r="A534" s="105"/>
      <c r="B534" s="19"/>
      <c r="C534" s="152" t="s">
        <v>860</v>
      </c>
      <c r="D534" s="228" t="s">
        <v>196</v>
      </c>
      <c r="E534" s="154">
        <f t="shared" si="34"/>
        <v>9955.5555555555547</v>
      </c>
      <c r="F534" s="11"/>
      <c r="G534" s="150">
        <f t="shared" si="35"/>
        <v>27</v>
      </c>
      <c r="H534" s="276">
        <f t="shared" si="36"/>
        <v>7672.2222222222226</v>
      </c>
      <c r="I534" s="309">
        <f t="shared" si="36"/>
        <v>9255.5555555555547</v>
      </c>
      <c r="J534" s="317">
        <f t="shared" si="36"/>
        <v>9955.5555555555547</v>
      </c>
      <c r="K534" s="276">
        <v>7450</v>
      </c>
      <c r="L534" s="278">
        <v>9200</v>
      </c>
      <c r="M534" s="277">
        <v>9900</v>
      </c>
      <c r="N534" s="276">
        <v>7700</v>
      </c>
      <c r="O534" s="278">
        <v>9300</v>
      </c>
      <c r="P534" s="277">
        <v>10000</v>
      </c>
      <c r="Q534" s="276">
        <v>7850</v>
      </c>
      <c r="R534" s="278">
        <v>9300</v>
      </c>
      <c r="S534" s="277">
        <v>10000</v>
      </c>
      <c r="T534" s="276">
        <v>7850</v>
      </c>
      <c r="U534" s="278">
        <v>9300</v>
      </c>
      <c r="V534" s="277">
        <v>10000</v>
      </c>
      <c r="W534" s="276">
        <v>7550</v>
      </c>
      <c r="X534" s="278">
        <v>9300</v>
      </c>
      <c r="Y534" s="277">
        <v>10000</v>
      </c>
      <c r="Z534" s="276">
        <v>8000</v>
      </c>
      <c r="AA534" s="278">
        <v>9300</v>
      </c>
      <c r="AB534" s="277">
        <v>10000</v>
      </c>
      <c r="AC534" s="276">
        <v>7350</v>
      </c>
      <c r="AD534" s="278">
        <v>9100</v>
      </c>
      <c r="AE534" s="277">
        <v>9800</v>
      </c>
      <c r="AF534" s="276">
        <v>7850</v>
      </c>
      <c r="AG534" s="278">
        <v>9300</v>
      </c>
      <c r="AH534" s="277">
        <v>10000</v>
      </c>
      <c r="AI534" s="278">
        <v>7450</v>
      </c>
      <c r="AJ534" s="278">
        <v>9200</v>
      </c>
      <c r="AK534" s="277">
        <v>9900</v>
      </c>
      <c r="AL534" s="72"/>
    </row>
    <row r="535" spans="1:38" x14ac:dyDescent="0.25">
      <c r="A535" s="105"/>
      <c r="B535" s="19"/>
      <c r="C535" s="38" t="s">
        <v>861</v>
      </c>
      <c r="D535" s="632" t="s">
        <v>196</v>
      </c>
      <c r="E535" s="35">
        <f t="shared" si="34"/>
        <v>12955.555555555555</v>
      </c>
      <c r="F535" s="11"/>
      <c r="G535" s="22">
        <f t="shared" si="35"/>
        <v>27</v>
      </c>
      <c r="H535" s="273">
        <f t="shared" si="36"/>
        <v>10672.222222222223</v>
      </c>
      <c r="I535" s="310">
        <f t="shared" si="36"/>
        <v>11955.555555555555</v>
      </c>
      <c r="J535" s="316">
        <f t="shared" si="36"/>
        <v>12955.555555555555</v>
      </c>
      <c r="K535" s="273">
        <v>10450</v>
      </c>
      <c r="L535" s="275">
        <v>11900</v>
      </c>
      <c r="M535" s="274">
        <v>12900</v>
      </c>
      <c r="N535" s="273">
        <v>10700</v>
      </c>
      <c r="O535" s="275">
        <v>12000</v>
      </c>
      <c r="P535" s="274">
        <v>13000</v>
      </c>
      <c r="Q535" s="273">
        <v>10850</v>
      </c>
      <c r="R535" s="275">
        <v>12000</v>
      </c>
      <c r="S535" s="274">
        <v>13000</v>
      </c>
      <c r="T535" s="273">
        <v>10850</v>
      </c>
      <c r="U535" s="275">
        <v>12000</v>
      </c>
      <c r="V535" s="274">
        <v>13000</v>
      </c>
      <c r="W535" s="273">
        <v>10550</v>
      </c>
      <c r="X535" s="275">
        <v>12000</v>
      </c>
      <c r="Y535" s="274">
        <v>13000</v>
      </c>
      <c r="Z535" s="273">
        <v>11000</v>
      </c>
      <c r="AA535" s="275">
        <v>12000</v>
      </c>
      <c r="AB535" s="274">
        <v>13000</v>
      </c>
      <c r="AC535" s="273">
        <v>10350</v>
      </c>
      <c r="AD535" s="275">
        <v>11800</v>
      </c>
      <c r="AE535" s="274">
        <v>12800</v>
      </c>
      <c r="AF535" s="273">
        <v>10850</v>
      </c>
      <c r="AG535" s="275">
        <v>12000</v>
      </c>
      <c r="AH535" s="274">
        <v>13000</v>
      </c>
      <c r="AI535" s="275">
        <v>10450</v>
      </c>
      <c r="AJ535" s="275">
        <v>11900</v>
      </c>
      <c r="AK535" s="274">
        <v>12900</v>
      </c>
      <c r="AL535" s="72"/>
    </row>
    <row r="536" spans="1:38" x14ac:dyDescent="0.25">
      <c r="A536" s="105"/>
      <c r="B536" s="19"/>
      <c r="C536" s="152" t="s">
        <v>862</v>
      </c>
      <c r="D536" s="228" t="s">
        <v>196</v>
      </c>
      <c r="E536" s="154">
        <f t="shared" si="34"/>
        <v>14955.555555555555</v>
      </c>
      <c r="F536" s="11"/>
      <c r="G536" s="150">
        <f t="shared" si="35"/>
        <v>27</v>
      </c>
      <c r="H536" s="276">
        <f t="shared" si="36"/>
        <v>12672.222222222223</v>
      </c>
      <c r="I536" s="309">
        <f t="shared" si="36"/>
        <v>13955.555555555555</v>
      </c>
      <c r="J536" s="317">
        <f t="shared" si="36"/>
        <v>14955.555555555555</v>
      </c>
      <c r="K536" s="276">
        <v>12450</v>
      </c>
      <c r="L536" s="278">
        <v>13900</v>
      </c>
      <c r="M536" s="277">
        <v>14900</v>
      </c>
      <c r="N536" s="276">
        <v>12700</v>
      </c>
      <c r="O536" s="278">
        <v>14000</v>
      </c>
      <c r="P536" s="277">
        <v>15000</v>
      </c>
      <c r="Q536" s="276">
        <v>12850</v>
      </c>
      <c r="R536" s="278">
        <v>14000</v>
      </c>
      <c r="S536" s="277">
        <v>15000</v>
      </c>
      <c r="T536" s="276">
        <v>12850</v>
      </c>
      <c r="U536" s="278">
        <v>14000</v>
      </c>
      <c r="V536" s="277">
        <v>15000</v>
      </c>
      <c r="W536" s="276">
        <v>12550</v>
      </c>
      <c r="X536" s="278">
        <v>14000</v>
      </c>
      <c r="Y536" s="277">
        <v>15000</v>
      </c>
      <c r="Z536" s="276">
        <v>13000</v>
      </c>
      <c r="AA536" s="278">
        <v>14000</v>
      </c>
      <c r="AB536" s="277">
        <v>15000</v>
      </c>
      <c r="AC536" s="276">
        <v>12350</v>
      </c>
      <c r="AD536" s="278">
        <v>13800</v>
      </c>
      <c r="AE536" s="277">
        <v>14800</v>
      </c>
      <c r="AF536" s="276">
        <v>12850</v>
      </c>
      <c r="AG536" s="278">
        <v>14000</v>
      </c>
      <c r="AH536" s="277">
        <v>15000</v>
      </c>
      <c r="AI536" s="278">
        <v>12450</v>
      </c>
      <c r="AJ536" s="278">
        <v>13900</v>
      </c>
      <c r="AK536" s="277">
        <v>14900</v>
      </c>
      <c r="AL536" s="72"/>
    </row>
    <row r="537" spans="1:38" ht="15.75" thickBot="1" x14ac:dyDescent="0.3">
      <c r="A537" s="331"/>
      <c r="B537" s="19"/>
      <c r="C537" s="233" t="s">
        <v>863</v>
      </c>
      <c r="D537" s="61" t="s">
        <v>196</v>
      </c>
      <c r="E537" s="235">
        <f t="shared" si="34"/>
        <v>17955.555555555555</v>
      </c>
      <c r="F537" s="11"/>
      <c r="G537" s="26">
        <f t="shared" si="35"/>
        <v>27</v>
      </c>
      <c r="H537" s="273">
        <f t="shared" si="36"/>
        <v>14672.222222222223</v>
      </c>
      <c r="I537" s="310">
        <f t="shared" si="36"/>
        <v>16455.555555555555</v>
      </c>
      <c r="J537" s="316">
        <f t="shared" si="36"/>
        <v>17955.555555555555</v>
      </c>
      <c r="K537" s="273">
        <v>14450</v>
      </c>
      <c r="L537" s="275">
        <v>16400</v>
      </c>
      <c r="M537" s="274">
        <v>17900</v>
      </c>
      <c r="N537" s="273">
        <v>14700</v>
      </c>
      <c r="O537" s="275">
        <v>16500</v>
      </c>
      <c r="P537" s="274">
        <v>18000</v>
      </c>
      <c r="Q537" s="273">
        <v>14850</v>
      </c>
      <c r="R537" s="275">
        <v>16500</v>
      </c>
      <c r="S537" s="274">
        <v>18000</v>
      </c>
      <c r="T537" s="273">
        <v>14850</v>
      </c>
      <c r="U537" s="275">
        <v>16500</v>
      </c>
      <c r="V537" s="274">
        <v>18000</v>
      </c>
      <c r="W537" s="273">
        <v>14550</v>
      </c>
      <c r="X537" s="275">
        <v>16500</v>
      </c>
      <c r="Y537" s="274">
        <v>18000</v>
      </c>
      <c r="Z537" s="273">
        <v>15000</v>
      </c>
      <c r="AA537" s="275">
        <v>16500</v>
      </c>
      <c r="AB537" s="274">
        <v>18000</v>
      </c>
      <c r="AC537" s="273">
        <v>14350</v>
      </c>
      <c r="AD537" s="275">
        <v>16300</v>
      </c>
      <c r="AE537" s="274">
        <v>17800</v>
      </c>
      <c r="AF537" s="273">
        <v>14850</v>
      </c>
      <c r="AG537" s="275">
        <v>16500</v>
      </c>
      <c r="AH537" s="274">
        <v>18000</v>
      </c>
      <c r="AI537" s="275">
        <v>14450</v>
      </c>
      <c r="AJ537" s="275">
        <v>16400</v>
      </c>
      <c r="AK537" s="274">
        <v>17900</v>
      </c>
      <c r="AL537" s="72"/>
    </row>
    <row r="538" spans="1:38" x14ac:dyDescent="0.25">
      <c r="A538" s="330" t="s">
        <v>864</v>
      </c>
      <c r="B538" s="19"/>
      <c r="C538" s="264" t="s">
        <v>865</v>
      </c>
      <c r="D538" s="631" t="s">
        <v>196</v>
      </c>
      <c r="E538" s="166">
        <f t="shared" si="34"/>
        <v>5255.5555555555557</v>
      </c>
      <c r="F538" s="11"/>
      <c r="G538" s="149">
        <f t="shared" si="35"/>
        <v>27</v>
      </c>
      <c r="H538" s="272">
        <f t="shared" si="36"/>
        <v>4172.2222222222226</v>
      </c>
      <c r="I538" s="311">
        <f t="shared" si="36"/>
        <v>4955.5555555555557</v>
      </c>
      <c r="J538" s="315">
        <f t="shared" si="36"/>
        <v>5255.5555555555557</v>
      </c>
      <c r="K538" s="272">
        <v>3950</v>
      </c>
      <c r="L538" s="270">
        <v>4900</v>
      </c>
      <c r="M538" s="271">
        <v>5200</v>
      </c>
      <c r="N538" s="272">
        <v>4200</v>
      </c>
      <c r="O538" s="270">
        <v>5000</v>
      </c>
      <c r="P538" s="271">
        <v>5300</v>
      </c>
      <c r="Q538" s="272">
        <v>4350</v>
      </c>
      <c r="R538" s="270">
        <v>5000</v>
      </c>
      <c r="S538" s="271">
        <v>5300</v>
      </c>
      <c r="T538" s="272">
        <v>4350</v>
      </c>
      <c r="U538" s="270">
        <v>5000</v>
      </c>
      <c r="V538" s="271">
        <v>5300</v>
      </c>
      <c r="W538" s="272">
        <v>4050</v>
      </c>
      <c r="X538" s="270">
        <v>5000</v>
      </c>
      <c r="Y538" s="271">
        <v>5300</v>
      </c>
      <c r="Z538" s="272">
        <v>4500</v>
      </c>
      <c r="AA538" s="270">
        <v>5000</v>
      </c>
      <c r="AB538" s="271">
        <v>5300</v>
      </c>
      <c r="AC538" s="272">
        <v>3850</v>
      </c>
      <c r="AD538" s="270">
        <v>4800</v>
      </c>
      <c r="AE538" s="271">
        <v>5100</v>
      </c>
      <c r="AF538" s="272">
        <v>4350</v>
      </c>
      <c r="AG538" s="270">
        <v>5000</v>
      </c>
      <c r="AH538" s="271">
        <v>5300</v>
      </c>
      <c r="AI538" s="270">
        <v>3950</v>
      </c>
      <c r="AJ538" s="270">
        <v>4900</v>
      </c>
      <c r="AK538" s="271">
        <v>5200</v>
      </c>
      <c r="AL538" s="72"/>
    </row>
    <row r="539" spans="1:38" x14ac:dyDescent="0.25">
      <c r="A539" s="105"/>
      <c r="B539" s="19"/>
      <c r="C539" s="38" t="s">
        <v>866</v>
      </c>
      <c r="D539" s="632" t="s">
        <v>196</v>
      </c>
      <c r="E539" s="35">
        <f t="shared" si="34"/>
        <v>8955.5555555555547</v>
      </c>
      <c r="F539" s="11"/>
      <c r="G539" s="22">
        <f t="shared" si="35"/>
        <v>27</v>
      </c>
      <c r="H539" s="273">
        <f t="shared" si="36"/>
        <v>6672.2222222222226</v>
      </c>
      <c r="I539" s="310">
        <f t="shared" si="36"/>
        <v>7955.5555555555557</v>
      </c>
      <c r="J539" s="316">
        <f t="shared" si="36"/>
        <v>8955.5555555555547</v>
      </c>
      <c r="K539" s="273">
        <v>6450</v>
      </c>
      <c r="L539" s="275">
        <v>7900</v>
      </c>
      <c r="M539" s="274">
        <v>8900</v>
      </c>
      <c r="N539" s="273">
        <v>6700</v>
      </c>
      <c r="O539" s="275">
        <v>8000</v>
      </c>
      <c r="P539" s="274">
        <v>9000</v>
      </c>
      <c r="Q539" s="273">
        <v>6850</v>
      </c>
      <c r="R539" s="275">
        <v>8000</v>
      </c>
      <c r="S539" s="274">
        <v>9000</v>
      </c>
      <c r="T539" s="273">
        <v>6850</v>
      </c>
      <c r="U539" s="275">
        <v>8000</v>
      </c>
      <c r="V539" s="274">
        <v>9000</v>
      </c>
      <c r="W539" s="273">
        <v>6550</v>
      </c>
      <c r="X539" s="275">
        <v>8000</v>
      </c>
      <c r="Y539" s="274">
        <v>9000</v>
      </c>
      <c r="Z539" s="273">
        <v>7000</v>
      </c>
      <c r="AA539" s="275">
        <v>8000</v>
      </c>
      <c r="AB539" s="274">
        <v>9000</v>
      </c>
      <c r="AC539" s="273">
        <v>6350</v>
      </c>
      <c r="AD539" s="275">
        <v>7800</v>
      </c>
      <c r="AE539" s="274">
        <v>8800</v>
      </c>
      <c r="AF539" s="273">
        <v>6850</v>
      </c>
      <c r="AG539" s="275">
        <v>8000</v>
      </c>
      <c r="AH539" s="274">
        <v>9000</v>
      </c>
      <c r="AI539" s="275">
        <v>6450</v>
      </c>
      <c r="AJ539" s="275">
        <v>7900</v>
      </c>
      <c r="AK539" s="274">
        <v>8900</v>
      </c>
      <c r="AL539" s="72"/>
    </row>
    <row r="540" spans="1:38" x14ac:dyDescent="0.25">
      <c r="A540" s="105"/>
      <c r="B540" s="19"/>
      <c r="C540" s="152" t="s">
        <v>867</v>
      </c>
      <c r="D540" s="228" t="s">
        <v>196</v>
      </c>
      <c r="E540" s="154">
        <f t="shared" si="34"/>
        <v>13655.555555555555</v>
      </c>
      <c r="F540" s="11"/>
      <c r="G540" s="150">
        <f t="shared" si="35"/>
        <v>27</v>
      </c>
      <c r="H540" s="276">
        <f t="shared" si="36"/>
        <v>11672.222222222223</v>
      </c>
      <c r="I540" s="309">
        <f t="shared" si="36"/>
        <v>12577.777777777777</v>
      </c>
      <c r="J540" s="317">
        <f t="shared" si="36"/>
        <v>13655.555555555555</v>
      </c>
      <c r="K540" s="276">
        <v>11450</v>
      </c>
      <c r="L540" s="278">
        <v>12300</v>
      </c>
      <c r="M540" s="277">
        <v>13600</v>
      </c>
      <c r="N540" s="276">
        <v>11700</v>
      </c>
      <c r="O540" s="278">
        <v>12600</v>
      </c>
      <c r="P540" s="277">
        <v>13700</v>
      </c>
      <c r="Q540" s="276">
        <v>11850</v>
      </c>
      <c r="R540" s="278">
        <v>12800</v>
      </c>
      <c r="S540" s="277">
        <v>13700</v>
      </c>
      <c r="T540" s="276">
        <v>11850</v>
      </c>
      <c r="U540" s="278">
        <v>12800</v>
      </c>
      <c r="V540" s="277">
        <v>13700</v>
      </c>
      <c r="W540" s="276">
        <v>11550</v>
      </c>
      <c r="X540" s="278">
        <v>12400</v>
      </c>
      <c r="Y540" s="277">
        <v>13700</v>
      </c>
      <c r="Z540" s="276">
        <v>12000</v>
      </c>
      <c r="AA540" s="278">
        <v>13000</v>
      </c>
      <c r="AB540" s="277">
        <v>13700</v>
      </c>
      <c r="AC540" s="276">
        <v>11350</v>
      </c>
      <c r="AD540" s="278">
        <v>12200</v>
      </c>
      <c r="AE540" s="277">
        <v>13500</v>
      </c>
      <c r="AF540" s="276">
        <v>11850</v>
      </c>
      <c r="AG540" s="278">
        <v>12800</v>
      </c>
      <c r="AH540" s="277">
        <v>13700</v>
      </c>
      <c r="AI540" s="278">
        <v>11450</v>
      </c>
      <c r="AJ540" s="278">
        <v>12300</v>
      </c>
      <c r="AK540" s="277">
        <v>13600</v>
      </c>
      <c r="AL540" s="72"/>
    </row>
    <row r="541" spans="1:38" x14ac:dyDescent="0.25">
      <c r="A541" s="105"/>
      <c r="B541" s="19"/>
      <c r="C541" s="38" t="s">
        <v>868</v>
      </c>
      <c r="D541" s="632" t="s">
        <v>196</v>
      </c>
      <c r="E541" s="35">
        <f t="shared" si="34"/>
        <v>14955.555555555555</v>
      </c>
      <c r="F541" s="11"/>
      <c r="G541" s="22">
        <f t="shared" si="35"/>
        <v>27</v>
      </c>
      <c r="H541" s="273">
        <f t="shared" si="36"/>
        <v>13672.222222222223</v>
      </c>
      <c r="I541" s="310">
        <f t="shared" si="36"/>
        <v>14077.777777777777</v>
      </c>
      <c r="J541" s="316">
        <f t="shared" si="36"/>
        <v>14955.555555555555</v>
      </c>
      <c r="K541" s="273">
        <v>13450</v>
      </c>
      <c r="L541" s="275">
        <v>13800</v>
      </c>
      <c r="M541" s="274">
        <v>14900</v>
      </c>
      <c r="N541" s="273">
        <v>13700</v>
      </c>
      <c r="O541" s="275">
        <v>14100</v>
      </c>
      <c r="P541" s="274">
        <v>15000</v>
      </c>
      <c r="Q541" s="273">
        <v>13850</v>
      </c>
      <c r="R541" s="275">
        <v>14300</v>
      </c>
      <c r="S541" s="274">
        <v>15000</v>
      </c>
      <c r="T541" s="273">
        <v>13850</v>
      </c>
      <c r="U541" s="275">
        <v>14300</v>
      </c>
      <c r="V541" s="274">
        <v>15000</v>
      </c>
      <c r="W541" s="273">
        <v>13550</v>
      </c>
      <c r="X541" s="275">
        <v>13900</v>
      </c>
      <c r="Y541" s="274">
        <v>15000</v>
      </c>
      <c r="Z541" s="273">
        <v>14000</v>
      </c>
      <c r="AA541" s="275">
        <v>14500</v>
      </c>
      <c r="AB541" s="274">
        <v>15000</v>
      </c>
      <c r="AC541" s="273">
        <v>13350</v>
      </c>
      <c r="AD541" s="275">
        <v>13700</v>
      </c>
      <c r="AE541" s="274">
        <v>14800</v>
      </c>
      <c r="AF541" s="273">
        <v>13850</v>
      </c>
      <c r="AG541" s="275">
        <v>14300</v>
      </c>
      <c r="AH541" s="274">
        <v>15000</v>
      </c>
      <c r="AI541" s="275">
        <v>13450</v>
      </c>
      <c r="AJ541" s="275">
        <v>13800</v>
      </c>
      <c r="AK541" s="274">
        <v>14900</v>
      </c>
      <c r="AL541" s="72"/>
    </row>
    <row r="542" spans="1:38" x14ac:dyDescent="0.25">
      <c r="A542" s="105"/>
      <c r="B542" s="19"/>
      <c r="C542" s="152" t="s">
        <v>869</v>
      </c>
      <c r="D542" s="228" t="s">
        <v>196</v>
      </c>
      <c r="E542" s="154">
        <f t="shared" si="34"/>
        <v>17955.555555555555</v>
      </c>
      <c r="F542" s="11"/>
      <c r="G542" s="150">
        <f t="shared" si="35"/>
        <v>27</v>
      </c>
      <c r="H542" s="276">
        <f t="shared" si="36"/>
        <v>14672.222222222223</v>
      </c>
      <c r="I542" s="309">
        <f t="shared" si="36"/>
        <v>16577.777777777777</v>
      </c>
      <c r="J542" s="317">
        <f t="shared" si="36"/>
        <v>17955.555555555555</v>
      </c>
      <c r="K542" s="276">
        <v>14450</v>
      </c>
      <c r="L542" s="278">
        <v>16300</v>
      </c>
      <c r="M542" s="277">
        <v>17900</v>
      </c>
      <c r="N542" s="276">
        <v>14700</v>
      </c>
      <c r="O542" s="278">
        <v>16600</v>
      </c>
      <c r="P542" s="277">
        <v>18000</v>
      </c>
      <c r="Q542" s="276">
        <v>14850</v>
      </c>
      <c r="R542" s="278">
        <v>16800</v>
      </c>
      <c r="S542" s="277">
        <v>18000</v>
      </c>
      <c r="T542" s="276">
        <v>14850</v>
      </c>
      <c r="U542" s="278">
        <v>16800</v>
      </c>
      <c r="V542" s="277">
        <v>18000</v>
      </c>
      <c r="W542" s="276">
        <v>14550</v>
      </c>
      <c r="X542" s="278">
        <v>16400</v>
      </c>
      <c r="Y542" s="277">
        <v>18000</v>
      </c>
      <c r="Z542" s="276">
        <v>15000</v>
      </c>
      <c r="AA542" s="278">
        <v>17000</v>
      </c>
      <c r="AB542" s="277">
        <v>18000</v>
      </c>
      <c r="AC542" s="276">
        <v>14350</v>
      </c>
      <c r="AD542" s="278">
        <v>16200</v>
      </c>
      <c r="AE542" s="277">
        <v>17800</v>
      </c>
      <c r="AF542" s="276">
        <v>14850</v>
      </c>
      <c r="AG542" s="278">
        <v>16800</v>
      </c>
      <c r="AH542" s="277">
        <v>18000</v>
      </c>
      <c r="AI542" s="278">
        <v>14450</v>
      </c>
      <c r="AJ542" s="278">
        <v>16300</v>
      </c>
      <c r="AK542" s="277">
        <v>17900</v>
      </c>
      <c r="AL542" s="72"/>
    </row>
    <row r="543" spans="1:38" x14ac:dyDescent="0.25">
      <c r="A543" s="105"/>
      <c r="B543" s="19"/>
      <c r="C543" s="38" t="s">
        <v>870</v>
      </c>
      <c r="D543" s="632" t="s">
        <v>196</v>
      </c>
      <c r="E543" s="35">
        <f t="shared" si="34"/>
        <v>5155.5555555555557</v>
      </c>
      <c r="F543" s="11"/>
      <c r="G543" s="22">
        <f t="shared" si="35"/>
        <v>27</v>
      </c>
      <c r="H543" s="273">
        <f t="shared" si="36"/>
        <v>4072.2222222222222</v>
      </c>
      <c r="I543" s="310">
        <f t="shared" si="36"/>
        <v>4477.7777777777774</v>
      </c>
      <c r="J543" s="316">
        <f t="shared" si="36"/>
        <v>5155.5555555555557</v>
      </c>
      <c r="K543" s="273">
        <v>3850</v>
      </c>
      <c r="L543" s="275">
        <v>4200</v>
      </c>
      <c r="M543" s="274">
        <v>5100</v>
      </c>
      <c r="N543" s="273">
        <v>4100</v>
      </c>
      <c r="O543" s="275">
        <v>4500</v>
      </c>
      <c r="P543" s="274">
        <v>5200</v>
      </c>
      <c r="Q543" s="273">
        <v>4250</v>
      </c>
      <c r="R543" s="275">
        <v>4700</v>
      </c>
      <c r="S543" s="274">
        <v>5200</v>
      </c>
      <c r="T543" s="273">
        <v>4250</v>
      </c>
      <c r="U543" s="275">
        <v>4700</v>
      </c>
      <c r="V543" s="274">
        <v>5200</v>
      </c>
      <c r="W543" s="273">
        <v>3950</v>
      </c>
      <c r="X543" s="275">
        <v>4300</v>
      </c>
      <c r="Y543" s="274">
        <v>5200</v>
      </c>
      <c r="Z543" s="273">
        <v>4400</v>
      </c>
      <c r="AA543" s="275">
        <v>4900</v>
      </c>
      <c r="AB543" s="274">
        <v>5200</v>
      </c>
      <c r="AC543" s="273">
        <v>3750</v>
      </c>
      <c r="AD543" s="275">
        <v>4100</v>
      </c>
      <c r="AE543" s="274">
        <v>5000</v>
      </c>
      <c r="AF543" s="273">
        <v>4250</v>
      </c>
      <c r="AG543" s="275">
        <v>4700</v>
      </c>
      <c r="AH543" s="274">
        <v>5200</v>
      </c>
      <c r="AI543" s="275">
        <v>3850</v>
      </c>
      <c r="AJ543" s="275">
        <v>4200</v>
      </c>
      <c r="AK543" s="274">
        <v>5100</v>
      </c>
      <c r="AL543" s="72"/>
    </row>
    <row r="544" spans="1:38" x14ac:dyDescent="0.25">
      <c r="A544" s="105"/>
      <c r="B544" s="19"/>
      <c r="C544" s="152" t="s">
        <v>871</v>
      </c>
      <c r="D544" s="228" t="s">
        <v>196</v>
      </c>
      <c r="E544" s="154">
        <f t="shared" si="34"/>
        <v>8955.5555555555547</v>
      </c>
      <c r="F544" s="11"/>
      <c r="G544" s="150">
        <f t="shared" si="35"/>
        <v>27</v>
      </c>
      <c r="H544" s="276">
        <f t="shared" si="36"/>
        <v>6672.2222222222226</v>
      </c>
      <c r="I544" s="309">
        <f t="shared" si="36"/>
        <v>7577.7777777777774</v>
      </c>
      <c r="J544" s="317">
        <f t="shared" si="36"/>
        <v>8955.5555555555547</v>
      </c>
      <c r="K544" s="276">
        <v>6450</v>
      </c>
      <c r="L544" s="278">
        <v>7300</v>
      </c>
      <c r="M544" s="277">
        <v>8900</v>
      </c>
      <c r="N544" s="276">
        <v>6700</v>
      </c>
      <c r="O544" s="278">
        <v>7600</v>
      </c>
      <c r="P544" s="277">
        <v>9000</v>
      </c>
      <c r="Q544" s="276">
        <v>6850</v>
      </c>
      <c r="R544" s="278">
        <v>7800</v>
      </c>
      <c r="S544" s="277">
        <v>9000</v>
      </c>
      <c r="T544" s="276">
        <v>6850</v>
      </c>
      <c r="U544" s="278">
        <v>7800</v>
      </c>
      <c r="V544" s="277">
        <v>9000</v>
      </c>
      <c r="W544" s="276">
        <v>6550</v>
      </c>
      <c r="X544" s="278">
        <v>7400</v>
      </c>
      <c r="Y544" s="277">
        <v>9000</v>
      </c>
      <c r="Z544" s="276">
        <v>7000</v>
      </c>
      <c r="AA544" s="278">
        <v>8000</v>
      </c>
      <c r="AB544" s="277">
        <v>9000</v>
      </c>
      <c r="AC544" s="276">
        <v>6350</v>
      </c>
      <c r="AD544" s="278">
        <v>7200</v>
      </c>
      <c r="AE544" s="277">
        <v>8800</v>
      </c>
      <c r="AF544" s="276">
        <v>6850</v>
      </c>
      <c r="AG544" s="278">
        <v>7800</v>
      </c>
      <c r="AH544" s="277">
        <v>9000</v>
      </c>
      <c r="AI544" s="278">
        <v>6450</v>
      </c>
      <c r="AJ544" s="278">
        <v>7300</v>
      </c>
      <c r="AK544" s="277">
        <v>8900</v>
      </c>
      <c r="AL544" s="72"/>
    </row>
    <row r="545" spans="1:38" x14ac:dyDescent="0.25">
      <c r="A545" s="105"/>
      <c r="B545" s="19"/>
      <c r="C545" s="38" t="s">
        <v>872</v>
      </c>
      <c r="D545" s="632" t="s">
        <v>196</v>
      </c>
      <c r="E545" s="35">
        <f t="shared" si="34"/>
        <v>13955.555555555555</v>
      </c>
      <c r="F545" s="11"/>
      <c r="G545" s="22">
        <f t="shared" si="35"/>
        <v>27</v>
      </c>
      <c r="H545" s="273">
        <f t="shared" si="36"/>
        <v>11672.222222222223</v>
      </c>
      <c r="I545" s="310">
        <f t="shared" si="36"/>
        <v>12577.777777777777</v>
      </c>
      <c r="J545" s="316">
        <f t="shared" si="36"/>
        <v>13955.555555555555</v>
      </c>
      <c r="K545" s="273">
        <v>11450</v>
      </c>
      <c r="L545" s="275">
        <v>12300</v>
      </c>
      <c r="M545" s="274">
        <v>13900</v>
      </c>
      <c r="N545" s="273">
        <v>11700</v>
      </c>
      <c r="O545" s="275">
        <v>12600</v>
      </c>
      <c r="P545" s="274">
        <v>14000</v>
      </c>
      <c r="Q545" s="273">
        <v>11850</v>
      </c>
      <c r="R545" s="275">
        <v>12800</v>
      </c>
      <c r="S545" s="274">
        <v>14000</v>
      </c>
      <c r="T545" s="273">
        <v>11850</v>
      </c>
      <c r="U545" s="275">
        <v>12800</v>
      </c>
      <c r="V545" s="274">
        <v>14000</v>
      </c>
      <c r="W545" s="273">
        <v>11550</v>
      </c>
      <c r="X545" s="275">
        <v>12400</v>
      </c>
      <c r="Y545" s="274">
        <v>14000</v>
      </c>
      <c r="Z545" s="273">
        <v>12000</v>
      </c>
      <c r="AA545" s="275">
        <v>13000</v>
      </c>
      <c r="AB545" s="274">
        <v>14000</v>
      </c>
      <c r="AC545" s="273">
        <v>11350</v>
      </c>
      <c r="AD545" s="275">
        <v>12200</v>
      </c>
      <c r="AE545" s="274">
        <v>13800</v>
      </c>
      <c r="AF545" s="273">
        <v>11850</v>
      </c>
      <c r="AG545" s="275">
        <v>12800</v>
      </c>
      <c r="AH545" s="274">
        <v>14000</v>
      </c>
      <c r="AI545" s="275">
        <v>11450</v>
      </c>
      <c r="AJ545" s="275">
        <v>12300</v>
      </c>
      <c r="AK545" s="274">
        <v>13900</v>
      </c>
      <c r="AL545" s="72"/>
    </row>
    <row r="546" spans="1:38" x14ac:dyDescent="0.25">
      <c r="A546" s="105"/>
      <c r="B546" s="19"/>
      <c r="C546" s="152" t="s">
        <v>873</v>
      </c>
      <c r="D546" s="634" t="s">
        <v>196</v>
      </c>
      <c r="E546" s="154">
        <f t="shared" si="34"/>
        <v>14955.555555555555</v>
      </c>
      <c r="F546" s="11"/>
      <c r="G546" s="150">
        <f t="shared" si="35"/>
        <v>27</v>
      </c>
      <c r="H546" s="276">
        <f t="shared" si="36"/>
        <v>13172.222222222223</v>
      </c>
      <c r="I546" s="309">
        <f t="shared" si="36"/>
        <v>14577.777777777777</v>
      </c>
      <c r="J546" s="317">
        <f t="shared" si="36"/>
        <v>14955.555555555555</v>
      </c>
      <c r="K546" s="276">
        <v>12950</v>
      </c>
      <c r="L546" s="278">
        <v>14300</v>
      </c>
      <c r="M546" s="277">
        <v>14900</v>
      </c>
      <c r="N546" s="276">
        <v>13200</v>
      </c>
      <c r="O546" s="278">
        <v>14600</v>
      </c>
      <c r="P546" s="277">
        <v>15000</v>
      </c>
      <c r="Q546" s="276">
        <v>13350</v>
      </c>
      <c r="R546" s="278">
        <v>14800</v>
      </c>
      <c r="S546" s="277">
        <v>15000</v>
      </c>
      <c r="T546" s="276">
        <v>13350</v>
      </c>
      <c r="U546" s="278">
        <v>14800</v>
      </c>
      <c r="V546" s="277">
        <v>15000</v>
      </c>
      <c r="W546" s="276">
        <v>13050</v>
      </c>
      <c r="X546" s="278">
        <v>14400</v>
      </c>
      <c r="Y546" s="277">
        <v>15000</v>
      </c>
      <c r="Z546" s="276">
        <v>13500</v>
      </c>
      <c r="AA546" s="278">
        <v>15000</v>
      </c>
      <c r="AB546" s="277">
        <v>15000</v>
      </c>
      <c r="AC546" s="276">
        <v>12850</v>
      </c>
      <c r="AD546" s="278">
        <v>14200</v>
      </c>
      <c r="AE546" s="277">
        <v>14800</v>
      </c>
      <c r="AF546" s="276">
        <v>13350</v>
      </c>
      <c r="AG546" s="278">
        <v>14800</v>
      </c>
      <c r="AH546" s="277">
        <v>15000</v>
      </c>
      <c r="AI546" s="278">
        <v>12950</v>
      </c>
      <c r="AJ546" s="278">
        <v>14300</v>
      </c>
      <c r="AK546" s="277">
        <v>14900</v>
      </c>
      <c r="AL546" s="72"/>
    </row>
    <row r="547" spans="1:38" x14ac:dyDescent="0.25">
      <c r="A547" s="105"/>
      <c r="B547" s="19"/>
      <c r="C547" s="38" t="s">
        <v>874</v>
      </c>
      <c r="D547" s="635" t="s">
        <v>196</v>
      </c>
      <c r="E547" s="35">
        <f t="shared" si="34"/>
        <v>17955.555555555555</v>
      </c>
      <c r="F547" s="11"/>
      <c r="G547" s="22">
        <f t="shared" si="35"/>
        <v>27</v>
      </c>
      <c r="H547" s="273">
        <f t="shared" si="36"/>
        <v>14672.222222222223</v>
      </c>
      <c r="I547" s="310">
        <f t="shared" si="36"/>
        <v>16777.777777777777</v>
      </c>
      <c r="J547" s="316">
        <f t="shared" si="36"/>
        <v>17955.555555555555</v>
      </c>
      <c r="K547" s="273">
        <v>14450</v>
      </c>
      <c r="L547" s="275">
        <v>16500</v>
      </c>
      <c r="M547" s="274">
        <v>17900</v>
      </c>
      <c r="N547" s="273">
        <v>14700</v>
      </c>
      <c r="O547" s="275">
        <v>16800</v>
      </c>
      <c r="P547" s="274">
        <v>18000</v>
      </c>
      <c r="Q547" s="273">
        <v>14850</v>
      </c>
      <c r="R547" s="275">
        <v>17000</v>
      </c>
      <c r="S547" s="274">
        <v>18000</v>
      </c>
      <c r="T547" s="273">
        <v>14850</v>
      </c>
      <c r="U547" s="275">
        <v>17000</v>
      </c>
      <c r="V547" s="274">
        <v>18000</v>
      </c>
      <c r="W547" s="273">
        <v>14550</v>
      </c>
      <c r="X547" s="275">
        <v>16600</v>
      </c>
      <c r="Y547" s="274">
        <v>18000</v>
      </c>
      <c r="Z547" s="273">
        <v>15000</v>
      </c>
      <c r="AA547" s="275">
        <v>17200</v>
      </c>
      <c r="AB547" s="274">
        <v>18000</v>
      </c>
      <c r="AC547" s="273">
        <v>14350</v>
      </c>
      <c r="AD547" s="275">
        <v>16400</v>
      </c>
      <c r="AE547" s="274">
        <v>17800</v>
      </c>
      <c r="AF547" s="273">
        <v>14850</v>
      </c>
      <c r="AG547" s="275">
        <v>17000</v>
      </c>
      <c r="AH547" s="274">
        <v>18000</v>
      </c>
      <c r="AI547" s="275">
        <v>14450</v>
      </c>
      <c r="AJ547" s="275">
        <v>16500</v>
      </c>
      <c r="AK547" s="274">
        <v>17900</v>
      </c>
      <c r="AL547" s="72"/>
    </row>
    <row r="548" spans="1:38" x14ac:dyDescent="0.25">
      <c r="A548" s="105"/>
      <c r="B548" s="19"/>
      <c r="C548" s="152" t="s">
        <v>875</v>
      </c>
      <c r="D548" s="634" t="s">
        <v>196</v>
      </c>
      <c r="E548" s="154">
        <f t="shared" si="34"/>
        <v>5255.5555555555557</v>
      </c>
      <c r="F548" s="11"/>
      <c r="G548" s="150">
        <f t="shared" si="35"/>
        <v>27</v>
      </c>
      <c r="H548" s="276">
        <f t="shared" si="36"/>
        <v>4172.2222222222226</v>
      </c>
      <c r="I548" s="309">
        <f t="shared" si="36"/>
        <v>4577.7777777777774</v>
      </c>
      <c r="J548" s="317">
        <f t="shared" si="36"/>
        <v>5255.5555555555557</v>
      </c>
      <c r="K548" s="276">
        <v>3950</v>
      </c>
      <c r="L548" s="278">
        <v>4300</v>
      </c>
      <c r="M548" s="277">
        <v>5200</v>
      </c>
      <c r="N548" s="276">
        <v>4200</v>
      </c>
      <c r="O548" s="278">
        <v>4600</v>
      </c>
      <c r="P548" s="277">
        <v>5300</v>
      </c>
      <c r="Q548" s="276">
        <v>4350</v>
      </c>
      <c r="R548" s="278">
        <v>4800</v>
      </c>
      <c r="S548" s="277">
        <v>5300</v>
      </c>
      <c r="T548" s="276">
        <v>4350</v>
      </c>
      <c r="U548" s="278">
        <v>4800</v>
      </c>
      <c r="V548" s="277">
        <v>5300</v>
      </c>
      <c r="W548" s="276">
        <v>4050</v>
      </c>
      <c r="X548" s="278">
        <v>4400</v>
      </c>
      <c r="Y548" s="277">
        <v>5300</v>
      </c>
      <c r="Z548" s="276">
        <v>4500</v>
      </c>
      <c r="AA548" s="278">
        <v>5000</v>
      </c>
      <c r="AB548" s="277">
        <v>5300</v>
      </c>
      <c r="AC548" s="276">
        <v>3850</v>
      </c>
      <c r="AD548" s="278">
        <v>4200</v>
      </c>
      <c r="AE548" s="277">
        <v>5100</v>
      </c>
      <c r="AF548" s="276">
        <v>4350</v>
      </c>
      <c r="AG548" s="278">
        <v>4800</v>
      </c>
      <c r="AH548" s="277">
        <v>5300</v>
      </c>
      <c r="AI548" s="278">
        <v>3950</v>
      </c>
      <c r="AJ548" s="278">
        <v>4300</v>
      </c>
      <c r="AK548" s="277">
        <v>5200</v>
      </c>
      <c r="AL548" s="72"/>
    </row>
    <row r="549" spans="1:38" x14ac:dyDescent="0.25">
      <c r="A549" s="105"/>
      <c r="B549" s="19"/>
      <c r="C549" s="38" t="s">
        <v>876</v>
      </c>
      <c r="D549" s="635" t="s">
        <v>196</v>
      </c>
      <c r="E549" s="35">
        <f t="shared" si="34"/>
        <v>8955.5555555555547</v>
      </c>
      <c r="F549" s="11"/>
      <c r="G549" s="22">
        <f t="shared" si="35"/>
        <v>27</v>
      </c>
      <c r="H549" s="273">
        <f t="shared" si="36"/>
        <v>6672.2222222222226</v>
      </c>
      <c r="I549" s="310">
        <f t="shared" si="36"/>
        <v>7577.7777777777774</v>
      </c>
      <c r="J549" s="316">
        <f t="shared" si="36"/>
        <v>8955.5555555555547</v>
      </c>
      <c r="K549" s="273">
        <v>6450</v>
      </c>
      <c r="L549" s="275">
        <v>7300</v>
      </c>
      <c r="M549" s="274">
        <v>8900</v>
      </c>
      <c r="N549" s="273">
        <v>6700</v>
      </c>
      <c r="O549" s="275">
        <v>7600</v>
      </c>
      <c r="P549" s="274">
        <v>9000</v>
      </c>
      <c r="Q549" s="273">
        <v>6850</v>
      </c>
      <c r="R549" s="275">
        <v>7800</v>
      </c>
      <c r="S549" s="274">
        <v>9000</v>
      </c>
      <c r="T549" s="273">
        <v>6850</v>
      </c>
      <c r="U549" s="275">
        <v>7800</v>
      </c>
      <c r="V549" s="274">
        <v>9000</v>
      </c>
      <c r="W549" s="273">
        <v>6550</v>
      </c>
      <c r="X549" s="275">
        <v>7400</v>
      </c>
      <c r="Y549" s="274">
        <v>9000</v>
      </c>
      <c r="Z549" s="273">
        <v>7000</v>
      </c>
      <c r="AA549" s="275">
        <v>8000</v>
      </c>
      <c r="AB549" s="274">
        <v>9000</v>
      </c>
      <c r="AC549" s="273">
        <v>6350</v>
      </c>
      <c r="AD549" s="275">
        <v>7200</v>
      </c>
      <c r="AE549" s="274">
        <v>8800</v>
      </c>
      <c r="AF549" s="273">
        <v>6850</v>
      </c>
      <c r="AG549" s="275">
        <v>7800</v>
      </c>
      <c r="AH549" s="274">
        <v>9000</v>
      </c>
      <c r="AI549" s="275">
        <v>6450</v>
      </c>
      <c r="AJ549" s="275">
        <v>7300</v>
      </c>
      <c r="AK549" s="274">
        <v>8900</v>
      </c>
      <c r="AL549" s="72"/>
    </row>
    <row r="550" spans="1:38" x14ac:dyDescent="0.25">
      <c r="A550" s="105"/>
      <c r="B550" s="19"/>
      <c r="C550" s="152" t="s">
        <v>877</v>
      </c>
      <c r="D550" s="634" t="s">
        <v>196</v>
      </c>
      <c r="E550" s="154">
        <f t="shared" si="34"/>
        <v>13955.555555555555</v>
      </c>
      <c r="F550" s="11"/>
      <c r="G550" s="150">
        <f t="shared" si="35"/>
        <v>27</v>
      </c>
      <c r="H550" s="276">
        <f t="shared" si="36"/>
        <v>12172.222222222223</v>
      </c>
      <c r="I550" s="309">
        <f t="shared" si="36"/>
        <v>12577.777777777777</v>
      </c>
      <c r="J550" s="317">
        <f t="shared" si="36"/>
        <v>13955.555555555555</v>
      </c>
      <c r="K550" s="276">
        <v>11950</v>
      </c>
      <c r="L550" s="278">
        <v>12300</v>
      </c>
      <c r="M550" s="277">
        <v>13900</v>
      </c>
      <c r="N550" s="276">
        <v>12200</v>
      </c>
      <c r="O550" s="278">
        <v>12600</v>
      </c>
      <c r="P550" s="277">
        <v>14000</v>
      </c>
      <c r="Q550" s="276">
        <v>12350</v>
      </c>
      <c r="R550" s="278">
        <v>12800</v>
      </c>
      <c r="S550" s="277">
        <v>14000</v>
      </c>
      <c r="T550" s="276">
        <v>12350</v>
      </c>
      <c r="U550" s="278">
        <v>12800</v>
      </c>
      <c r="V550" s="277">
        <v>14000</v>
      </c>
      <c r="W550" s="276">
        <v>12050</v>
      </c>
      <c r="X550" s="278">
        <v>12400</v>
      </c>
      <c r="Y550" s="277">
        <v>14000</v>
      </c>
      <c r="Z550" s="276">
        <v>12500</v>
      </c>
      <c r="AA550" s="278">
        <v>13000</v>
      </c>
      <c r="AB550" s="277">
        <v>14000</v>
      </c>
      <c r="AC550" s="276">
        <v>11850</v>
      </c>
      <c r="AD550" s="278">
        <v>12200</v>
      </c>
      <c r="AE550" s="277">
        <v>13800</v>
      </c>
      <c r="AF550" s="276">
        <v>12350</v>
      </c>
      <c r="AG550" s="278">
        <v>12800</v>
      </c>
      <c r="AH550" s="277">
        <v>14000</v>
      </c>
      <c r="AI550" s="278">
        <v>11950</v>
      </c>
      <c r="AJ550" s="278">
        <v>12300</v>
      </c>
      <c r="AK550" s="277">
        <v>13900</v>
      </c>
      <c r="AL550" s="72"/>
    </row>
    <row r="551" spans="1:38" x14ac:dyDescent="0.25">
      <c r="A551" s="105"/>
      <c r="B551" s="19"/>
      <c r="C551" s="38" t="s">
        <v>878</v>
      </c>
      <c r="D551" s="635" t="s">
        <v>196</v>
      </c>
      <c r="E551" s="35">
        <f t="shared" si="34"/>
        <v>14955.555555555555</v>
      </c>
      <c r="F551" s="11"/>
      <c r="G551" s="22">
        <f t="shared" si="35"/>
        <v>27</v>
      </c>
      <c r="H551" s="273">
        <f t="shared" si="36"/>
        <v>13172.222222222223</v>
      </c>
      <c r="I551" s="310">
        <f t="shared" si="36"/>
        <v>13577.777777777777</v>
      </c>
      <c r="J551" s="316">
        <f t="shared" si="36"/>
        <v>14955.555555555555</v>
      </c>
      <c r="K551" s="273">
        <v>12950</v>
      </c>
      <c r="L551" s="275">
        <v>13300</v>
      </c>
      <c r="M551" s="274">
        <v>14900</v>
      </c>
      <c r="N551" s="273">
        <v>13200</v>
      </c>
      <c r="O551" s="275">
        <v>13600</v>
      </c>
      <c r="P551" s="274">
        <v>15000</v>
      </c>
      <c r="Q551" s="273">
        <v>13350</v>
      </c>
      <c r="R551" s="275">
        <v>13800</v>
      </c>
      <c r="S551" s="274">
        <v>15000</v>
      </c>
      <c r="T551" s="273">
        <v>13350</v>
      </c>
      <c r="U551" s="275">
        <v>13800</v>
      </c>
      <c r="V551" s="274">
        <v>15000</v>
      </c>
      <c r="W551" s="273">
        <v>13050</v>
      </c>
      <c r="X551" s="275">
        <v>13400</v>
      </c>
      <c r="Y551" s="274">
        <v>15000</v>
      </c>
      <c r="Z551" s="273">
        <v>13500</v>
      </c>
      <c r="AA551" s="275">
        <v>14000</v>
      </c>
      <c r="AB551" s="274">
        <v>15000</v>
      </c>
      <c r="AC551" s="273">
        <v>12850</v>
      </c>
      <c r="AD551" s="275">
        <v>13200</v>
      </c>
      <c r="AE551" s="274">
        <v>14800</v>
      </c>
      <c r="AF551" s="273">
        <v>13350</v>
      </c>
      <c r="AG551" s="275">
        <v>13800</v>
      </c>
      <c r="AH551" s="274">
        <v>15000</v>
      </c>
      <c r="AI551" s="275">
        <v>12950</v>
      </c>
      <c r="AJ551" s="275">
        <v>13300</v>
      </c>
      <c r="AK551" s="274">
        <v>14900</v>
      </c>
      <c r="AL551" s="72"/>
    </row>
    <row r="552" spans="1:38" x14ac:dyDescent="0.25">
      <c r="A552" s="105"/>
      <c r="B552" s="19"/>
      <c r="C552" s="152" t="s">
        <v>879</v>
      </c>
      <c r="D552" s="228" t="s">
        <v>196</v>
      </c>
      <c r="E552" s="154">
        <f t="shared" si="34"/>
        <v>18455.555555555555</v>
      </c>
      <c r="F552" s="11"/>
      <c r="G552" s="150">
        <f t="shared" si="35"/>
        <v>27</v>
      </c>
      <c r="H552" s="276">
        <f t="shared" si="36"/>
        <v>14672.222222222223</v>
      </c>
      <c r="I552" s="309">
        <f t="shared" si="36"/>
        <v>16777.777777777777</v>
      </c>
      <c r="J552" s="317">
        <f t="shared" si="36"/>
        <v>18455.555555555555</v>
      </c>
      <c r="K552" s="276">
        <v>14450</v>
      </c>
      <c r="L552" s="278">
        <v>16500</v>
      </c>
      <c r="M552" s="277">
        <v>18400</v>
      </c>
      <c r="N552" s="276">
        <v>14700</v>
      </c>
      <c r="O552" s="278">
        <v>16800</v>
      </c>
      <c r="P552" s="277">
        <v>18500</v>
      </c>
      <c r="Q552" s="276">
        <v>14850</v>
      </c>
      <c r="R552" s="278">
        <v>17000</v>
      </c>
      <c r="S552" s="277">
        <v>18500</v>
      </c>
      <c r="T552" s="276">
        <v>14850</v>
      </c>
      <c r="U552" s="278">
        <v>17000</v>
      </c>
      <c r="V552" s="277">
        <v>18500</v>
      </c>
      <c r="W552" s="276">
        <v>14550</v>
      </c>
      <c r="X552" s="278">
        <v>16600</v>
      </c>
      <c r="Y552" s="277">
        <v>18500</v>
      </c>
      <c r="Z552" s="276">
        <v>15000</v>
      </c>
      <c r="AA552" s="278">
        <v>17200</v>
      </c>
      <c r="AB552" s="277">
        <v>18500</v>
      </c>
      <c r="AC552" s="276">
        <v>14350</v>
      </c>
      <c r="AD552" s="278">
        <v>16400</v>
      </c>
      <c r="AE552" s="277">
        <v>18300</v>
      </c>
      <c r="AF552" s="276">
        <v>14850</v>
      </c>
      <c r="AG552" s="278">
        <v>17000</v>
      </c>
      <c r="AH552" s="277">
        <v>18500</v>
      </c>
      <c r="AI552" s="278">
        <v>14450</v>
      </c>
      <c r="AJ552" s="278">
        <v>16500</v>
      </c>
      <c r="AK552" s="277">
        <v>18400</v>
      </c>
      <c r="AL552" s="72"/>
    </row>
    <row r="553" spans="1:38" x14ac:dyDescent="0.25">
      <c r="A553" s="105"/>
      <c r="B553" s="19"/>
      <c r="C553" s="38" t="s">
        <v>880</v>
      </c>
      <c r="D553" s="632" t="s">
        <v>196</v>
      </c>
      <c r="E553" s="35">
        <f t="shared" si="34"/>
        <v>11955.555555555555</v>
      </c>
      <c r="F553" s="11"/>
      <c r="G553" s="22">
        <f t="shared" si="35"/>
        <v>27</v>
      </c>
      <c r="H553" s="273">
        <f t="shared" si="36"/>
        <v>9672.2222222222226</v>
      </c>
      <c r="I553" s="310">
        <f t="shared" si="36"/>
        <v>10377.777777777777</v>
      </c>
      <c r="J553" s="316">
        <f t="shared" si="36"/>
        <v>11955.555555555555</v>
      </c>
      <c r="K553" s="273">
        <v>9450</v>
      </c>
      <c r="L553" s="275">
        <v>10100</v>
      </c>
      <c r="M553" s="274">
        <v>11900</v>
      </c>
      <c r="N553" s="273">
        <v>9700</v>
      </c>
      <c r="O553" s="275">
        <v>10400</v>
      </c>
      <c r="P553" s="274">
        <v>12000</v>
      </c>
      <c r="Q553" s="273">
        <v>9850</v>
      </c>
      <c r="R553" s="275">
        <v>10600</v>
      </c>
      <c r="S553" s="274">
        <v>12000</v>
      </c>
      <c r="T553" s="273">
        <v>9850</v>
      </c>
      <c r="U553" s="275">
        <v>10600</v>
      </c>
      <c r="V553" s="274">
        <v>12000</v>
      </c>
      <c r="W553" s="273">
        <v>9550</v>
      </c>
      <c r="X553" s="275">
        <v>10200</v>
      </c>
      <c r="Y553" s="274">
        <v>12000</v>
      </c>
      <c r="Z553" s="273">
        <v>10000</v>
      </c>
      <c r="AA553" s="275">
        <v>10800</v>
      </c>
      <c r="AB553" s="274">
        <v>12000</v>
      </c>
      <c r="AC553" s="273">
        <v>9350</v>
      </c>
      <c r="AD553" s="275">
        <v>10000</v>
      </c>
      <c r="AE553" s="274">
        <v>11800</v>
      </c>
      <c r="AF553" s="273">
        <v>9850</v>
      </c>
      <c r="AG553" s="275">
        <v>10600</v>
      </c>
      <c r="AH553" s="274">
        <v>12000</v>
      </c>
      <c r="AI553" s="275">
        <v>9450</v>
      </c>
      <c r="AJ553" s="275">
        <v>10100</v>
      </c>
      <c r="AK553" s="274">
        <v>11900</v>
      </c>
      <c r="AL553" s="72"/>
    </row>
    <row r="554" spans="1:38" x14ac:dyDescent="0.25">
      <c r="A554" s="105"/>
      <c r="B554" s="19"/>
      <c r="C554" s="152" t="s">
        <v>881</v>
      </c>
      <c r="D554" s="228" t="s">
        <v>196</v>
      </c>
      <c r="E554" s="154">
        <f t="shared" si="34"/>
        <v>13955.555555555555</v>
      </c>
      <c r="F554" s="11"/>
      <c r="G554" s="150">
        <f t="shared" si="35"/>
        <v>27</v>
      </c>
      <c r="H554" s="276">
        <f t="shared" si="36"/>
        <v>11672.222222222223</v>
      </c>
      <c r="I554" s="309">
        <f t="shared" si="36"/>
        <v>12577.777777777777</v>
      </c>
      <c r="J554" s="317">
        <f t="shared" si="36"/>
        <v>13955.555555555555</v>
      </c>
      <c r="K554" s="276">
        <v>11450</v>
      </c>
      <c r="L554" s="278">
        <v>12300</v>
      </c>
      <c r="M554" s="277">
        <v>13900</v>
      </c>
      <c r="N554" s="276">
        <v>11700</v>
      </c>
      <c r="O554" s="278">
        <v>12600</v>
      </c>
      <c r="P554" s="277">
        <v>14000</v>
      </c>
      <c r="Q554" s="276">
        <v>11850</v>
      </c>
      <c r="R554" s="278">
        <v>12800</v>
      </c>
      <c r="S554" s="277">
        <v>14000</v>
      </c>
      <c r="T554" s="276">
        <v>11850</v>
      </c>
      <c r="U554" s="278">
        <v>12800</v>
      </c>
      <c r="V554" s="277">
        <v>14000</v>
      </c>
      <c r="W554" s="276">
        <v>11550</v>
      </c>
      <c r="X554" s="278">
        <v>12400</v>
      </c>
      <c r="Y554" s="277">
        <v>14000</v>
      </c>
      <c r="Z554" s="276">
        <v>12000</v>
      </c>
      <c r="AA554" s="278">
        <v>13000</v>
      </c>
      <c r="AB554" s="277">
        <v>14000</v>
      </c>
      <c r="AC554" s="276">
        <v>11350</v>
      </c>
      <c r="AD554" s="278">
        <v>12200</v>
      </c>
      <c r="AE554" s="277">
        <v>13800</v>
      </c>
      <c r="AF554" s="276">
        <v>11850</v>
      </c>
      <c r="AG554" s="278">
        <v>12800</v>
      </c>
      <c r="AH554" s="277">
        <v>14000</v>
      </c>
      <c r="AI554" s="278">
        <v>11450</v>
      </c>
      <c r="AJ554" s="278">
        <v>12300</v>
      </c>
      <c r="AK554" s="277">
        <v>13900</v>
      </c>
      <c r="AL554" s="72"/>
    </row>
    <row r="555" spans="1:38" x14ac:dyDescent="0.25">
      <c r="A555" s="105"/>
      <c r="B555" s="19"/>
      <c r="C555" s="38" t="s">
        <v>882</v>
      </c>
      <c r="D555" s="632" t="s">
        <v>196</v>
      </c>
      <c r="E555" s="35">
        <f t="shared" si="34"/>
        <v>15955.555555555555</v>
      </c>
      <c r="F555" s="11"/>
      <c r="G555" s="22">
        <f t="shared" si="35"/>
        <v>27</v>
      </c>
      <c r="H555" s="273">
        <f t="shared" si="36"/>
        <v>14172.222222222223</v>
      </c>
      <c r="I555" s="310">
        <f t="shared" si="36"/>
        <v>14077.777777777777</v>
      </c>
      <c r="J555" s="316">
        <f t="shared" si="36"/>
        <v>15955.555555555555</v>
      </c>
      <c r="K555" s="273">
        <v>13950</v>
      </c>
      <c r="L555" s="275">
        <v>13800</v>
      </c>
      <c r="M555" s="274">
        <v>15900</v>
      </c>
      <c r="N555" s="273">
        <v>14200</v>
      </c>
      <c r="O555" s="275">
        <v>14100</v>
      </c>
      <c r="P555" s="274">
        <v>16000</v>
      </c>
      <c r="Q555" s="273">
        <v>14350</v>
      </c>
      <c r="R555" s="275">
        <v>14300</v>
      </c>
      <c r="S555" s="274">
        <v>16000</v>
      </c>
      <c r="T555" s="273">
        <v>14350</v>
      </c>
      <c r="U555" s="275">
        <v>14300</v>
      </c>
      <c r="V555" s="274">
        <v>16000</v>
      </c>
      <c r="W555" s="273">
        <v>14050</v>
      </c>
      <c r="X555" s="275">
        <v>13900</v>
      </c>
      <c r="Y555" s="274">
        <v>16000</v>
      </c>
      <c r="Z555" s="273">
        <v>14500</v>
      </c>
      <c r="AA555" s="275">
        <v>14500</v>
      </c>
      <c r="AB555" s="274">
        <v>16000</v>
      </c>
      <c r="AC555" s="273">
        <v>13850</v>
      </c>
      <c r="AD555" s="275">
        <v>13700</v>
      </c>
      <c r="AE555" s="274">
        <v>15800</v>
      </c>
      <c r="AF555" s="273">
        <v>14350</v>
      </c>
      <c r="AG555" s="275">
        <v>14300</v>
      </c>
      <c r="AH555" s="274">
        <v>16000</v>
      </c>
      <c r="AI555" s="275">
        <v>13950</v>
      </c>
      <c r="AJ555" s="275">
        <v>13800</v>
      </c>
      <c r="AK555" s="274">
        <v>15900</v>
      </c>
      <c r="AL555" s="72"/>
    </row>
    <row r="556" spans="1:38" x14ac:dyDescent="0.25">
      <c r="A556" s="105"/>
      <c r="B556" s="19"/>
      <c r="C556" s="152" t="s">
        <v>883</v>
      </c>
      <c r="D556" s="228" t="s">
        <v>196</v>
      </c>
      <c r="E556" s="154">
        <f t="shared" si="34"/>
        <v>17955.555555555555</v>
      </c>
      <c r="F556" s="11"/>
      <c r="G556" s="150">
        <f t="shared" si="35"/>
        <v>27</v>
      </c>
      <c r="H556" s="276">
        <f t="shared" si="36"/>
        <v>15172.222222222223</v>
      </c>
      <c r="I556" s="309">
        <f t="shared" si="36"/>
        <v>17077.777777777777</v>
      </c>
      <c r="J556" s="317">
        <f t="shared" si="36"/>
        <v>17955.555555555555</v>
      </c>
      <c r="K556" s="276">
        <v>14950</v>
      </c>
      <c r="L556" s="278">
        <v>16800</v>
      </c>
      <c r="M556" s="277">
        <v>17900</v>
      </c>
      <c r="N556" s="276">
        <v>15200</v>
      </c>
      <c r="O556" s="278">
        <v>17100</v>
      </c>
      <c r="P556" s="277">
        <v>18000</v>
      </c>
      <c r="Q556" s="276">
        <v>15350</v>
      </c>
      <c r="R556" s="278">
        <v>17300</v>
      </c>
      <c r="S556" s="277">
        <v>18000</v>
      </c>
      <c r="T556" s="276">
        <v>15350</v>
      </c>
      <c r="U556" s="278">
        <v>17300</v>
      </c>
      <c r="V556" s="277">
        <v>18000</v>
      </c>
      <c r="W556" s="276">
        <v>15050</v>
      </c>
      <c r="X556" s="278">
        <v>16900</v>
      </c>
      <c r="Y556" s="277">
        <v>18000</v>
      </c>
      <c r="Z556" s="276">
        <v>15500</v>
      </c>
      <c r="AA556" s="278">
        <v>17500</v>
      </c>
      <c r="AB556" s="277">
        <v>18000</v>
      </c>
      <c r="AC556" s="276">
        <v>14850</v>
      </c>
      <c r="AD556" s="278">
        <v>16700</v>
      </c>
      <c r="AE556" s="277">
        <v>17800</v>
      </c>
      <c r="AF556" s="276">
        <v>15350</v>
      </c>
      <c r="AG556" s="278">
        <v>17300</v>
      </c>
      <c r="AH556" s="277">
        <v>18000</v>
      </c>
      <c r="AI556" s="278">
        <v>14950</v>
      </c>
      <c r="AJ556" s="278">
        <v>16800</v>
      </c>
      <c r="AK556" s="277">
        <v>17900</v>
      </c>
      <c r="AL556" s="72"/>
    </row>
    <row r="557" spans="1:38" x14ac:dyDescent="0.25">
      <c r="A557" s="105"/>
      <c r="B557" s="19"/>
      <c r="C557" s="38" t="s">
        <v>884</v>
      </c>
      <c r="D557" s="632" t="s">
        <v>196</v>
      </c>
      <c r="E557" s="35">
        <f t="shared" si="34"/>
        <v>20955.555555555555</v>
      </c>
      <c r="F557" s="11"/>
      <c r="G557" s="22">
        <f t="shared" si="35"/>
        <v>27</v>
      </c>
      <c r="H557" s="273">
        <f t="shared" si="36"/>
        <v>17672.222222222223</v>
      </c>
      <c r="I557" s="310">
        <f t="shared" si="36"/>
        <v>19577.777777777777</v>
      </c>
      <c r="J557" s="316">
        <f t="shared" si="36"/>
        <v>20955.555555555555</v>
      </c>
      <c r="K557" s="273">
        <v>17450</v>
      </c>
      <c r="L557" s="275">
        <v>19300</v>
      </c>
      <c r="M557" s="274">
        <v>20900</v>
      </c>
      <c r="N557" s="273">
        <v>17700</v>
      </c>
      <c r="O557" s="275">
        <v>19600</v>
      </c>
      <c r="P557" s="274">
        <v>21000</v>
      </c>
      <c r="Q557" s="273">
        <v>17850</v>
      </c>
      <c r="R557" s="275">
        <v>19800</v>
      </c>
      <c r="S557" s="274">
        <v>21000</v>
      </c>
      <c r="T557" s="273">
        <v>17850</v>
      </c>
      <c r="U557" s="275">
        <v>19800</v>
      </c>
      <c r="V557" s="274">
        <v>21000</v>
      </c>
      <c r="W557" s="273">
        <v>17550</v>
      </c>
      <c r="X557" s="275">
        <v>19400</v>
      </c>
      <c r="Y557" s="274">
        <v>21000</v>
      </c>
      <c r="Z557" s="273">
        <v>18000</v>
      </c>
      <c r="AA557" s="275">
        <v>20000</v>
      </c>
      <c r="AB557" s="274">
        <v>21000</v>
      </c>
      <c r="AC557" s="273">
        <v>17350</v>
      </c>
      <c r="AD557" s="275">
        <v>19200</v>
      </c>
      <c r="AE557" s="274">
        <v>20800</v>
      </c>
      <c r="AF557" s="273">
        <v>17850</v>
      </c>
      <c r="AG557" s="275">
        <v>19800</v>
      </c>
      <c r="AH557" s="274">
        <v>21000</v>
      </c>
      <c r="AI557" s="275">
        <v>17450</v>
      </c>
      <c r="AJ557" s="275">
        <v>19300</v>
      </c>
      <c r="AK557" s="274">
        <v>20900</v>
      </c>
      <c r="AL557" s="72"/>
    </row>
    <row r="558" spans="1:38" x14ac:dyDescent="0.25">
      <c r="A558" s="105"/>
      <c r="B558" s="19"/>
      <c r="C558" s="152" t="s">
        <v>885</v>
      </c>
      <c r="D558" s="228" t="s">
        <v>196</v>
      </c>
      <c r="E558" s="154">
        <f t="shared" si="34"/>
        <v>5205.5555555555557</v>
      </c>
      <c r="F558" s="11"/>
      <c r="G558" s="150">
        <f t="shared" si="35"/>
        <v>27</v>
      </c>
      <c r="H558" s="276">
        <f t="shared" si="36"/>
        <v>4172.2222222222226</v>
      </c>
      <c r="I558" s="309">
        <f t="shared" si="36"/>
        <v>4577.7777777777774</v>
      </c>
      <c r="J558" s="317">
        <f t="shared" si="36"/>
        <v>5205.5555555555557</v>
      </c>
      <c r="K558" s="276">
        <v>3950</v>
      </c>
      <c r="L558" s="278">
        <v>4300</v>
      </c>
      <c r="M558" s="277">
        <v>5150</v>
      </c>
      <c r="N558" s="276">
        <v>4200</v>
      </c>
      <c r="O558" s="278">
        <v>4600</v>
      </c>
      <c r="P558" s="277">
        <v>5250</v>
      </c>
      <c r="Q558" s="276">
        <v>4350</v>
      </c>
      <c r="R558" s="278">
        <v>4800</v>
      </c>
      <c r="S558" s="277">
        <v>5250</v>
      </c>
      <c r="T558" s="276">
        <v>4350</v>
      </c>
      <c r="U558" s="278">
        <v>4800</v>
      </c>
      <c r="V558" s="277">
        <v>5250</v>
      </c>
      <c r="W558" s="276">
        <v>4050</v>
      </c>
      <c r="X558" s="278">
        <v>4400</v>
      </c>
      <c r="Y558" s="277">
        <v>5250</v>
      </c>
      <c r="Z558" s="276">
        <v>4500</v>
      </c>
      <c r="AA558" s="278">
        <v>5000</v>
      </c>
      <c r="AB558" s="277">
        <v>5250</v>
      </c>
      <c r="AC558" s="276">
        <v>3850</v>
      </c>
      <c r="AD558" s="278">
        <v>4200</v>
      </c>
      <c r="AE558" s="277">
        <v>5050</v>
      </c>
      <c r="AF558" s="276">
        <v>4350</v>
      </c>
      <c r="AG558" s="278">
        <v>4800</v>
      </c>
      <c r="AH558" s="277">
        <v>5250</v>
      </c>
      <c r="AI558" s="278">
        <v>3950</v>
      </c>
      <c r="AJ558" s="278">
        <v>4300</v>
      </c>
      <c r="AK558" s="277">
        <v>5150</v>
      </c>
      <c r="AL558" s="72"/>
    </row>
    <row r="559" spans="1:38" x14ac:dyDescent="0.25">
      <c r="A559" s="105"/>
      <c r="B559" s="19"/>
      <c r="C559" s="38" t="s">
        <v>886</v>
      </c>
      <c r="D559" s="632" t="s">
        <v>196</v>
      </c>
      <c r="E559" s="35">
        <f t="shared" si="34"/>
        <v>9955.5555555555547</v>
      </c>
      <c r="F559" s="11"/>
      <c r="G559" s="22">
        <f t="shared" si="35"/>
        <v>27</v>
      </c>
      <c r="H559" s="273">
        <f t="shared" si="36"/>
        <v>6672.2222222222226</v>
      </c>
      <c r="I559" s="310">
        <f t="shared" si="36"/>
        <v>7577.7777777777774</v>
      </c>
      <c r="J559" s="316">
        <f t="shared" si="36"/>
        <v>9955.5555555555547</v>
      </c>
      <c r="K559" s="273">
        <v>6450</v>
      </c>
      <c r="L559" s="275">
        <v>7300</v>
      </c>
      <c r="M559" s="274">
        <v>9900</v>
      </c>
      <c r="N559" s="273">
        <v>6700</v>
      </c>
      <c r="O559" s="275">
        <v>7600</v>
      </c>
      <c r="P559" s="274">
        <v>10000</v>
      </c>
      <c r="Q559" s="273">
        <v>6850</v>
      </c>
      <c r="R559" s="275">
        <v>7800</v>
      </c>
      <c r="S559" s="274">
        <v>10000</v>
      </c>
      <c r="T559" s="273">
        <v>6850</v>
      </c>
      <c r="U559" s="275">
        <v>7800</v>
      </c>
      <c r="V559" s="274">
        <v>10000</v>
      </c>
      <c r="W559" s="273">
        <v>6550</v>
      </c>
      <c r="X559" s="275">
        <v>7400</v>
      </c>
      <c r="Y559" s="274">
        <v>10000</v>
      </c>
      <c r="Z559" s="273">
        <v>7000</v>
      </c>
      <c r="AA559" s="275">
        <v>8000</v>
      </c>
      <c r="AB559" s="274">
        <v>10000</v>
      </c>
      <c r="AC559" s="273">
        <v>6350</v>
      </c>
      <c r="AD559" s="275">
        <v>7200</v>
      </c>
      <c r="AE559" s="274">
        <v>9800</v>
      </c>
      <c r="AF559" s="273">
        <v>6850</v>
      </c>
      <c r="AG559" s="275">
        <v>7800</v>
      </c>
      <c r="AH559" s="274">
        <v>10000</v>
      </c>
      <c r="AI559" s="275">
        <v>6450</v>
      </c>
      <c r="AJ559" s="275">
        <v>7300</v>
      </c>
      <c r="AK559" s="274">
        <v>9900</v>
      </c>
      <c r="AL559" s="72"/>
    </row>
    <row r="560" spans="1:38" x14ac:dyDescent="0.25">
      <c r="A560" s="105"/>
      <c r="B560" s="19"/>
      <c r="C560" s="152" t="s">
        <v>887</v>
      </c>
      <c r="D560" s="228" t="s">
        <v>196</v>
      </c>
      <c r="E560" s="154">
        <f t="shared" si="34"/>
        <v>13955.555555555555</v>
      </c>
      <c r="F560" s="11"/>
      <c r="G560" s="150">
        <f t="shared" si="35"/>
        <v>27</v>
      </c>
      <c r="H560" s="276">
        <f t="shared" si="36"/>
        <v>12172.222222222223</v>
      </c>
      <c r="I560" s="309">
        <f t="shared" si="36"/>
        <v>12577.777777777777</v>
      </c>
      <c r="J560" s="317">
        <f t="shared" si="36"/>
        <v>13955.555555555555</v>
      </c>
      <c r="K560" s="276">
        <v>11950</v>
      </c>
      <c r="L560" s="278">
        <v>12300</v>
      </c>
      <c r="M560" s="277">
        <v>13900</v>
      </c>
      <c r="N560" s="276">
        <v>12200</v>
      </c>
      <c r="O560" s="278">
        <v>12600</v>
      </c>
      <c r="P560" s="277">
        <v>14000</v>
      </c>
      <c r="Q560" s="276">
        <v>12350</v>
      </c>
      <c r="R560" s="278">
        <v>12800</v>
      </c>
      <c r="S560" s="277">
        <v>14000</v>
      </c>
      <c r="T560" s="276">
        <v>12350</v>
      </c>
      <c r="U560" s="278">
        <v>12800</v>
      </c>
      <c r="V560" s="277">
        <v>14000</v>
      </c>
      <c r="W560" s="276">
        <v>12050</v>
      </c>
      <c r="X560" s="278">
        <v>12400</v>
      </c>
      <c r="Y560" s="277">
        <v>14000</v>
      </c>
      <c r="Z560" s="276">
        <v>12500</v>
      </c>
      <c r="AA560" s="278">
        <v>13000</v>
      </c>
      <c r="AB560" s="277">
        <v>14000</v>
      </c>
      <c r="AC560" s="276">
        <v>11850</v>
      </c>
      <c r="AD560" s="278">
        <v>12200</v>
      </c>
      <c r="AE560" s="277">
        <v>13800</v>
      </c>
      <c r="AF560" s="276">
        <v>12350</v>
      </c>
      <c r="AG560" s="278">
        <v>12800</v>
      </c>
      <c r="AH560" s="277">
        <v>14000</v>
      </c>
      <c r="AI560" s="278">
        <v>11950</v>
      </c>
      <c r="AJ560" s="278">
        <v>12300</v>
      </c>
      <c r="AK560" s="277">
        <v>13900</v>
      </c>
      <c r="AL560" s="72"/>
    </row>
    <row r="561" spans="1:38" x14ac:dyDescent="0.25">
      <c r="A561" s="105"/>
      <c r="B561" s="19"/>
      <c r="C561" s="38" t="s">
        <v>888</v>
      </c>
      <c r="D561" s="632" t="s">
        <v>196</v>
      </c>
      <c r="E561" s="35">
        <f t="shared" si="34"/>
        <v>14955.555555555555</v>
      </c>
      <c r="F561" s="11"/>
      <c r="G561" s="22">
        <f t="shared" si="35"/>
        <v>27</v>
      </c>
      <c r="H561" s="273">
        <f t="shared" si="36"/>
        <v>13172.222222222223</v>
      </c>
      <c r="I561" s="310">
        <f t="shared" si="36"/>
        <v>13577.777777777777</v>
      </c>
      <c r="J561" s="316">
        <f t="shared" si="36"/>
        <v>14955.555555555555</v>
      </c>
      <c r="K561" s="273">
        <v>12950</v>
      </c>
      <c r="L561" s="275">
        <v>13300</v>
      </c>
      <c r="M561" s="274">
        <v>14900</v>
      </c>
      <c r="N561" s="273">
        <v>13200</v>
      </c>
      <c r="O561" s="275">
        <v>13600</v>
      </c>
      <c r="P561" s="274">
        <v>15000</v>
      </c>
      <c r="Q561" s="273">
        <v>13350</v>
      </c>
      <c r="R561" s="275">
        <v>13800</v>
      </c>
      <c r="S561" s="274">
        <v>15000</v>
      </c>
      <c r="T561" s="273">
        <v>13350</v>
      </c>
      <c r="U561" s="275">
        <v>13800</v>
      </c>
      <c r="V561" s="274">
        <v>15000</v>
      </c>
      <c r="W561" s="273">
        <v>13050</v>
      </c>
      <c r="X561" s="275">
        <v>13400</v>
      </c>
      <c r="Y561" s="274">
        <v>15000</v>
      </c>
      <c r="Z561" s="273">
        <v>13500</v>
      </c>
      <c r="AA561" s="275">
        <v>14000</v>
      </c>
      <c r="AB561" s="274">
        <v>15000</v>
      </c>
      <c r="AC561" s="273">
        <v>12850</v>
      </c>
      <c r="AD561" s="275">
        <v>13200</v>
      </c>
      <c r="AE561" s="274">
        <v>14800</v>
      </c>
      <c r="AF561" s="273">
        <v>13350</v>
      </c>
      <c r="AG561" s="275">
        <v>13800</v>
      </c>
      <c r="AH561" s="274">
        <v>15000</v>
      </c>
      <c r="AI561" s="275">
        <v>12950</v>
      </c>
      <c r="AJ561" s="275">
        <v>13300</v>
      </c>
      <c r="AK561" s="274">
        <v>14900</v>
      </c>
      <c r="AL561" s="72"/>
    </row>
    <row r="562" spans="1:38" ht="15.75" thickBot="1" x14ac:dyDescent="0.3">
      <c r="A562" s="331"/>
      <c r="B562" s="19"/>
      <c r="C562" s="153" t="s">
        <v>889</v>
      </c>
      <c r="D562" s="78" t="s">
        <v>196</v>
      </c>
      <c r="E562" s="155">
        <f t="shared" si="34"/>
        <v>18455.555555555555</v>
      </c>
      <c r="F562" s="11"/>
      <c r="G562" s="151">
        <f t="shared" si="35"/>
        <v>27</v>
      </c>
      <c r="H562" s="279">
        <f t="shared" si="36"/>
        <v>14672.222222222223</v>
      </c>
      <c r="I562" s="312">
        <f t="shared" si="36"/>
        <v>16777.777777777777</v>
      </c>
      <c r="J562" s="318">
        <f t="shared" si="36"/>
        <v>18455.555555555555</v>
      </c>
      <c r="K562" s="279">
        <v>14450</v>
      </c>
      <c r="L562" s="281">
        <v>16500</v>
      </c>
      <c r="M562" s="280">
        <v>18400</v>
      </c>
      <c r="N562" s="279">
        <v>14700</v>
      </c>
      <c r="O562" s="281">
        <v>16800</v>
      </c>
      <c r="P562" s="280">
        <v>18500</v>
      </c>
      <c r="Q562" s="279">
        <v>14850</v>
      </c>
      <c r="R562" s="281">
        <v>17000</v>
      </c>
      <c r="S562" s="280">
        <v>18500</v>
      </c>
      <c r="T562" s="279">
        <v>14850</v>
      </c>
      <c r="U562" s="281">
        <v>17000</v>
      </c>
      <c r="V562" s="280">
        <v>18500</v>
      </c>
      <c r="W562" s="279">
        <v>14550</v>
      </c>
      <c r="X562" s="281">
        <v>16600</v>
      </c>
      <c r="Y562" s="280">
        <v>18500</v>
      </c>
      <c r="Z562" s="279">
        <v>15000</v>
      </c>
      <c r="AA562" s="281">
        <v>17200</v>
      </c>
      <c r="AB562" s="280">
        <v>18500</v>
      </c>
      <c r="AC562" s="279">
        <v>14350</v>
      </c>
      <c r="AD562" s="281">
        <v>16400</v>
      </c>
      <c r="AE562" s="280">
        <v>18300</v>
      </c>
      <c r="AF562" s="279">
        <v>14850</v>
      </c>
      <c r="AG562" s="281">
        <v>17000</v>
      </c>
      <c r="AH562" s="280">
        <v>18500</v>
      </c>
      <c r="AI562" s="281">
        <v>14450</v>
      </c>
      <c r="AJ562" s="281">
        <v>16500</v>
      </c>
      <c r="AK562" s="280">
        <v>18400</v>
      </c>
      <c r="AL562" s="72"/>
    </row>
    <row r="563" spans="1:38" x14ac:dyDescent="0.25">
      <c r="A563" s="330" t="s">
        <v>890</v>
      </c>
      <c r="B563" s="19"/>
      <c r="C563" s="265" t="s">
        <v>891</v>
      </c>
      <c r="D563" s="633" t="s">
        <v>196</v>
      </c>
      <c r="E563" s="239">
        <f t="shared" si="34"/>
        <v>6055.5555555555557</v>
      </c>
      <c r="F563" s="11"/>
      <c r="G563" s="40">
        <f t="shared" si="35"/>
        <v>27</v>
      </c>
      <c r="H563" s="273">
        <f t="shared" si="36"/>
        <v>4672.2222222222226</v>
      </c>
      <c r="I563" s="310">
        <f t="shared" si="36"/>
        <v>5455.5555555555557</v>
      </c>
      <c r="J563" s="316">
        <f t="shared" si="36"/>
        <v>6055.5555555555557</v>
      </c>
      <c r="K563" s="273">
        <v>4450</v>
      </c>
      <c r="L563" s="275">
        <v>5400</v>
      </c>
      <c r="M563" s="274">
        <v>6000</v>
      </c>
      <c r="N563" s="273">
        <v>4700</v>
      </c>
      <c r="O563" s="275">
        <v>5500</v>
      </c>
      <c r="P563" s="274">
        <v>6100</v>
      </c>
      <c r="Q563" s="273">
        <v>4850</v>
      </c>
      <c r="R563" s="275">
        <v>5500</v>
      </c>
      <c r="S563" s="274">
        <v>6100</v>
      </c>
      <c r="T563" s="273">
        <v>4850</v>
      </c>
      <c r="U563" s="275">
        <v>5500</v>
      </c>
      <c r="V563" s="274">
        <v>6100</v>
      </c>
      <c r="W563" s="273">
        <v>4550</v>
      </c>
      <c r="X563" s="275">
        <v>5500</v>
      </c>
      <c r="Y563" s="274">
        <v>6100</v>
      </c>
      <c r="Z563" s="273">
        <v>5000</v>
      </c>
      <c r="AA563" s="275">
        <v>5500</v>
      </c>
      <c r="AB563" s="274">
        <v>6100</v>
      </c>
      <c r="AC563" s="273">
        <v>4350</v>
      </c>
      <c r="AD563" s="275">
        <v>5300</v>
      </c>
      <c r="AE563" s="274">
        <v>5900</v>
      </c>
      <c r="AF563" s="273">
        <v>4850</v>
      </c>
      <c r="AG563" s="275">
        <v>5500</v>
      </c>
      <c r="AH563" s="274">
        <v>6100</v>
      </c>
      <c r="AI563" s="275">
        <v>4450</v>
      </c>
      <c r="AJ563" s="275">
        <v>5400</v>
      </c>
      <c r="AK563" s="274">
        <v>6000</v>
      </c>
      <c r="AL563" s="72"/>
    </row>
    <row r="564" spans="1:38" x14ac:dyDescent="0.25">
      <c r="A564" s="105"/>
      <c r="B564" s="19"/>
      <c r="C564" s="152" t="s">
        <v>892</v>
      </c>
      <c r="D564" s="228" t="s">
        <v>196</v>
      </c>
      <c r="E564" s="154">
        <f t="shared" si="34"/>
        <v>9455.5555555555547</v>
      </c>
      <c r="F564" s="11"/>
      <c r="G564" s="150">
        <f t="shared" si="35"/>
        <v>27</v>
      </c>
      <c r="H564" s="276">
        <f t="shared" si="36"/>
        <v>8172.2222222222226</v>
      </c>
      <c r="I564" s="309">
        <f t="shared" si="36"/>
        <v>8855.5555555555547</v>
      </c>
      <c r="J564" s="317">
        <f t="shared" si="36"/>
        <v>9455.5555555555547</v>
      </c>
      <c r="K564" s="276">
        <v>7950</v>
      </c>
      <c r="L564" s="278">
        <v>8800</v>
      </c>
      <c r="M564" s="277">
        <v>9400</v>
      </c>
      <c r="N564" s="276">
        <v>8200</v>
      </c>
      <c r="O564" s="278">
        <v>8900</v>
      </c>
      <c r="P564" s="277">
        <v>9500</v>
      </c>
      <c r="Q564" s="276">
        <v>8350</v>
      </c>
      <c r="R564" s="278">
        <v>8900</v>
      </c>
      <c r="S564" s="277">
        <v>9500</v>
      </c>
      <c r="T564" s="276">
        <v>8350</v>
      </c>
      <c r="U564" s="278">
        <v>8900</v>
      </c>
      <c r="V564" s="277">
        <v>9500</v>
      </c>
      <c r="W564" s="276">
        <v>8050</v>
      </c>
      <c r="X564" s="278">
        <v>8900</v>
      </c>
      <c r="Y564" s="277">
        <v>9500</v>
      </c>
      <c r="Z564" s="276">
        <v>8500</v>
      </c>
      <c r="AA564" s="278">
        <v>8900</v>
      </c>
      <c r="AB564" s="277">
        <v>9500</v>
      </c>
      <c r="AC564" s="276">
        <v>7850</v>
      </c>
      <c r="AD564" s="278">
        <v>8700</v>
      </c>
      <c r="AE564" s="277">
        <v>9300</v>
      </c>
      <c r="AF564" s="276">
        <v>8350</v>
      </c>
      <c r="AG564" s="278">
        <v>8900</v>
      </c>
      <c r="AH564" s="277">
        <v>9500</v>
      </c>
      <c r="AI564" s="278">
        <v>7950</v>
      </c>
      <c r="AJ564" s="278">
        <v>8800</v>
      </c>
      <c r="AK564" s="277">
        <v>9400</v>
      </c>
      <c r="AL564" s="72"/>
    </row>
    <row r="565" spans="1:38" x14ac:dyDescent="0.25">
      <c r="A565" s="105"/>
      <c r="B565" s="19"/>
      <c r="C565" s="38" t="s">
        <v>893</v>
      </c>
      <c r="D565" s="632" t="s">
        <v>196</v>
      </c>
      <c r="E565" s="35">
        <f t="shared" si="34"/>
        <v>12955.555555555555</v>
      </c>
      <c r="F565" s="11"/>
      <c r="G565" s="22">
        <f t="shared" si="35"/>
        <v>27</v>
      </c>
      <c r="H565" s="273">
        <f t="shared" si="36"/>
        <v>10272.222222222223</v>
      </c>
      <c r="I565" s="310">
        <f t="shared" si="36"/>
        <v>11955.555555555555</v>
      </c>
      <c r="J565" s="316">
        <f t="shared" si="36"/>
        <v>12955.555555555555</v>
      </c>
      <c r="K565" s="273">
        <v>10050</v>
      </c>
      <c r="L565" s="275">
        <v>11900</v>
      </c>
      <c r="M565" s="274">
        <v>12900</v>
      </c>
      <c r="N565" s="273">
        <v>10300</v>
      </c>
      <c r="O565" s="275">
        <v>12000</v>
      </c>
      <c r="P565" s="274">
        <v>13000</v>
      </c>
      <c r="Q565" s="273">
        <v>10450</v>
      </c>
      <c r="R565" s="275">
        <v>12000</v>
      </c>
      <c r="S565" s="274">
        <v>13000</v>
      </c>
      <c r="T565" s="273">
        <v>10450</v>
      </c>
      <c r="U565" s="275">
        <v>12000</v>
      </c>
      <c r="V565" s="274">
        <v>13000</v>
      </c>
      <c r="W565" s="273">
        <v>10150</v>
      </c>
      <c r="X565" s="275">
        <v>12000</v>
      </c>
      <c r="Y565" s="274">
        <v>13000</v>
      </c>
      <c r="Z565" s="273">
        <v>10600</v>
      </c>
      <c r="AA565" s="275">
        <v>12000</v>
      </c>
      <c r="AB565" s="274">
        <v>13000</v>
      </c>
      <c r="AC565" s="273">
        <v>9950</v>
      </c>
      <c r="AD565" s="275">
        <v>11800</v>
      </c>
      <c r="AE565" s="274">
        <v>12800</v>
      </c>
      <c r="AF565" s="273">
        <v>10450</v>
      </c>
      <c r="AG565" s="275">
        <v>12000</v>
      </c>
      <c r="AH565" s="274">
        <v>13000</v>
      </c>
      <c r="AI565" s="275">
        <v>10050</v>
      </c>
      <c r="AJ565" s="275">
        <v>11900</v>
      </c>
      <c r="AK565" s="274">
        <v>12900</v>
      </c>
      <c r="AL565" s="72"/>
    </row>
    <row r="566" spans="1:38" x14ac:dyDescent="0.25">
      <c r="A566" s="105"/>
      <c r="B566" s="19"/>
      <c r="C566" s="152" t="s">
        <v>894</v>
      </c>
      <c r="D566" s="228" t="s">
        <v>196</v>
      </c>
      <c r="E566" s="154">
        <f t="shared" si="34"/>
        <v>15955.555555555555</v>
      </c>
      <c r="F566" s="11"/>
      <c r="G566" s="150">
        <f t="shared" si="35"/>
        <v>27</v>
      </c>
      <c r="H566" s="276">
        <f t="shared" si="36"/>
        <v>13672.222222222223</v>
      </c>
      <c r="I566" s="309">
        <f t="shared" si="36"/>
        <v>14955.555555555555</v>
      </c>
      <c r="J566" s="317">
        <f t="shared" si="36"/>
        <v>15955.555555555555</v>
      </c>
      <c r="K566" s="276">
        <v>13450</v>
      </c>
      <c r="L566" s="278">
        <v>14900</v>
      </c>
      <c r="M566" s="277">
        <v>15900</v>
      </c>
      <c r="N566" s="276">
        <v>13700</v>
      </c>
      <c r="O566" s="278">
        <v>15000</v>
      </c>
      <c r="P566" s="277">
        <v>16000</v>
      </c>
      <c r="Q566" s="276">
        <v>13850</v>
      </c>
      <c r="R566" s="278">
        <v>15000</v>
      </c>
      <c r="S566" s="277">
        <v>16000</v>
      </c>
      <c r="T566" s="276">
        <v>13850</v>
      </c>
      <c r="U566" s="278">
        <v>15000</v>
      </c>
      <c r="V566" s="277">
        <v>16000</v>
      </c>
      <c r="W566" s="276">
        <v>13550</v>
      </c>
      <c r="X566" s="278">
        <v>15000</v>
      </c>
      <c r="Y566" s="277">
        <v>16000</v>
      </c>
      <c r="Z566" s="276">
        <v>14000</v>
      </c>
      <c r="AA566" s="278">
        <v>15000</v>
      </c>
      <c r="AB566" s="277">
        <v>16000</v>
      </c>
      <c r="AC566" s="276">
        <v>13350</v>
      </c>
      <c r="AD566" s="278">
        <v>14800</v>
      </c>
      <c r="AE566" s="277">
        <v>15800</v>
      </c>
      <c r="AF566" s="276">
        <v>13850</v>
      </c>
      <c r="AG566" s="278">
        <v>15000</v>
      </c>
      <c r="AH566" s="277">
        <v>16000</v>
      </c>
      <c r="AI566" s="278">
        <v>13450</v>
      </c>
      <c r="AJ566" s="278">
        <v>14900</v>
      </c>
      <c r="AK566" s="277">
        <v>15900</v>
      </c>
      <c r="AL566" s="72"/>
    </row>
    <row r="567" spans="1:38" x14ac:dyDescent="0.25">
      <c r="A567" s="105"/>
      <c r="B567" s="19"/>
      <c r="C567" s="38" t="s">
        <v>895</v>
      </c>
      <c r="D567" s="632" t="s">
        <v>196</v>
      </c>
      <c r="E567" s="35">
        <f t="shared" si="34"/>
        <v>17955.555555555555</v>
      </c>
      <c r="F567" s="11"/>
      <c r="G567" s="22">
        <f t="shared" si="35"/>
        <v>27</v>
      </c>
      <c r="H567" s="273">
        <f t="shared" si="36"/>
        <v>15872.222222222223</v>
      </c>
      <c r="I567" s="310">
        <f t="shared" si="36"/>
        <v>16955.555555555555</v>
      </c>
      <c r="J567" s="316">
        <f t="shared" si="36"/>
        <v>17955.555555555555</v>
      </c>
      <c r="K567" s="273">
        <v>15650</v>
      </c>
      <c r="L567" s="275">
        <v>16900</v>
      </c>
      <c r="M567" s="274">
        <v>17900</v>
      </c>
      <c r="N567" s="273">
        <v>15900</v>
      </c>
      <c r="O567" s="275">
        <v>17000</v>
      </c>
      <c r="P567" s="274">
        <v>18000</v>
      </c>
      <c r="Q567" s="273">
        <v>16050</v>
      </c>
      <c r="R567" s="275">
        <v>17000</v>
      </c>
      <c r="S567" s="274">
        <v>18000</v>
      </c>
      <c r="T567" s="273">
        <v>16050</v>
      </c>
      <c r="U567" s="275">
        <v>17000</v>
      </c>
      <c r="V567" s="274">
        <v>18000</v>
      </c>
      <c r="W567" s="273">
        <v>15750</v>
      </c>
      <c r="X567" s="275">
        <v>17000</v>
      </c>
      <c r="Y567" s="274">
        <v>18000</v>
      </c>
      <c r="Z567" s="273">
        <v>16200</v>
      </c>
      <c r="AA567" s="275">
        <v>17000</v>
      </c>
      <c r="AB567" s="274">
        <v>18000</v>
      </c>
      <c r="AC567" s="273">
        <v>15550</v>
      </c>
      <c r="AD567" s="275">
        <v>16800</v>
      </c>
      <c r="AE567" s="274">
        <v>17800</v>
      </c>
      <c r="AF567" s="273">
        <v>16050</v>
      </c>
      <c r="AG567" s="275">
        <v>17000</v>
      </c>
      <c r="AH567" s="274">
        <v>18000</v>
      </c>
      <c r="AI567" s="275">
        <v>15650</v>
      </c>
      <c r="AJ567" s="275">
        <v>16900</v>
      </c>
      <c r="AK567" s="274">
        <v>17900</v>
      </c>
      <c r="AL567" s="72"/>
    </row>
    <row r="568" spans="1:38" x14ac:dyDescent="0.25">
      <c r="A568" s="105"/>
      <c r="B568" s="19"/>
      <c r="C568" s="152" t="s">
        <v>896</v>
      </c>
      <c r="D568" s="228" t="s">
        <v>196</v>
      </c>
      <c r="E568" s="154">
        <f t="shared" si="34"/>
        <v>28066.666666666668</v>
      </c>
      <c r="F568" s="11"/>
      <c r="G568" s="150">
        <f t="shared" si="35"/>
        <v>27</v>
      </c>
      <c r="H568" s="276">
        <f t="shared" si="36"/>
        <v>20672.222222222223</v>
      </c>
      <c r="I568" s="309">
        <f t="shared" si="36"/>
        <v>22622.222222222223</v>
      </c>
      <c r="J568" s="317">
        <f t="shared" si="36"/>
        <v>28066.666666666668</v>
      </c>
      <c r="K568" s="276">
        <v>20450</v>
      </c>
      <c r="L568" s="278">
        <v>22400</v>
      </c>
      <c r="M568" s="277">
        <v>27900</v>
      </c>
      <c r="N568" s="276">
        <v>20700</v>
      </c>
      <c r="O568" s="278">
        <v>22500</v>
      </c>
      <c r="P568" s="277">
        <v>28000</v>
      </c>
      <c r="Q568" s="276">
        <v>20850</v>
      </c>
      <c r="R568" s="278">
        <v>22500</v>
      </c>
      <c r="S568" s="277">
        <v>28000</v>
      </c>
      <c r="T568" s="276">
        <v>20850</v>
      </c>
      <c r="U568" s="278">
        <v>22500</v>
      </c>
      <c r="V568" s="277">
        <v>28000</v>
      </c>
      <c r="W568" s="276">
        <v>20550</v>
      </c>
      <c r="X568" s="278">
        <v>22500</v>
      </c>
      <c r="Y568" s="277">
        <v>28000</v>
      </c>
      <c r="Z568" s="276">
        <v>21000</v>
      </c>
      <c r="AA568" s="278">
        <v>24000</v>
      </c>
      <c r="AB568" s="277">
        <v>29000</v>
      </c>
      <c r="AC568" s="276">
        <v>20350</v>
      </c>
      <c r="AD568" s="278">
        <v>22300</v>
      </c>
      <c r="AE568" s="277">
        <v>27800</v>
      </c>
      <c r="AF568" s="276">
        <v>20850</v>
      </c>
      <c r="AG568" s="278">
        <v>22500</v>
      </c>
      <c r="AH568" s="277">
        <v>28000</v>
      </c>
      <c r="AI568" s="278">
        <v>20450</v>
      </c>
      <c r="AJ568" s="278">
        <v>22400</v>
      </c>
      <c r="AK568" s="277">
        <v>27900</v>
      </c>
      <c r="AL568" s="72"/>
    </row>
    <row r="569" spans="1:38" x14ac:dyDescent="0.25">
      <c r="A569" s="105"/>
      <c r="B569" s="19"/>
      <c r="C569" s="38" t="s">
        <v>897</v>
      </c>
      <c r="D569" s="632" t="s">
        <v>196</v>
      </c>
      <c r="E569" s="35">
        <f t="shared" si="34"/>
        <v>30955.555555555555</v>
      </c>
      <c r="F569" s="11"/>
      <c r="G569" s="22">
        <f t="shared" si="35"/>
        <v>27</v>
      </c>
      <c r="H569" s="273">
        <f t="shared" si="36"/>
        <v>23172.222222222223</v>
      </c>
      <c r="I569" s="310">
        <f t="shared" si="36"/>
        <v>25122.222222222223</v>
      </c>
      <c r="J569" s="316">
        <f t="shared" si="36"/>
        <v>30955.555555555555</v>
      </c>
      <c r="K569" s="273">
        <v>22950</v>
      </c>
      <c r="L569" s="275">
        <v>24900</v>
      </c>
      <c r="M569" s="274">
        <v>30900</v>
      </c>
      <c r="N569" s="273">
        <v>23200</v>
      </c>
      <c r="O569" s="275">
        <v>25000</v>
      </c>
      <c r="P569" s="274">
        <v>31000</v>
      </c>
      <c r="Q569" s="273">
        <v>23350</v>
      </c>
      <c r="R569" s="275">
        <v>25000</v>
      </c>
      <c r="S569" s="274">
        <v>31000</v>
      </c>
      <c r="T569" s="273">
        <v>23350</v>
      </c>
      <c r="U569" s="275">
        <v>25000</v>
      </c>
      <c r="V569" s="274">
        <v>31000</v>
      </c>
      <c r="W569" s="273">
        <v>23050</v>
      </c>
      <c r="X569" s="275">
        <v>25000</v>
      </c>
      <c r="Y569" s="274">
        <v>31000</v>
      </c>
      <c r="Z569" s="273">
        <v>23500</v>
      </c>
      <c r="AA569" s="275">
        <v>26500</v>
      </c>
      <c r="AB569" s="274">
        <v>31000</v>
      </c>
      <c r="AC569" s="273">
        <v>22850</v>
      </c>
      <c r="AD569" s="275">
        <v>24800</v>
      </c>
      <c r="AE569" s="274">
        <v>30800</v>
      </c>
      <c r="AF569" s="273">
        <v>23350</v>
      </c>
      <c r="AG569" s="275">
        <v>25000</v>
      </c>
      <c r="AH569" s="274">
        <v>31000</v>
      </c>
      <c r="AI569" s="275">
        <v>22950</v>
      </c>
      <c r="AJ569" s="275">
        <v>24900</v>
      </c>
      <c r="AK569" s="274">
        <v>30900</v>
      </c>
      <c r="AL569" s="72"/>
    </row>
    <row r="570" spans="1:38" x14ac:dyDescent="0.25">
      <c r="A570" s="105"/>
      <c r="B570" s="19"/>
      <c r="C570" s="152" t="s">
        <v>898</v>
      </c>
      <c r="D570" s="228" t="s">
        <v>196</v>
      </c>
      <c r="E570" s="154">
        <f t="shared" si="34"/>
        <v>33955.555555555555</v>
      </c>
      <c r="F570" s="11"/>
      <c r="G570" s="150">
        <f t="shared" si="35"/>
        <v>27</v>
      </c>
      <c r="H570" s="276">
        <f t="shared" si="36"/>
        <v>24672.222222222223</v>
      </c>
      <c r="I570" s="309">
        <f t="shared" si="36"/>
        <v>27122.222222222223</v>
      </c>
      <c r="J570" s="317">
        <f t="shared" si="36"/>
        <v>33955.555555555555</v>
      </c>
      <c r="K570" s="276">
        <v>24450</v>
      </c>
      <c r="L570" s="278">
        <v>26900</v>
      </c>
      <c r="M570" s="277">
        <v>33900</v>
      </c>
      <c r="N570" s="276">
        <v>24700</v>
      </c>
      <c r="O570" s="278">
        <v>27000</v>
      </c>
      <c r="P570" s="277">
        <v>34000</v>
      </c>
      <c r="Q570" s="276">
        <v>24850</v>
      </c>
      <c r="R570" s="278">
        <v>27000</v>
      </c>
      <c r="S570" s="277">
        <v>34000</v>
      </c>
      <c r="T570" s="276">
        <v>24850</v>
      </c>
      <c r="U570" s="278">
        <v>27000</v>
      </c>
      <c r="V570" s="277">
        <v>34000</v>
      </c>
      <c r="W570" s="276">
        <v>24550</v>
      </c>
      <c r="X570" s="278">
        <v>27000</v>
      </c>
      <c r="Y570" s="277">
        <v>34000</v>
      </c>
      <c r="Z570" s="276">
        <v>25000</v>
      </c>
      <c r="AA570" s="278">
        <v>28500</v>
      </c>
      <c r="AB570" s="277">
        <v>34000</v>
      </c>
      <c r="AC570" s="276">
        <v>24350</v>
      </c>
      <c r="AD570" s="278">
        <v>26800</v>
      </c>
      <c r="AE570" s="277">
        <v>33800</v>
      </c>
      <c r="AF570" s="276">
        <v>24850</v>
      </c>
      <c r="AG570" s="278">
        <v>27000</v>
      </c>
      <c r="AH570" s="277">
        <v>34000</v>
      </c>
      <c r="AI570" s="278">
        <v>24450</v>
      </c>
      <c r="AJ570" s="278">
        <v>26900</v>
      </c>
      <c r="AK570" s="277">
        <v>33900</v>
      </c>
      <c r="AL570" s="72"/>
    </row>
    <row r="571" spans="1:38" x14ac:dyDescent="0.25">
      <c r="A571" s="105"/>
      <c r="B571" s="19"/>
      <c r="C571" s="38" t="s">
        <v>899</v>
      </c>
      <c r="D571" s="632" t="s">
        <v>196</v>
      </c>
      <c r="E571" s="35">
        <f t="shared" si="34"/>
        <v>6955.5555555555557</v>
      </c>
      <c r="F571" s="11"/>
      <c r="G571" s="22">
        <f t="shared" si="35"/>
        <v>27</v>
      </c>
      <c r="H571" s="273">
        <f t="shared" si="36"/>
        <v>4672.2222222222226</v>
      </c>
      <c r="I571" s="310">
        <f t="shared" si="36"/>
        <v>5955.5555555555557</v>
      </c>
      <c r="J571" s="316">
        <f t="shared" si="36"/>
        <v>6955.5555555555557</v>
      </c>
      <c r="K571" s="273">
        <v>4450</v>
      </c>
      <c r="L571" s="275">
        <v>5900</v>
      </c>
      <c r="M571" s="274">
        <v>6900</v>
      </c>
      <c r="N571" s="273">
        <v>4700</v>
      </c>
      <c r="O571" s="275">
        <v>6000</v>
      </c>
      <c r="P571" s="274">
        <v>7000</v>
      </c>
      <c r="Q571" s="273">
        <v>4850</v>
      </c>
      <c r="R571" s="275">
        <v>6000</v>
      </c>
      <c r="S571" s="274">
        <v>7000</v>
      </c>
      <c r="T571" s="273">
        <v>4850</v>
      </c>
      <c r="U571" s="275">
        <v>6000</v>
      </c>
      <c r="V571" s="274">
        <v>7000</v>
      </c>
      <c r="W571" s="273">
        <v>4550</v>
      </c>
      <c r="X571" s="275">
        <v>6000</v>
      </c>
      <c r="Y571" s="274">
        <v>7000</v>
      </c>
      <c r="Z571" s="273">
        <v>5000</v>
      </c>
      <c r="AA571" s="275">
        <v>6000</v>
      </c>
      <c r="AB571" s="274">
        <v>7000</v>
      </c>
      <c r="AC571" s="273">
        <v>4350</v>
      </c>
      <c r="AD571" s="275">
        <v>5800</v>
      </c>
      <c r="AE571" s="274">
        <v>6800</v>
      </c>
      <c r="AF571" s="273">
        <v>4850</v>
      </c>
      <c r="AG571" s="275">
        <v>6000</v>
      </c>
      <c r="AH571" s="274">
        <v>7000</v>
      </c>
      <c r="AI571" s="275">
        <v>4450</v>
      </c>
      <c r="AJ571" s="275">
        <v>5900</v>
      </c>
      <c r="AK571" s="274">
        <v>6900</v>
      </c>
      <c r="AL571" s="72"/>
    </row>
    <row r="572" spans="1:38" x14ac:dyDescent="0.25">
      <c r="A572" s="105"/>
      <c r="B572" s="19"/>
      <c r="C572" s="152" t="s">
        <v>900</v>
      </c>
      <c r="D572" s="228" t="s">
        <v>196</v>
      </c>
      <c r="E572" s="154">
        <f t="shared" si="34"/>
        <v>9955.5555555555547</v>
      </c>
      <c r="F572" s="11"/>
      <c r="G572" s="150">
        <f t="shared" si="35"/>
        <v>27</v>
      </c>
      <c r="H572" s="276">
        <f t="shared" si="36"/>
        <v>7672.2222222222226</v>
      </c>
      <c r="I572" s="309">
        <f t="shared" si="36"/>
        <v>8955.5555555555547</v>
      </c>
      <c r="J572" s="317">
        <f t="shared" si="36"/>
        <v>9955.5555555555547</v>
      </c>
      <c r="K572" s="276">
        <v>7450</v>
      </c>
      <c r="L572" s="278">
        <v>8900</v>
      </c>
      <c r="M572" s="277">
        <v>9900</v>
      </c>
      <c r="N572" s="276">
        <v>7700</v>
      </c>
      <c r="O572" s="278">
        <v>9000</v>
      </c>
      <c r="P572" s="277">
        <v>10000</v>
      </c>
      <c r="Q572" s="276">
        <v>7850</v>
      </c>
      <c r="R572" s="278">
        <v>9000</v>
      </c>
      <c r="S572" s="277">
        <v>10000</v>
      </c>
      <c r="T572" s="276">
        <v>7850</v>
      </c>
      <c r="U572" s="278">
        <v>9000</v>
      </c>
      <c r="V572" s="277">
        <v>10000</v>
      </c>
      <c r="W572" s="276">
        <v>7550</v>
      </c>
      <c r="X572" s="278">
        <v>9000</v>
      </c>
      <c r="Y572" s="277">
        <v>10000</v>
      </c>
      <c r="Z572" s="276">
        <v>8000</v>
      </c>
      <c r="AA572" s="278">
        <v>9000</v>
      </c>
      <c r="AB572" s="277">
        <v>10000</v>
      </c>
      <c r="AC572" s="276">
        <v>7350</v>
      </c>
      <c r="AD572" s="278">
        <v>8800</v>
      </c>
      <c r="AE572" s="277">
        <v>9800</v>
      </c>
      <c r="AF572" s="276">
        <v>7850</v>
      </c>
      <c r="AG572" s="278">
        <v>9000</v>
      </c>
      <c r="AH572" s="277">
        <v>10000</v>
      </c>
      <c r="AI572" s="278">
        <v>7450</v>
      </c>
      <c r="AJ572" s="278">
        <v>8900</v>
      </c>
      <c r="AK572" s="277">
        <v>9900</v>
      </c>
      <c r="AL572" s="72"/>
    </row>
    <row r="573" spans="1:38" x14ac:dyDescent="0.25">
      <c r="A573" s="105"/>
      <c r="B573" s="19"/>
      <c r="C573" s="38" t="s">
        <v>901</v>
      </c>
      <c r="D573" s="632" t="s">
        <v>196</v>
      </c>
      <c r="E573" s="35">
        <f t="shared" ref="E573:E636" si="37">J573</f>
        <v>15955.555555555555</v>
      </c>
      <c r="F573" s="11"/>
      <c r="G573" s="22">
        <f t="shared" ref="G573:G636" si="38">COUNT(K573:AK573)</f>
        <v>27</v>
      </c>
      <c r="H573" s="273">
        <f t="shared" si="36"/>
        <v>11672.222222222223</v>
      </c>
      <c r="I573" s="310">
        <f t="shared" si="36"/>
        <v>13955.555555555555</v>
      </c>
      <c r="J573" s="316">
        <f t="shared" si="36"/>
        <v>15955.555555555555</v>
      </c>
      <c r="K573" s="273">
        <v>11450</v>
      </c>
      <c r="L573" s="275">
        <v>13900</v>
      </c>
      <c r="M573" s="274">
        <v>15900</v>
      </c>
      <c r="N573" s="273">
        <v>11700</v>
      </c>
      <c r="O573" s="275">
        <v>14000</v>
      </c>
      <c r="P573" s="274">
        <v>16000</v>
      </c>
      <c r="Q573" s="273">
        <v>11850</v>
      </c>
      <c r="R573" s="275">
        <v>14000</v>
      </c>
      <c r="S573" s="274">
        <v>16000</v>
      </c>
      <c r="T573" s="273">
        <v>11850</v>
      </c>
      <c r="U573" s="275">
        <v>14000</v>
      </c>
      <c r="V573" s="274">
        <v>16000</v>
      </c>
      <c r="W573" s="273">
        <v>11550</v>
      </c>
      <c r="X573" s="275">
        <v>14000</v>
      </c>
      <c r="Y573" s="274">
        <v>16000</v>
      </c>
      <c r="Z573" s="273">
        <v>12000</v>
      </c>
      <c r="AA573" s="275">
        <v>14000</v>
      </c>
      <c r="AB573" s="274">
        <v>16000</v>
      </c>
      <c r="AC573" s="273">
        <v>11350</v>
      </c>
      <c r="AD573" s="275">
        <v>13800</v>
      </c>
      <c r="AE573" s="274">
        <v>15800</v>
      </c>
      <c r="AF573" s="273">
        <v>11850</v>
      </c>
      <c r="AG573" s="275">
        <v>14000</v>
      </c>
      <c r="AH573" s="274">
        <v>16000</v>
      </c>
      <c r="AI573" s="275">
        <v>11450</v>
      </c>
      <c r="AJ573" s="275">
        <v>13900</v>
      </c>
      <c r="AK573" s="274">
        <v>15900</v>
      </c>
      <c r="AL573" s="72"/>
    </row>
    <row r="574" spans="1:38" x14ac:dyDescent="0.25">
      <c r="A574" s="105"/>
      <c r="B574" s="19"/>
      <c r="C574" s="152" t="s">
        <v>902</v>
      </c>
      <c r="D574" s="228" t="s">
        <v>196</v>
      </c>
      <c r="E574" s="154">
        <f t="shared" si="37"/>
        <v>17955.555555555555</v>
      </c>
      <c r="F574" s="11"/>
      <c r="G574" s="150">
        <f t="shared" si="38"/>
        <v>27</v>
      </c>
      <c r="H574" s="276">
        <f t="shared" ref="H574:J637" si="39">AVERAGE(K574,N574,Q574,T574,W574,Z574,AC574,AF574,AI574)</f>
        <v>15672.222222222223</v>
      </c>
      <c r="I574" s="309">
        <f t="shared" si="39"/>
        <v>16955.555555555555</v>
      </c>
      <c r="J574" s="317">
        <f t="shared" si="39"/>
        <v>17955.555555555555</v>
      </c>
      <c r="K574" s="276">
        <v>15450</v>
      </c>
      <c r="L574" s="278">
        <v>16900</v>
      </c>
      <c r="M574" s="277">
        <v>17900</v>
      </c>
      <c r="N574" s="276">
        <v>15700</v>
      </c>
      <c r="O574" s="278">
        <v>17000</v>
      </c>
      <c r="P574" s="277">
        <v>18000</v>
      </c>
      <c r="Q574" s="276">
        <v>15850</v>
      </c>
      <c r="R574" s="278">
        <v>17000</v>
      </c>
      <c r="S574" s="277">
        <v>18000</v>
      </c>
      <c r="T574" s="276">
        <v>15850</v>
      </c>
      <c r="U574" s="278">
        <v>17000</v>
      </c>
      <c r="V574" s="277">
        <v>18000</v>
      </c>
      <c r="W574" s="276">
        <v>15550</v>
      </c>
      <c r="X574" s="278">
        <v>17000</v>
      </c>
      <c r="Y574" s="277">
        <v>18000</v>
      </c>
      <c r="Z574" s="276">
        <v>16000</v>
      </c>
      <c r="AA574" s="278">
        <v>17000</v>
      </c>
      <c r="AB574" s="277">
        <v>18000</v>
      </c>
      <c r="AC574" s="276">
        <v>15350</v>
      </c>
      <c r="AD574" s="278">
        <v>16800</v>
      </c>
      <c r="AE574" s="277">
        <v>17800</v>
      </c>
      <c r="AF574" s="276">
        <v>15850</v>
      </c>
      <c r="AG574" s="278">
        <v>17000</v>
      </c>
      <c r="AH574" s="277">
        <v>18000</v>
      </c>
      <c r="AI574" s="278">
        <v>15450</v>
      </c>
      <c r="AJ574" s="278">
        <v>16900</v>
      </c>
      <c r="AK574" s="277">
        <v>17900</v>
      </c>
      <c r="AL574" s="72"/>
    </row>
    <row r="575" spans="1:38" ht="15.75" thickBot="1" x14ac:dyDescent="0.3">
      <c r="A575" s="331"/>
      <c r="B575" s="19"/>
      <c r="C575" s="233" t="s">
        <v>903</v>
      </c>
      <c r="D575" s="61" t="s">
        <v>196</v>
      </c>
      <c r="E575" s="235">
        <f t="shared" si="37"/>
        <v>23950</v>
      </c>
      <c r="F575" s="11"/>
      <c r="G575" s="26">
        <f t="shared" si="38"/>
        <v>24</v>
      </c>
      <c r="H575" s="273">
        <f t="shared" si="39"/>
        <v>19668.75</v>
      </c>
      <c r="I575" s="310">
        <f t="shared" si="39"/>
        <v>21950</v>
      </c>
      <c r="J575" s="316">
        <f t="shared" si="39"/>
        <v>23950</v>
      </c>
      <c r="K575" s="273">
        <v>19450</v>
      </c>
      <c r="L575" s="275">
        <v>21900</v>
      </c>
      <c r="M575" s="274">
        <v>23900</v>
      </c>
      <c r="N575" s="273"/>
      <c r="O575" s="275"/>
      <c r="P575" s="274"/>
      <c r="Q575" s="273">
        <v>19850</v>
      </c>
      <c r="R575" s="275">
        <v>22000</v>
      </c>
      <c r="S575" s="274">
        <v>24000</v>
      </c>
      <c r="T575" s="273">
        <v>19850</v>
      </c>
      <c r="U575" s="275">
        <v>22000</v>
      </c>
      <c r="V575" s="274">
        <v>24000</v>
      </c>
      <c r="W575" s="273">
        <v>19550</v>
      </c>
      <c r="X575" s="275">
        <v>22000</v>
      </c>
      <c r="Y575" s="274">
        <v>24000</v>
      </c>
      <c r="Z575" s="273">
        <v>20000</v>
      </c>
      <c r="AA575" s="275">
        <v>22000</v>
      </c>
      <c r="AB575" s="274">
        <v>24000</v>
      </c>
      <c r="AC575" s="273">
        <v>19350</v>
      </c>
      <c r="AD575" s="275">
        <v>21800</v>
      </c>
      <c r="AE575" s="274">
        <v>23800</v>
      </c>
      <c r="AF575" s="273">
        <v>19850</v>
      </c>
      <c r="AG575" s="275">
        <v>22000</v>
      </c>
      <c r="AH575" s="274">
        <v>24000</v>
      </c>
      <c r="AI575" s="275">
        <v>19450</v>
      </c>
      <c r="AJ575" s="275">
        <v>21900</v>
      </c>
      <c r="AK575" s="274">
        <v>23900</v>
      </c>
      <c r="AL575" s="72"/>
    </row>
    <row r="576" spans="1:38" x14ac:dyDescent="0.25">
      <c r="A576" s="330" t="s">
        <v>904</v>
      </c>
      <c r="B576" s="19"/>
      <c r="C576" s="264" t="s">
        <v>905</v>
      </c>
      <c r="D576" s="631" t="s">
        <v>196</v>
      </c>
      <c r="E576" s="166">
        <f t="shared" si="37"/>
        <v>5955.5555555555557</v>
      </c>
      <c r="F576" s="11"/>
      <c r="G576" s="149">
        <f t="shared" si="38"/>
        <v>27</v>
      </c>
      <c r="H576" s="272">
        <f t="shared" si="39"/>
        <v>4672.2222222222226</v>
      </c>
      <c r="I576" s="311">
        <f t="shared" si="39"/>
        <v>5455.5555555555557</v>
      </c>
      <c r="J576" s="315">
        <f t="shared" si="39"/>
        <v>5955.5555555555557</v>
      </c>
      <c r="K576" s="272">
        <v>4450</v>
      </c>
      <c r="L576" s="270">
        <v>5400</v>
      </c>
      <c r="M576" s="271">
        <v>5900</v>
      </c>
      <c r="N576" s="272">
        <v>4700</v>
      </c>
      <c r="O576" s="270">
        <v>5500</v>
      </c>
      <c r="P576" s="271">
        <v>6000</v>
      </c>
      <c r="Q576" s="272">
        <v>4850</v>
      </c>
      <c r="R576" s="270">
        <v>5500</v>
      </c>
      <c r="S576" s="271">
        <v>6000</v>
      </c>
      <c r="T576" s="272">
        <v>4850</v>
      </c>
      <c r="U576" s="270">
        <v>5500</v>
      </c>
      <c r="V576" s="271">
        <v>6000</v>
      </c>
      <c r="W576" s="272">
        <v>4550</v>
      </c>
      <c r="X576" s="270">
        <v>5500</v>
      </c>
      <c r="Y576" s="271">
        <v>6000</v>
      </c>
      <c r="Z576" s="272">
        <v>5000</v>
      </c>
      <c r="AA576" s="270">
        <v>5500</v>
      </c>
      <c r="AB576" s="271">
        <v>6000</v>
      </c>
      <c r="AC576" s="272">
        <v>4350</v>
      </c>
      <c r="AD576" s="270">
        <v>5300</v>
      </c>
      <c r="AE576" s="271">
        <v>5800</v>
      </c>
      <c r="AF576" s="272">
        <v>4850</v>
      </c>
      <c r="AG576" s="270">
        <v>5500</v>
      </c>
      <c r="AH576" s="271">
        <v>6000</v>
      </c>
      <c r="AI576" s="270">
        <v>4450</v>
      </c>
      <c r="AJ576" s="270">
        <v>5400</v>
      </c>
      <c r="AK576" s="271">
        <v>5900</v>
      </c>
      <c r="AL576" s="72"/>
    </row>
    <row r="577" spans="1:38" x14ac:dyDescent="0.25">
      <c r="A577" s="105"/>
      <c r="B577" s="19"/>
      <c r="C577" s="38" t="s">
        <v>906</v>
      </c>
      <c r="D577" s="632" t="s">
        <v>196</v>
      </c>
      <c r="E577" s="35">
        <f t="shared" si="37"/>
        <v>10955.555555555555</v>
      </c>
      <c r="F577" s="11"/>
      <c r="G577" s="22">
        <f t="shared" si="38"/>
        <v>27</v>
      </c>
      <c r="H577" s="273">
        <f t="shared" si="39"/>
        <v>8772.2222222222226</v>
      </c>
      <c r="I577" s="310">
        <f t="shared" si="39"/>
        <v>9455.5555555555547</v>
      </c>
      <c r="J577" s="316">
        <f t="shared" si="39"/>
        <v>10955.555555555555</v>
      </c>
      <c r="K577" s="273">
        <v>8550</v>
      </c>
      <c r="L577" s="275">
        <v>9400</v>
      </c>
      <c r="M577" s="274">
        <v>10900</v>
      </c>
      <c r="N577" s="273">
        <v>8800</v>
      </c>
      <c r="O577" s="275">
        <v>9500</v>
      </c>
      <c r="P577" s="274">
        <v>11000</v>
      </c>
      <c r="Q577" s="273">
        <v>8950</v>
      </c>
      <c r="R577" s="275">
        <v>9500</v>
      </c>
      <c r="S577" s="274">
        <v>11000</v>
      </c>
      <c r="T577" s="273">
        <v>8950</v>
      </c>
      <c r="U577" s="275">
        <v>9500</v>
      </c>
      <c r="V577" s="274">
        <v>11000</v>
      </c>
      <c r="W577" s="273">
        <v>8650</v>
      </c>
      <c r="X577" s="275">
        <v>9500</v>
      </c>
      <c r="Y577" s="274">
        <v>11000</v>
      </c>
      <c r="Z577" s="273">
        <v>9100</v>
      </c>
      <c r="AA577" s="275">
        <v>9500</v>
      </c>
      <c r="AB577" s="274">
        <v>11000</v>
      </c>
      <c r="AC577" s="273">
        <v>8450</v>
      </c>
      <c r="AD577" s="275">
        <v>9300</v>
      </c>
      <c r="AE577" s="274">
        <v>10800</v>
      </c>
      <c r="AF577" s="273">
        <v>8950</v>
      </c>
      <c r="AG577" s="275">
        <v>9500</v>
      </c>
      <c r="AH577" s="274">
        <v>11000</v>
      </c>
      <c r="AI577" s="275">
        <v>8550</v>
      </c>
      <c r="AJ577" s="275">
        <v>9400</v>
      </c>
      <c r="AK577" s="274">
        <v>10900</v>
      </c>
      <c r="AL577" s="72"/>
    </row>
    <row r="578" spans="1:38" x14ac:dyDescent="0.25">
      <c r="A578" s="105"/>
      <c r="B578" s="19"/>
      <c r="C578" s="152" t="s">
        <v>907</v>
      </c>
      <c r="D578" s="228" t="s">
        <v>196</v>
      </c>
      <c r="E578" s="154">
        <f t="shared" si="37"/>
        <v>13955.555555555555</v>
      </c>
      <c r="F578" s="11"/>
      <c r="G578" s="150">
        <f t="shared" si="38"/>
        <v>27</v>
      </c>
      <c r="H578" s="276">
        <f t="shared" si="39"/>
        <v>11672.222222222223</v>
      </c>
      <c r="I578" s="309">
        <f t="shared" si="39"/>
        <v>12955.555555555555</v>
      </c>
      <c r="J578" s="317">
        <f t="shared" si="39"/>
        <v>13955.555555555555</v>
      </c>
      <c r="K578" s="276">
        <v>11450</v>
      </c>
      <c r="L578" s="278">
        <v>12900</v>
      </c>
      <c r="M578" s="277">
        <v>13900</v>
      </c>
      <c r="N578" s="276">
        <v>11700</v>
      </c>
      <c r="O578" s="278">
        <v>13000</v>
      </c>
      <c r="P578" s="277">
        <v>14000</v>
      </c>
      <c r="Q578" s="276">
        <v>11850</v>
      </c>
      <c r="R578" s="278">
        <v>13000</v>
      </c>
      <c r="S578" s="277">
        <v>14000</v>
      </c>
      <c r="T578" s="276">
        <v>11850</v>
      </c>
      <c r="U578" s="278">
        <v>13000</v>
      </c>
      <c r="V578" s="277">
        <v>14000</v>
      </c>
      <c r="W578" s="276">
        <v>11550</v>
      </c>
      <c r="X578" s="278">
        <v>13000</v>
      </c>
      <c r="Y578" s="277">
        <v>14000</v>
      </c>
      <c r="Z578" s="276">
        <v>12000</v>
      </c>
      <c r="AA578" s="278">
        <v>13000</v>
      </c>
      <c r="AB578" s="277">
        <v>14000</v>
      </c>
      <c r="AC578" s="276">
        <v>11350</v>
      </c>
      <c r="AD578" s="278">
        <v>12800</v>
      </c>
      <c r="AE578" s="277">
        <v>13800</v>
      </c>
      <c r="AF578" s="276">
        <v>11850</v>
      </c>
      <c r="AG578" s="278">
        <v>13000</v>
      </c>
      <c r="AH578" s="277">
        <v>14000</v>
      </c>
      <c r="AI578" s="278">
        <v>11450</v>
      </c>
      <c r="AJ578" s="278">
        <v>12900</v>
      </c>
      <c r="AK578" s="277">
        <v>13900</v>
      </c>
      <c r="AL578" s="72"/>
    </row>
    <row r="579" spans="1:38" x14ac:dyDescent="0.25">
      <c r="A579" s="105"/>
      <c r="B579" s="19"/>
      <c r="C579" s="38" t="s">
        <v>908</v>
      </c>
      <c r="D579" s="632" t="s">
        <v>196</v>
      </c>
      <c r="E579" s="35">
        <f t="shared" si="37"/>
        <v>16955.555555555555</v>
      </c>
      <c r="F579" s="11"/>
      <c r="G579" s="22">
        <f t="shared" si="38"/>
        <v>27</v>
      </c>
      <c r="H579" s="273">
        <f t="shared" si="39"/>
        <v>14672.222222222223</v>
      </c>
      <c r="I579" s="310">
        <f t="shared" si="39"/>
        <v>15955.555555555555</v>
      </c>
      <c r="J579" s="316">
        <f t="shared" si="39"/>
        <v>16955.555555555555</v>
      </c>
      <c r="K579" s="273">
        <v>14450</v>
      </c>
      <c r="L579" s="275">
        <v>15900</v>
      </c>
      <c r="M579" s="274">
        <v>16900</v>
      </c>
      <c r="N579" s="273">
        <v>14700</v>
      </c>
      <c r="O579" s="275">
        <v>16000</v>
      </c>
      <c r="P579" s="274">
        <v>17000</v>
      </c>
      <c r="Q579" s="273">
        <v>14850</v>
      </c>
      <c r="R579" s="275">
        <v>16000</v>
      </c>
      <c r="S579" s="274">
        <v>17000</v>
      </c>
      <c r="T579" s="273">
        <v>14850</v>
      </c>
      <c r="U579" s="275">
        <v>16000</v>
      </c>
      <c r="V579" s="274">
        <v>17000</v>
      </c>
      <c r="W579" s="273">
        <v>14550</v>
      </c>
      <c r="X579" s="275">
        <v>16000</v>
      </c>
      <c r="Y579" s="274">
        <v>17000</v>
      </c>
      <c r="Z579" s="273">
        <v>15000</v>
      </c>
      <c r="AA579" s="275">
        <v>16000</v>
      </c>
      <c r="AB579" s="274">
        <v>17000</v>
      </c>
      <c r="AC579" s="273">
        <v>14350</v>
      </c>
      <c r="AD579" s="275">
        <v>15800</v>
      </c>
      <c r="AE579" s="274">
        <v>16800</v>
      </c>
      <c r="AF579" s="273">
        <v>14850</v>
      </c>
      <c r="AG579" s="275">
        <v>16000</v>
      </c>
      <c r="AH579" s="274">
        <v>17000</v>
      </c>
      <c r="AI579" s="275">
        <v>14450</v>
      </c>
      <c r="AJ579" s="275">
        <v>15900</v>
      </c>
      <c r="AK579" s="274">
        <v>16900</v>
      </c>
      <c r="AL579" s="72"/>
    </row>
    <row r="580" spans="1:38" ht="15.75" thickBot="1" x14ac:dyDescent="0.3">
      <c r="A580" s="331"/>
      <c r="B580" s="19"/>
      <c r="C580" s="153" t="s">
        <v>909</v>
      </c>
      <c r="D580" s="78" t="s">
        <v>196</v>
      </c>
      <c r="E580" s="155">
        <f t="shared" si="37"/>
        <v>21955.555555555555</v>
      </c>
      <c r="F580" s="11"/>
      <c r="G580" s="151">
        <f t="shared" si="38"/>
        <v>27</v>
      </c>
      <c r="H580" s="279">
        <f t="shared" si="39"/>
        <v>16672.222222222223</v>
      </c>
      <c r="I580" s="312">
        <f t="shared" si="39"/>
        <v>18955.555555555555</v>
      </c>
      <c r="J580" s="318">
        <f t="shared" si="39"/>
        <v>21955.555555555555</v>
      </c>
      <c r="K580" s="279">
        <v>16450</v>
      </c>
      <c r="L580" s="281">
        <v>18900</v>
      </c>
      <c r="M580" s="280">
        <v>21900</v>
      </c>
      <c r="N580" s="279">
        <v>16700</v>
      </c>
      <c r="O580" s="281">
        <v>19000</v>
      </c>
      <c r="P580" s="280">
        <v>22000</v>
      </c>
      <c r="Q580" s="279">
        <v>16850</v>
      </c>
      <c r="R580" s="281">
        <v>19000</v>
      </c>
      <c r="S580" s="280">
        <v>22000</v>
      </c>
      <c r="T580" s="279">
        <v>16850</v>
      </c>
      <c r="U580" s="281">
        <v>19000</v>
      </c>
      <c r="V580" s="280">
        <v>22000</v>
      </c>
      <c r="W580" s="279">
        <v>16550</v>
      </c>
      <c r="X580" s="281">
        <v>19000</v>
      </c>
      <c r="Y580" s="280">
        <v>22000</v>
      </c>
      <c r="Z580" s="279">
        <v>17000</v>
      </c>
      <c r="AA580" s="281">
        <v>19000</v>
      </c>
      <c r="AB580" s="280">
        <v>22000</v>
      </c>
      <c r="AC580" s="279">
        <v>16350</v>
      </c>
      <c r="AD580" s="281">
        <v>18800</v>
      </c>
      <c r="AE580" s="280">
        <v>21800</v>
      </c>
      <c r="AF580" s="279">
        <v>16850</v>
      </c>
      <c r="AG580" s="281">
        <v>19000</v>
      </c>
      <c r="AH580" s="280">
        <v>22000</v>
      </c>
      <c r="AI580" s="281">
        <v>16450</v>
      </c>
      <c r="AJ580" s="281">
        <v>18900</v>
      </c>
      <c r="AK580" s="280">
        <v>21900</v>
      </c>
      <c r="AL580" s="72"/>
    </row>
    <row r="581" spans="1:38" x14ac:dyDescent="0.25">
      <c r="A581" s="330" t="s">
        <v>910</v>
      </c>
      <c r="B581" s="19"/>
      <c r="C581" s="38" t="s">
        <v>911</v>
      </c>
      <c r="D581" s="632" t="s">
        <v>196</v>
      </c>
      <c r="E581" s="35">
        <f t="shared" si="37"/>
        <v>5116.666666666667</v>
      </c>
      <c r="F581" s="11"/>
      <c r="G581" s="22">
        <f t="shared" si="38"/>
        <v>27</v>
      </c>
      <c r="H581" s="273">
        <f t="shared" si="39"/>
        <v>4272.2222222222226</v>
      </c>
      <c r="I581" s="310">
        <f t="shared" si="39"/>
        <v>4694.4444444444443</v>
      </c>
      <c r="J581" s="316">
        <f t="shared" si="39"/>
        <v>5116.666666666667</v>
      </c>
      <c r="K581" s="273">
        <v>3950</v>
      </c>
      <c r="L581" s="275">
        <v>4650</v>
      </c>
      <c r="M581" s="274">
        <v>5050</v>
      </c>
      <c r="N581" s="273">
        <v>4450</v>
      </c>
      <c r="O581" s="275">
        <v>4750</v>
      </c>
      <c r="P581" s="274">
        <v>5150</v>
      </c>
      <c r="Q581" s="273">
        <v>4500</v>
      </c>
      <c r="R581" s="275">
        <v>4750</v>
      </c>
      <c r="S581" s="274">
        <v>5250</v>
      </c>
      <c r="T581" s="273">
        <v>4500</v>
      </c>
      <c r="U581" s="275">
        <v>4750</v>
      </c>
      <c r="V581" s="274">
        <v>5250</v>
      </c>
      <c r="W581" s="273">
        <v>4350</v>
      </c>
      <c r="X581" s="275">
        <v>4650</v>
      </c>
      <c r="Y581" s="274">
        <v>5050</v>
      </c>
      <c r="Z581" s="273">
        <v>4500</v>
      </c>
      <c r="AA581" s="275">
        <v>4750</v>
      </c>
      <c r="AB581" s="274">
        <v>5150</v>
      </c>
      <c r="AC581" s="273">
        <v>3850</v>
      </c>
      <c r="AD581" s="275">
        <v>4550</v>
      </c>
      <c r="AE581" s="274">
        <v>4950</v>
      </c>
      <c r="AF581" s="273">
        <v>4400</v>
      </c>
      <c r="AG581" s="275">
        <v>4750</v>
      </c>
      <c r="AH581" s="274">
        <v>5150</v>
      </c>
      <c r="AI581" s="275">
        <v>3950</v>
      </c>
      <c r="AJ581" s="275">
        <v>4650</v>
      </c>
      <c r="AK581" s="274">
        <v>5050</v>
      </c>
      <c r="AL581" s="72"/>
    </row>
    <row r="582" spans="1:38" x14ac:dyDescent="0.25">
      <c r="A582" s="105"/>
      <c r="B582" s="19"/>
      <c r="C582" s="152" t="s">
        <v>912</v>
      </c>
      <c r="D582" s="228" t="s">
        <v>196</v>
      </c>
      <c r="E582" s="154">
        <f t="shared" si="37"/>
        <v>8733.3333333333339</v>
      </c>
      <c r="F582" s="11"/>
      <c r="G582" s="150">
        <f t="shared" si="38"/>
        <v>27</v>
      </c>
      <c r="H582" s="276">
        <f t="shared" si="39"/>
        <v>6972.2222222222226</v>
      </c>
      <c r="I582" s="309">
        <f t="shared" si="39"/>
        <v>7744.4444444444443</v>
      </c>
      <c r="J582" s="317">
        <f t="shared" si="39"/>
        <v>8733.3333333333339</v>
      </c>
      <c r="K582" s="276">
        <v>6250</v>
      </c>
      <c r="L582" s="278">
        <v>7100</v>
      </c>
      <c r="M582" s="277">
        <v>8200</v>
      </c>
      <c r="N582" s="276">
        <v>7200</v>
      </c>
      <c r="O582" s="278">
        <v>8100</v>
      </c>
      <c r="P582" s="277">
        <v>9000</v>
      </c>
      <c r="Q582" s="276">
        <v>7500</v>
      </c>
      <c r="R582" s="278">
        <v>8100</v>
      </c>
      <c r="S582" s="277">
        <v>9100</v>
      </c>
      <c r="T582" s="276">
        <v>7500</v>
      </c>
      <c r="U582" s="278">
        <v>8100</v>
      </c>
      <c r="V582" s="277">
        <v>9100</v>
      </c>
      <c r="W582" s="276">
        <v>7100</v>
      </c>
      <c r="X582" s="278">
        <v>8000</v>
      </c>
      <c r="Y582" s="277">
        <v>8900</v>
      </c>
      <c r="Z582" s="276">
        <v>7450</v>
      </c>
      <c r="AA582" s="278">
        <v>8100</v>
      </c>
      <c r="AB582" s="277">
        <v>9000</v>
      </c>
      <c r="AC582" s="276">
        <v>6150</v>
      </c>
      <c r="AD582" s="278">
        <v>7000</v>
      </c>
      <c r="AE582" s="277">
        <v>8100</v>
      </c>
      <c r="AF582" s="276">
        <v>7350</v>
      </c>
      <c r="AG582" s="278">
        <v>8100</v>
      </c>
      <c r="AH582" s="277">
        <v>9000</v>
      </c>
      <c r="AI582" s="278">
        <v>6250</v>
      </c>
      <c r="AJ582" s="278">
        <v>7100</v>
      </c>
      <c r="AK582" s="277">
        <v>8200</v>
      </c>
      <c r="AL582" s="72"/>
    </row>
    <row r="583" spans="1:38" x14ac:dyDescent="0.25">
      <c r="A583" s="105"/>
      <c r="B583" s="19"/>
      <c r="C583" s="38" t="s">
        <v>913</v>
      </c>
      <c r="D583" s="632" t="s">
        <v>196</v>
      </c>
      <c r="E583" s="35">
        <f t="shared" si="37"/>
        <v>13722.222222222223</v>
      </c>
      <c r="F583" s="11"/>
      <c r="G583" s="22">
        <f t="shared" si="38"/>
        <v>27</v>
      </c>
      <c r="H583" s="273">
        <f t="shared" si="39"/>
        <v>9872.2222222222226</v>
      </c>
      <c r="I583" s="310">
        <f t="shared" si="39"/>
        <v>12055.555555555555</v>
      </c>
      <c r="J583" s="316">
        <f t="shared" si="39"/>
        <v>13722.222222222223</v>
      </c>
      <c r="K583" s="273">
        <v>9450</v>
      </c>
      <c r="L583" s="275">
        <v>11900</v>
      </c>
      <c r="M583" s="274">
        <v>13900</v>
      </c>
      <c r="N583" s="273">
        <v>9900</v>
      </c>
      <c r="O583" s="275">
        <v>12000</v>
      </c>
      <c r="P583" s="274">
        <v>13500</v>
      </c>
      <c r="Q583" s="273">
        <v>10500</v>
      </c>
      <c r="R583" s="275">
        <v>12500</v>
      </c>
      <c r="S583" s="274">
        <v>14000</v>
      </c>
      <c r="T583" s="273">
        <v>10500</v>
      </c>
      <c r="U583" s="275">
        <v>12500</v>
      </c>
      <c r="V583" s="274">
        <v>14000</v>
      </c>
      <c r="W583" s="273">
        <v>9800</v>
      </c>
      <c r="X583" s="275">
        <v>11900</v>
      </c>
      <c r="Y583" s="274">
        <v>13400</v>
      </c>
      <c r="Z583" s="273">
        <v>10000</v>
      </c>
      <c r="AA583" s="275">
        <v>12000</v>
      </c>
      <c r="AB583" s="274">
        <v>13500</v>
      </c>
      <c r="AC583" s="273">
        <v>9350</v>
      </c>
      <c r="AD583" s="275">
        <v>11800</v>
      </c>
      <c r="AE583" s="274">
        <v>13800</v>
      </c>
      <c r="AF583" s="273">
        <v>9900</v>
      </c>
      <c r="AG583" s="275">
        <v>12000</v>
      </c>
      <c r="AH583" s="274">
        <v>13500</v>
      </c>
      <c r="AI583" s="275">
        <v>9450</v>
      </c>
      <c r="AJ583" s="275">
        <v>11900</v>
      </c>
      <c r="AK583" s="274">
        <v>13900</v>
      </c>
      <c r="AL583" s="72"/>
    </row>
    <row r="584" spans="1:38" x14ac:dyDescent="0.25">
      <c r="A584" s="105"/>
      <c r="B584" s="19"/>
      <c r="C584" s="152" t="s">
        <v>914</v>
      </c>
      <c r="D584" s="228" t="s">
        <v>196</v>
      </c>
      <c r="E584" s="154">
        <f t="shared" si="37"/>
        <v>15277.777777777777</v>
      </c>
      <c r="F584" s="11"/>
      <c r="G584" s="150">
        <f t="shared" si="38"/>
        <v>27</v>
      </c>
      <c r="H584" s="276">
        <f t="shared" si="39"/>
        <v>12516.666666666666</v>
      </c>
      <c r="I584" s="309">
        <f t="shared" si="39"/>
        <v>14222.222222222223</v>
      </c>
      <c r="J584" s="317">
        <f t="shared" si="39"/>
        <v>15277.777777777777</v>
      </c>
      <c r="K584" s="276">
        <v>12450</v>
      </c>
      <c r="L584" s="278">
        <v>14400</v>
      </c>
      <c r="M584" s="277">
        <v>15900</v>
      </c>
      <c r="N584" s="276">
        <v>12300</v>
      </c>
      <c r="O584" s="278">
        <v>14000</v>
      </c>
      <c r="P584" s="277">
        <v>15000</v>
      </c>
      <c r="Q584" s="276">
        <v>13000</v>
      </c>
      <c r="R584" s="278">
        <v>14500</v>
      </c>
      <c r="S584" s="277">
        <v>15000</v>
      </c>
      <c r="T584" s="276">
        <v>13000</v>
      </c>
      <c r="U584" s="278">
        <v>14500</v>
      </c>
      <c r="V584" s="277">
        <v>15000</v>
      </c>
      <c r="W584" s="276">
        <v>12200</v>
      </c>
      <c r="X584" s="278">
        <v>13900</v>
      </c>
      <c r="Y584" s="277">
        <v>14900</v>
      </c>
      <c r="Z584" s="276">
        <v>12500</v>
      </c>
      <c r="AA584" s="278">
        <v>14000</v>
      </c>
      <c r="AB584" s="277">
        <v>15000</v>
      </c>
      <c r="AC584" s="276">
        <v>12350</v>
      </c>
      <c r="AD584" s="278">
        <v>14300</v>
      </c>
      <c r="AE584" s="277">
        <v>15800</v>
      </c>
      <c r="AF584" s="276">
        <v>12400</v>
      </c>
      <c r="AG584" s="278">
        <v>14000</v>
      </c>
      <c r="AH584" s="277">
        <v>15000</v>
      </c>
      <c r="AI584" s="278">
        <v>12450</v>
      </c>
      <c r="AJ584" s="278">
        <v>14400</v>
      </c>
      <c r="AK584" s="277">
        <v>15900</v>
      </c>
      <c r="AL584" s="72"/>
    </row>
    <row r="585" spans="1:38" x14ac:dyDescent="0.25">
      <c r="A585" s="105"/>
      <c r="B585" s="19"/>
      <c r="C585" s="38" t="s">
        <v>915</v>
      </c>
      <c r="D585" s="632" t="s">
        <v>196</v>
      </c>
      <c r="E585" s="35">
        <f t="shared" si="37"/>
        <v>17222.222222222223</v>
      </c>
      <c r="F585" s="11"/>
      <c r="G585" s="22">
        <f t="shared" si="38"/>
        <v>27</v>
      </c>
      <c r="H585" s="273">
        <f t="shared" si="39"/>
        <v>14061.111111111111</v>
      </c>
      <c r="I585" s="310">
        <f t="shared" si="39"/>
        <v>15222.222222222223</v>
      </c>
      <c r="J585" s="316">
        <f t="shared" si="39"/>
        <v>17222.222222222223</v>
      </c>
      <c r="K585" s="273">
        <v>13950</v>
      </c>
      <c r="L585" s="275">
        <v>15300</v>
      </c>
      <c r="M585" s="274">
        <v>17900</v>
      </c>
      <c r="N585" s="273">
        <v>14000</v>
      </c>
      <c r="O585" s="275">
        <v>15500</v>
      </c>
      <c r="P585" s="274">
        <v>17500</v>
      </c>
      <c r="Q585" s="273">
        <v>14500</v>
      </c>
      <c r="R585" s="275">
        <v>15400</v>
      </c>
      <c r="S585" s="274">
        <v>18000</v>
      </c>
      <c r="T585" s="273">
        <v>14500</v>
      </c>
      <c r="U585" s="275">
        <v>15400</v>
      </c>
      <c r="V585" s="274">
        <v>18000</v>
      </c>
      <c r="W585" s="273">
        <v>13900</v>
      </c>
      <c r="X585" s="275">
        <v>14900</v>
      </c>
      <c r="Y585" s="274">
        <v>15900</v>
      </c>
      <c r="Z585" s="273">
        <v>14000</v>
      </c>
      <c r="AA585" s="275">
        <v>15000</v>
      </c>
      <c r="AB585" s="274">
        <v>16000</v>
      </c>
      <c r="AC585" s="273">
        <v>13850</v>
      </c>
      <c r="AD585" s="275">
        <v>15200</v>
      </c>
      <c r="AE585" s="274">
        <v>17800</v>
      </c>
      <c r="AF585" s="273">
        <v>13900</v>
      </c>
      <c r="AG585" s="275">
        <v>15000</v>
      </c>
      <c r="AH585" s="274">
        <v>16000</v>
      </c>
      <c r="AI585" s="275">
        <v>13950</v>
      </c>
      <c r="AJ585" s="275">
        <v>15300</v>
      </c>
      <c r="AK585" s="274">
        <v>17900</v>
      </c>
      <c r="AL585" s="72"/>
    </row>
    <row r="586" spans="1:38" x14ac:dyDescent="0.25">
      <c r="A586" s="105"/>
      <c r="B586" s="19"/>
      <c r="C586" s="152" t="s">
        <v>916</v>
      </c>
      <c r="D586" s="228" t="s">
        <v>25</v>
      </c>
      <c r="E586" s="154">
        <f t="shared" si="37"/>
        <v>5550</v>
      </c>
      <c r="F586" s="11"/>
      <c r="G586" s="150">
        <f t="shared" si="38"/>
        <v>27</v>
      </c>
      <c r="H586" s="276">
        <f t="shared" si="39"/>
        <v>4766.666666666667</v>
      </c>
      <c r="I586" s="309">
        <f t="shared" si="39"/>
        <v>5338.8888888888887</v>
      </c>
      <c r="J586" s="317">
        <f t="shared" si="39"/>
        <v>5550</v>
      </c>
      <c r="K586" s="276">
        <v>4600</v>
      </c>
      <c r="L586" s="278">
        <v>5250</v>
      </c>
      <c r="M586" s="277">
        <v>5450</v>
      </c>
      <c r="N586" s="276">
        <v>4800</v>
      </c>
      <c r="O586" s="278">
        <v>5350</v>
      </c>
      <c r="P586" s="277">
        <v>5600</v>
      </c>
      <c r="Q586" s="276">
        <v>4900</v>
      </c>
      <c r="R586" s="278">
        <v>5450</v>
      </c>
      <c r="S586" s="277">
        <v>5700</v>
      </c>
      <c r="T586" s="276">
        <v>4900</v>
      </c>
      <c r="U586" s="278">
        <v>5450</v>
      </c>
      <c r="V586" s="277">
        <v>5650</v>
      </c>
      <c r="W586" s="276">
        <v>4700</v>
      </c>
      <c r="X586" s="278">
        <v>5350</v>
      </c>
      <c r="Y586" s="277">
        <v>5550</v>
      </c>
      <c r="Z586" s="276">
        <v>5000</v>
      </c>
      <c r="AA586" s="278">
        <v>5450</v>
      </c>
      <c r="AB586" s="277">
        <v>5650</v>
      </c>
      <c r="AC586" s="276">
        <v>4500</v>
      </c>
      <c r="AD586" s="278">
        <v>5150</v>
      </c>
      <c r="AE586" s="277">
        <v>5350</v>
      </c>
      <c r="AF586" s="276">
        <v>4900</v>
      </c>
      <c r="AG586" s="278">
        <v>5350</v>
      </c>
      <c r="AH586" s="277">
        <v>5550</v>
      </c>
      <c r="AI586" s="278">
        <v>4600</v>
      </c>
      <c r="AJ586" s="278">
        <v>5250</v>
      </c>
      <c r="AK586" s="277">
        <v>5450</v>
      </c>
      <c r="AL586" s="72"/>
    </row>
    <row r="587" spans="1:38" x14ac:dyDescent="0.25">
      <c r="A587" s="105"/>
      <c r="B587" s="19"/>
      <c r="C587" s="38" t="s">
        <v>917</v>
      </c>
      <c r="D587" s="632" t="s">
        <v>27</v>
      </c>
      <c r="E587" s="35">
        <f t="shared" si="37"/>
        <v>9477.7777777777774</v>
      </c>
      <c r="F587" s="11"/>
      <c r="G587" s="22">
        <f t="shared" si="38"/>
        <v>27</v>
      </c>
      <c r="H587" s="273">
        <f t="shared" si="39"/>
        <v>8116.666666666667</v>
      </c>
      <c r="I587" s="310">
        <f t="shared" si="39"/>
        <v>8700</v>
      </c>
      <c r="J587" s="316">
        <f t="shared" si="39"/>
        <v>9477.7777777777774</v>
      </c>
      <c r="K587" s="273">
        <v>7950</v>
      </c>
      <c r="L587" s="275">
        <v>8600</v>
      </c>
      <c r="M587" s="274">
        <v>9300</v>
      </c>
      <c r="N587" s="273">
        <v>8150</v>
      </c>
      <c r="O587" s="275">
        <v>8750</v>
      </c>
      <c r="P587" s="274">
        <v>9800</v>
      </c>
      <c r="Q587" s="273">
        <v>8250</v>
      </c>
      <c r="R587" s="275">
        <v>8850</v>
      </c>
      <c r="S587" s="274">
        <v>9900</v>
      </c>
      <c r="T587" s="273">
        <v>8250</v>
      </c>
      <c r="U587" s="275">
        <v>8800</v>
      </c>
      <c r="V587" s="274">
        <v>9500</v>
      </c>
      <c r="W587" s="273">
        <v>8050</v>
      </c>
      <c r="X587" s="275">
        <v>8700</v>
      </c>
      <c r="Y587" s="274">
        <v>9400</v>
      </c>
      <c r="Z587" s="273">
        <v>8350</v>
      </c>
      <c r="AA587" s="275">
        <v>8800</v>
      </c>
      <c r="AB587" s="274">
        <v>9500</v>
      </c>
      <c r="AC587" s="273">
        <v>7850</v>
      </c>
      <c r="AD587" s="275">
        <v>8500</v>
      </c>
      <c r="AE587" s="274">
        <v>9200</v>
      </c>
      <c r="AF587" s="273">
        <v>8250</v>
      </c>
      <c r="AG587" s="275">
        <v>8700</v>
      </c>
      <c r="AH587" s="274">
        <v>9400</v>
      </c>
      <c r="AI587" s="275">
        <v>7950</v>
      </c>
      <c r="AJ587" s="275">
        <v>8600</v>
      </c>
      <c r="AK587" s="274">
        <v>9300</v>
      </c>
      <c r="AL587" s="72"/>
    </row>
    <row r="588" spans="1:38" x14ac:dyDescent="0.25">
      <c r="A588" s="105"/>
      <c r="B588" s="19"/>
      <c r="C588" s="152" t="s">
        <v>918</v>
      </c>
      <c r="D588" s="228" t="s">
        <v>29</v>
      </c>
      <c r="E588" s="154">
        <f t="shared" si="37"/>
        <v>14472.222222222223</v>
      </c>
      <c r="F588" s="11"/>
      <c r="G588" s="150">
        <f t="shared" si="38"/>
        <v>27</v>
      </c>
      <c r="H588" s="276">
        <f t="shared" si="39"/>
        <v>11833.333333333334</v>
      </c>
      <c r="I588" s="309">
        <f t="shared" si="39"/>
        <v>12772.222222222223</v>
      </c>
      <c r="J588" s="317">
        <f t="shared" si="39"/>
        <v>14472.222222222223</v>
      </c>
      <c r="K588" s="276">
        <v>11700</v>
      </c>
      <c r="L588" s="278">
        <v>12600</v>
      </c>
      <c r="M588" s="277">
        <v>14300</v>
      </c>
      <c r="N588" s="276">
        <v>11900</v>
      </c>
      <c r="O588" s="278">
        <v>13000</v>
      </c>
      <c r="P588" s="277">
        <v>14650</v>
      </c>
      <c r="Q588" s="276">
        <v>12000</v>
      </c>
      <c r="R588" s="278">
        <v>13100</v>
      </c>
      <c r="S588" s="277">
        <v>14750</v>
      </c>
      <c r="T588" s="276">
        <v>11900</v>
      </c>
      <c r="U588" s="278">
        <v>12950</v>
      </c>
      <c r="V588" s="277">
        <v>14750</v>
      </c>
      <c r="W588" s="276">
        <v>11800</v>
      </c>
      <c r="X588" s="278">
        <v>12700</v>
      </c>
      <c r="Y588" s="277">
        <v>14400</v>
      </c>
      <c r="Z588" s="276">
        <v>12000</v>
      </c>
      <c r="AA588" s="278">
        <v>12800</v>
      </c>
      <c r="AB588" s="277">
        <v>14500</v>
      </c>
      <c r="AC588" s="276">
        <v>11600</v>
      </c>
      <c r="AD588" s="278">
        <v>12500</v>
      </c>
      <c r="AE588" s="277">
        <v>14200</v>
      </c>
      <c r="AF588" s="276">
        <v>11900</v>
      </c>
      <c r="AG588" s="278">
        <v>12700</v>
      </c>
      <c r="AH588" s="277">
        <v>14400</v>
      </c>
      <c r="AI588" s="278">
        <v>11700</v>
      </c>
      <c r="AJ588" s="278">
        <v>12600</v>
      </c>
      <c r="AK588" s="277">
        <v>14300</v>
      </c>
      <c r="AL588" s="72"/>
    </row>
    <row r="589" spans="1:38" x14ac:dyDescent="0.25">
      <c r="A589" s="105"/>
      <c r="B589" s="19"/>
      <c r="C589" s="38" t="s">
        <v>919</v>
      </c>
      <c r="D589" s="632" t="s">
        <v>29</v>
      </c>
      <c r="E589" s="35">
        <f t="shared" si="37"/>
        <v>16938.888888888891</v>
      </c>
      <c r="F589" s="11"/>
      <c r="G589" s="22">
        <f t="shared" si="38"/>
        <v>27</v>
      </c>
      <c r="H589" s="273">
        <f t="shared" si="39"/>
        <v>14266.666666666666</v>
      </c>
      <c r="I589" s="310">
        <f t="shared" si="39"/>
        <v>14888.888888888889</v>
      </c>
      <c r="J589" s="316">
        <f t="shared" si="39"/>
        <v>16938.888888888891</v>
      </c>
      <c r="K589" s="273">
        <v>14100</v>
      </c>
      <c r="L589" s="275">
        <v>14800</v>
      </c>
      <c r="M589" s="274">
        <v>16800</v>
      </c>
      <c r="N589" s="273">
        <v>14300</v>
      </c>
      <c r="O589" s="275">
        <v>14900</v>
      </c>
      <c r="P589" s="274">
        <v>17000</v>
      </c>
      <c r="Q589" s="273">
        <v>14400</v>
      </c>
      <c r="R589" s="275">
        <v>15000</v>
      </c>
      <c r="S589" s="274">
        <v>17100</v>
      </c>
      <c r="T589" s="273">
        <v>14400</v>
      </c>
      <c r="U589" s="275">
        <v>15000</v>
      </c>
      <c r="V589" s="274">
        <v>17250</v>
      </c>
      <c r="W589" s="273">
        <v>14200</v>
      </c>
      <c r="X589" s="275">
        <v>14900</v>
      </c>
      <c r="Y589" s="274">
        <v>16900</v>
      </c>
      <c r="Z589" s="273">
        <v>14500</v>
      </c>
      <c r="AA589" s="275">
        <v>15000</v>
      </c>
      <c r="AB589" s="274">
        <v>17000</v>
      </c>
      <c r="AC589" s="273">
        <v>14000</v>
      </c>
      <c r="AD589" s="275">
        <v>14700</v>
      </c>
      <c r="AE589" s="274">
        <v>16700</v>
      </c>
      <c r="AF589" s="273">
        <v>14400</v>
      </c>
      <c r="AG589" s="275">
        <v>14900</v>
      </c>
      <c r="AH589" s="274">
        <v>16900</v>
      </c>
      <c r="AI589" s="275">
        <v>14100</v>
      </c>
      <c r="AJ589" s="275">
        <v>14800</v>
      </c>
      <c r="AK589" s="274">
        <v>16800</v>
      </c>
      <c r="AL589" s="72"/>
    </row>
    <row r="590" spans="1:38" ht="15.75" thickBot="1" x14ac:dyDescent="0.3">
      <c r="A590" s="331"/>
      <c r="B590" s="19"/>
      <c r="C590" s="152" t="s">
        <v>920</v>
      </c>
      <c r="D590" s="78" t="s">
        <v>47</v>
      </c>
      <c r="E590" s="154">
        <f t="shared" si="37"/>
        <v>20438.888888888891</v>
      </c>
      <c r="F590" s="11"/>
      <c r="G590" s="150">
        <f t="shared" si="38"/>
        <v>27</v>
      </c>
      <c r="H590" s="276">
        <f t="shared" si="39"/>
        <v>16311.111111111111</v>
      </c>
      <c r="I590" s="309">
        <f t="shared" si="39"/>
        <v>16955.555555555555</v>
      </c>
      <c r="J590" s="317">
        <f t="shared" si="39"/>
        <v>20438.888888888891</v>
      </c>
      <c r="K590" s="276">
        <v>16300</v>
      </c>
      <c r="L590" s="278">
        <v>16750</v>
      </c>
      <c r="M590" s="277">
        <v>20350</v>
      </c>
      <c r="N590" s="276">
        <v>16500</v>
      </c>
      <c r="O590" s="278">
        <v>17300</v>
      </c>
      <c r="P590" s="277">
        <v>20450</v>
      </c>
      <c r="Q590" s="276">
        <v>16600</v>
      </c>
      <c r="R590" s="278">
        <v>17400</v>
      </c>
      <c r="S590" s="277">
        <v>20550</v>
      </c>
      <c r="T590" s="276">
        <v>16600</v>
      </c>
      <c r="U590" s="278">
        <v>17100</v>
      </c>
      <c r="V590" s="277">
        <v>20550</v>
      </c>
      <c r="W590" s="276">
        <v>16400</v>
      </c>
      <c r="X590" s="278">
        <v>16850</v>
      </c>
      <c r="Y590" s="277">
        <v>20450</v>
      </c>
      <c r="Z590" s="276">
        <v>16000</v>
      </c>
      <c r="AA590" s="278">
        <v>16950</v>
      </c>
      <c r="AB590" s="277">
        <v>20550</v>
      </c>
      <c r="AC590" s="276">
        <v>16200</v>
      </c>
      <c r="AD590" s="278">
        <v>16650</v>
      </c>
      <c r="AE590" s="277">
        <v>20250</v>
      </c>
      <c r="AF590" s="276">
        <v>15900</v>
      </c>
      <c r="AG590" s="278">
        <v>16850</v>
      </c>
      <c r="AH590" s="277">
        <v>20450</v>
      </c>
      <c r="AI590" s="278">
        <v>16300</v>
      </c>
      <c r="AJ590" s="278">
        <v>16750</v>
      </c>
      <c r="AK590" s="277">
        <v>20350</v>
      </c>
      <c r="AL590" s="72"/>
    </row>
    <row r="591" spans="1:38" x14ac:dyDescent="0.25">
      <c r="A591" s="330" t="s">
        <v>921</v>
      </c>
      <c r="B591" s="19"/>
      <c r="C591" s="265" t="s">
        <v>922</v>
      </c>
      <c r="D591" s="633" t="s">
        <v>196</v>
      </c>
      <c r="E591" s="239">
        <f t="shared" si="37"/>
        <v>3855.5555555555557</v>
      </c>
      <c r="F591" s="11"/>
      <c r="G591" s="40">
        <f t="shared" si="38"/>
        <v>27</v>
      </c>
      <c r="H591" s="285">
        <f t="shared" si="39"/>
        <v>2711.1111111111113</v>
      </c>
      <c r="I591" s="314">
        <f t="shared" si="39"/>
        <v>3266.6666666666665</v>
      </c>
      <c r="J591" s="320">
        <f t="shared" si="39"/>
        <v>3855.5555555555557</v>
      </c>
      <c r="K591" s="285">
        <v>2500</v>
      </c>
      <c r="L591" s="287">
        <v>3100</v>
      </c>
      <c r="M591" s="286">
        <v>3800</v>
      </c>
      <c r="N591" s="285">
        <v>2750</v>
      </c>
      <c r="O591" s="287">
        <v>3300</v>
      </c>
      <c r="P591" s="286">
        <v>3900</v>
      </c>
      <c r="Q591" s="285">
        <v>2900</v>
      </c>
      <c r="R591" s="287">
        <v>3400</v>
      </c>
      <c r="S591" s="286">
        <v>3900</v>
      </c>
      <c r="T591" s="285">
        <v>2900</v>
      </c>
      <c r="U591" s="287">
        <v>3400</v>
      </c>
      <c r="V591" s="286">
        <v>3900</v>
      </c>
      <c r="W591" s="285">
        <v>2600</v>
      </c>
      <c r="X591" s="287">
        <v>3200</v>
      </c>
      <c r="Y591" s="286">
        <v>3900</v>
      </c>
      <c r="Z591" s="285">
        <v>3000</v>
      </c>
      <c r="AA591" s="287">
        <v>3500</v>
      </c>
      <c r="AB591" s="286">
        <v>3900</v>
      </c>
      <c r="AC591" s="285">
        <v>2400</v>
      </c>
      <c r="AD591" s="287">
        <v>3000</v>
      </c>
      <c r="AE591" s="286">
        <v>3700</v>
      </c>
      <c r="AF591" s="285">
        <v>2850</v>
      </c>
      <c r="AG591" s="287">
        <v>3400</v>
      </c>
      <c r="AH591" s="286">
        <v>3900</v>
      </c>
      <c r="AI591" s="287">
        <v>2500</v>
      </c>
      <c r="AJ591" s="287">
        <v>3100</v>
      </c>
      <c r="AK591" s="286">
        <v>3800</v>
      </c>
      <c r="AL591" s="72"/>
    </row>
    <row r="592" spans="1:38" x14ac:dyDescent="0.25">
      <c r="A592" s="105"/>
      <c r="B592" s="19"/>
      <c r="C592" s="152" t="s">
        <v>923</v>
      </c>
      <c r="D592" s="228" t="s">
        <v>196</v>
      </c>
      <c r="E592" s="154">
        <f t="shared" si="37"/>
        <v>5455.5555555555557</v>
      </c>
      <c r="F592" s="11"/>
      <c r="G592" s="150">
        <f t="shared" si="38"/>
        <v>27</v>
      </c>
      <c r="H592" s="276">
        <f t="shared" si="39"/>
        <v>4172.2222222222226</v>
      </c>
      <c r="I592" s="309">
        <f t="shared" si="39"/>
        <v>4766.666666666667</v>
      </c>
      <c r="J592" s="317">
        <f t="shared" si="39"/>
        <v>5455.5555555555557</v>
      </c>
      <c r="K592" s="276">
        <v>3950</v>
      </c>
      <c r="L592" s="278">
        <v>4600</v>
      </c>
      <c r="M592" s="277">
        <v>5400</v>
      </c>
      <c r="N592" s="276">
        <v>4200</v>
      </c>
      <c r="O592" s="278">
        <v>4800</v>
      </c>
      <c r="P592" s="277">
        <v>5500</v>
      </c>
      <c r="Q592" s="276">
        <v>4350</v>
      </c>
      <c r="R592" s="278">
        <v>4900</v>
      </c>
      <c r="S592" s="277">
        <v>5500</v>
      </c>
      <c r="T592" s="276">
        <v>4350</v>
      </c>
      <c r="U592" s="278">
        <v>4900</v>
      </c>
      <c r="V592" s="277">
        <v>5500</v>
      </c>
      <c r="W592" s="276">
        <v>4050</v>
      </c>
      <c r="X592" s="278">
        <v>4700</v>
      </c>
      <c r="Y592" s="277">
        <v>5500</v>
      </c>
      <c r="Z592" s="276">
        <v>4500</v>
      </c>
      <c r="AA592" s="278">
        <v>5000</v>
      </c>
      <c r="AB592" s="277">
        <v>5500</v>
      </c>
      <c r="AC592" s="276">
        <v>3850</v>
      </c>
      <c r="AD592" s="278">
        <v>4500</v>
      </c>
      <c r="AE592" s="277">
        <v>5300</v>
      </c>
      <c r="AF592" s="276">
        <v>4350</v>
      </c>
      <c r="AG592" s="278">
        <v>4900</v>
      </c>
      <c r="AH592" s="277">
        <v>5500</v>
      </c>
      <c r="AI592" s="278">
        <v>3950</v>
      </c>
      <c r="AJ592" s="278">
        <v>4600</v>
      </c>
      <c r="AK592" s="277">
        <v>5400</v>
      </c>
      <c r="AL592" s="72"/>
    </row>
    <row r="593" spans="1:38" x14ac:dyDescent="0.25">
      <c r="A593" s="105"/>
      <c r="B593" s="19"/>
      <c r="C593" s="38" t="s">
        <v>924</v>
      </c>
      <c r="D593" s="632" t="s">
        <v>196</v>
      </c>
      <c r="E593" s="35">
        <f t="shared" si="37"/>
        <v>8455.5555555555547</v>
      </c>
      <c r="F593" s="11"/>
      <c r="G593" s="22">
        <f t="shared" si="38"/>
        <v>27</v>
      </c>
      <c r="H593" s="273">
        <f t="shared" si="39"/>
        <v>7172.2222222222226</v>
      </c>
      <c r="I593" s="310">
        <f t="shared" si="39"/>
        <v>7666.666666666667</v>
      </c>
      <c r="J593" s="316">
        <f t="shared" si="39"/>
        <v>8455.5555555555547</v>
      </c>
      <c r="K593" s="273">
        <v>6950</v>
      </c>
      <c r="L593" s="275">
        <v>7500</v>
      </c>
      <c r="M593" s="274">
        <v>8400</v>
      </c>
      <c r="N593" s="273">
        <v>7200</v>
      </c>
      <c r="O593" s="275">
        <v>7700</v>
      </c>
      <c r="P593" s="274">
        <v>8500</v>
      </c>
      <c r="Q593" s="273">
        <v>7350</v>
      </c>
      <c r="R593" s="275">
        <v>7800</v>
      </c>
      <c r="S593" s="274">
        <v>8500</v>
      </c>
      <c r="T593" s="273">
        <v>7350</v>
      </c>
      <c r="U593" s="275">
        <v>7800</v>
      </c>
      <c r="V593" s="274">
        <v>8500</v>
      </c>
      <c r="W593" s="273">
        <v>7050</v>
      </c>
      <c r="X593" s="275">
        <v>7600</v>
      </c>
      <c r="Y593" s="274">
        <v>8500</v>
      </c>
      <c r="Z593" s="273">
        <v>7500</v>
      </c>
      <c r="AA593" s="275">
        <v>7900</v>
      </c>
      <c r="AB593" s="274">
        <v>8500</v>
      </c>
      <c r="AC593" s="273">
        <v>6850</v>
      </c>
      <c r="AD593" s="275">
        <v>7400</v>
      </c>
      <c r="AE593" s="274">
        <v>8300</v>
      </c>
      <c r="AF593" s="273">
        <v>7350</v>
      </c>
      <c r="AG593" s="275">
        <v>7800</v>
      </c>
      <c r="AH593" s="274">
        <v>8500</v>
      </c>
      <c r="AI593" s="275">
        <v>6950</v>
      </c>
      <c r="AJ593" s="275">
        <v>7500</v>
      </c>
      <c r="AK593" s="274">
        <v>8400</v>
      </c>
      <c r="AL593" s="72"/>
    </row>
    <row r="594" spans="1:38" x14ac:dyDescent="0.25">
      <c r="A594" s="105"/>
      <c r="B594" s="19"/>
      <c r="C594" s="152" t="s">
        <v>925</v>
      </c>
      <c r="D594" s="228" t="s">
        <v>196</v>
      </c>
      <c r="E594" s="154">
        <f t="shared" si="37"/>
        <v>9955.5555555555547</v>
      </c>
      <c r="F594" s="11"/>
      <c r="G594" s="150">
        <f t="shared" si="38"/>
        <v>27</v>
      </c>
      <c r="H594" s="276">
        <f t="shared" si="39"/>
        <v>8672.2222222222226</v>
      </c>
      <c r="I594" s="309">
        <f t="shared" si="39"/>
        <v>8966.6666666666661</v>
      </c>
      <c r="J594" s="317">
        <f t="shared" si="39"/>
        <v>9955.5555555555547</v>
      </c>
      <c r="K594" s="276">
        <v>8450</v>
      </c>
      <c r="L594" s="278">
        <v>8800</v>
      </c>
      <c r="M594" s="277">
        <v>9900</v>
      </c>
      <c r="N594" s="276">
        <v>8700</v>
      </c>
      <c r="O594" s="278">
        <v>9000</v>
      </c>
      <c r="P594" s="277">
        <v>10000</v>
      </c>
      <c r="Q594" s="276">
        <v>8850</v>
      </c>
      <c r="R594" s="278">
        <v>9100</v>
      </c>
      <c r="S594" s="277">
        <v>10000</v>
      </c>
      <c r="T594" s="276">
        <v>8850</v>
      </c>
      <c r="U594" s="278">
        <v>9100</v>
      </c>
      <c r="V594" s="277">
        <v>10000</v>
      </c>
      <c r="W594" s="276">
        <v>8550</v>
      </c>
      <c r="X594" s="278">
        <v>8900</v>
      </c>
      <c r="Y594" s="277">
        <v>10000</v>
      </c>
      <c r="Z594" s="276">
        <v>9000</v>
      </c>
      <c r="AA594" s="278">
        <v>9200</v>
      </c>
      <c r="AB594" s="277">
        <v>10000</v>
      </c>
      <c r="AC594" s="276">
        <v>8350</v>
      </c>
      <c r="AD594" s="278">
        <v>8700</v>
      </c>
      <c r="AE594" s="277">
        <v>9800</v>
      </c>
      <c r="AF594" s="276">
        <v>8850</v>
      </c>
      <c r="AG594" s="278">
        <v>9100</v>
      </c>
      <c r="AH594" s="277">
        <v>10000</v>
      </c>
      <c r="AI594" s="278">
        <v>8450</v>
      </c>
      <c r="AJ594" s="278">
        <v>8800</v>
      </c>
      <c r="AK594" s="277">
        <v>9900</v>
      </c>
      <c r="AL594" s="72"/>
    </row>
    <row r="595" spans="1:38" ht="15.75" thickBot="1" x14ac:dyDescent="0.3">
      <c r="A595" s="331"/>
      <c r="B595" s="19"/>
      <c r="C595" s="233" t="s">
        <v>926</v>
      </c>
      <c r="D595" s="61" t="s">
        <v>196</v>
      </c>
      <c r="E595" s="235">
        <f t="shared" si="37"/>
        <v>12455.555555555555</v>
      </c>
      <c r="F595" s="11"/>
      <c r="G595" s="26">
        <f t="shared" si="38"/>
        <v>27</v>
      </c>
      <c r="H595" s="282">
        <f t="shared" si="39"/>
        <v>9672.2222222222226</v>
      </c>
      <c r="I595" s="313">
        <f t="shared" si="39"/>
        <v>10766.666666666666</v>
      </c>
      <c r="J595" s="319">
        <f t="shared" si="39"/>
        <v>12455.555555555555</v>
      </c>
      <c r="K595" s="282">
        <v>9450</v>
      </c>
      <c r="L595" s="284">
        <v>10600</v>
      </c>
      <c r="M595" s="283">
        <v>12400</v>
      </c>
      <c r="N595" s="282">
        <v>9700</v>
      </c>
      <c r="O595" s="284">
        <v>10800</v>
      </c>
      <c r="P595" s="283">
        <v>12500</v>
      </c>
      <c r="Q595" s="282">
        <v>9850</v>
      </c>
      <c r="R595" s="284">
        <v>10900</v>
      </c>
      <c r="S595" s="283">
        <v>12500</v>
      </c>
      <c r="T595" s="282">
        <v>9850</v>
      </c>
      <c r="U595" s="284">
        <v>10900</v>
      </c>
      <c r="V595" s="283">
        <v>12500</v>
      </c>
      <c r="W595" s="282">
        <v>9550</v>
      </c>
      <c r="X595" s="284">
        <v>10700</v>
      </c>
      <c r="Y595" s="283">
        <v>12500</v>
      </c>
      <c r="Z595" s="282">
        <v>10000</v>
      </c>
      <c r="AA595" s="284">
        <v>11000</v>
      </c>
      <c r="AB595" s="283">
        <v>12500</v>
      </c>
      <c r="AC595" s="282">
        <v>9350</v>
      </c>
      <c r="AD595" s="284">
        <v>10500</v>
      </c>
      <c r="AE595" s="283">
        <v>12300</v>
      </c>
      <c r="AF595" s="282">
        <v>9850</v>
      </c>
      <c r="AG595" s="284">
        <v>10900</v>
      </c>
      <c r="AH595" s="283">
        <v>12500</v>
      </c>
      <c r="AI595" s="284">
        <v>9450</v>
      </c>
      <c r="AJ595" s="284">
        <v>10600</v>
      </c>
      <c r="AK595" s="283">
        <v>12400</v>
      </c>
      <c r="AL595" s="72"/>
    </row>
    <row r="596" spans="1:38" x14ac:dyDescent="0.25">
      <c r="A596" s="330" t="s">
        <v>927</v>
      </c>
      <c r="B596" s="19"/>
      <c r="C596" s="152" t="s">
        <v>928</v>
      </c>
      <c r="D596" s="228" t="s">
        <v>196</v>
      </c>
      <c r="E596" s="154">
        <f t="shared" si="37"/>
        <v>28444.444444444445</v>
      </c>
      <c r="F596" s="11"/>
      <c r="G596" s="150">
        <f t="shared" si="38"/>
        <v>27</v>
      </c>
      <c r="H596" s="276">
        <f t="shared" si="39"/>
        <v>19466.666666666668</v>
      </c>
      <c r="I596" s="309">
        <f t="shared" si="39"/>
        <v>23333.333333333332</v>
      </c>
      <c r="J596" s="317">
        <f t="shared" si="39"/>
        <v>28444.444444444445</v>
      </c>
      <c r="K596" s="276">
        <v>18800</v>
      </c>
      <c r="L596" s="278">
        <v>22000</v>
      </c>
      <c r="M596" s="277">
        <v>25500</v>
      </c>
      <c r="N596" s="276">
        <v>19900</v>
      </c>
      <c r="O596" s="278">
        <v>23500</v>
      </c>
      <c r="P596" s="277">
        <v>30000</v>
      </c>
      <c r="Q596" s="276">
        <v>20000</v>
      </c>
      <c r="R596" s="278">
        <v>24500</v>
      </c>
      <c r="S596" s="277">
        <v>32000</v>
      </c>
      <c r="T596" s="276">
        <v>19900</v>
      </c>
      <c r="U596" s="278">
        <v>24000</v>
      </c>
      <c r="V596" s="277">
        <v>32000</v>
      </c>
      <c r="W596" s="276">
        <v>19000</v>
      </c>
      <c r="X596" s="278">
        <v>23000</v>
      </c>
      <c r="Y596" s="277">
        <v>26000</v>
      </c>
      <c r="Z596" s="276">
        <v>20000</v>
      </c>
      <c r="AA596" s="278">
        <v>24000</v>
      </c>
      <c r="AB596" s="277">
        <v>30000</v>
      </c>
      <c r="AC596" s="276">
        <v>18900</v>
      </c>
      <c r="AD596" s="278">
        <v>23500</v>
      </c>
      <c r="AE596" s="277">
        <v>25000</v>
      </c>
      <c r="AF596" s="276">
        <v>19900</v>
      </c>
      <c r="AG596" s="278">
        <v>23500</v>
      </c>
      <c r="AH596" s="277">
        <v>30000</v>
      </c>
      <c r="AI596" s="278">
        <v>18800</v>
      </c>
      <c r="AJ596" s="278">
        <v>22000</v>
      </c>
      <c r="AK596" s="277">
        <v>25500</v>
      </c>
      <c r="AL596" s="72"/>
    </row>
    <row r="597" spans="1:38" x14ac:dyDescent="0.25">
      <c r="A597" s="105"/>
      <c r="B597" s="19"/>
      <c r="C597" s="38" t="s">
        <v>929</v>
      </c>
      <c r="D597" s="632" t="s">
        <v>196</v>
      </c>
      <c r="E597" s="35">
        <f t="shared" si="37"/>
        <v>31444.444444444445</v>
      </c>
      <c r="F597" s="11"/>
      <c r="G597" s="22">
        <f t="shared" si="38"/>
        <v>27</v>
      </c>
      <c r="H597" s="273">
        <f t="shared" si="39"/>
        <v>21300</v>
      </c>
      <c r="I597" s="310">
        <f t="shared" si="39"/>
        <v>24888.888888888891</v>
      </c>
      <c r="J597" s="316">
        <f t="shared" si="39"/>
        <v>31444.444444444445</v>
      </c>
      <c r="K597" s="273">
        <v>20000</v>
      </c>
      <c r="L597" s="275">
        <v>23500</v>
      </c>
      <c r="M597" s="274">
        <v>25000</v>
      </c>
      <c r="N597" s="273">
        <v>21900</v>
      </c>
      <c r="O597" s="275">
        <v>25000</v>
      </c>
      <c r="P597" s="274">
        <v>35000</v>
      </c>
      <c r="Q597" s="273">
        <v>22000</v>
      </c>
      <c r="R597" s="275">
        <v>26000</v>
      </c>
      <c r="S597" s="274">
        <v>35000</v>
      </c>
      <c r="T597" s="273">
        <v>22000</v>
      </c>
      <c r="U597" s="275">
        <v>26000</v>
      </c>
      <c r="V597" s="274">
        <v>35000</v>
      </c>
      <c r="W597" s="273">
        <v>21000</v>
      </c>
      <c r="X597" s="275">
        <v>25000</v>
      </c>
      <c r="Y597" s="274">
        <v>29000</v>
      </c>
      <c r="Z597" s="273">
        <v>22000</v>
      </c>
      <c r="AA597" s="275">
        <v>25000</v>
      </c>
      <c r="AB597" s="274">
        <v>35000</v>
      </c>
      <c r="AC597" s="273">
        <v>20900</v>
      </c>
      <c r="AD597" s="275">
        <v>25000</v>
      </c>
      <c r="AE597" s="274">
        <v>29000</v>
      </c>
      <c r="AF597" s="273">
        <v>21900</v>
      </c>
      <c r="AG597" s="275">
        <v>25000</v>
      </c>
      <c r="AH597" s="274">
        <v>35000</v>
      </c>
      <c r="AI597" s="275">
        <v>20000</v>
      </c>
      <c r="AJ597" s="275">
        <v>23500</v>
      </c>
      <c r="AK597" s="274">
        <v>25000</v>
      </c>
      <c r="AL597" s="72"/>
    </row>
    <row r="598" spans="1:38" x14ac:dyDescent="0.25">
      <c r="A598" s="105"/>
      <c r="B598" s="19"/>
      <c r="C598" s="152" t="s">
        <v>930</v>
      </c>
      <c r="D598" s="228" t="s">
        <v>196</v>
      </c>
      <c r="E598" s="154">
        <f t="shared" si="37"/>
        <v>31888.888888888891</v>
      </c>
      <c r="F598" s="11"/>
      <c r="G598" s="150">
        <f t="shared" si="38"/>
        <v>27</v>
      </c>
      <c r="H598" s="276">
        <f t="shared" si="39"/>
        <v>20900</v>
      </c>
      <c r="I598" s="309">
        <f t="shared" si="39"/>
        <v>24000</v>
      </c>
      <c r="J598" s="317">
        <f t="shared" si="39"/>
        <v>31888.888888888891</v>
      </c>
      <c r="K598" s="276">
        <v>20200</v>
      </c>
      <c r="L598" s="278">
        <v>24000</v>
      </c>
      <c r="M598" s="277">
        <v>27000</v>
      </c>
      <c r="N598" s="276">
        <v>20900</v>
      </c>
      <c r="O598" s="278">
        <v>24000</v>
      </c>
      <c r="P598" s="277">
        <v>35000</v>
      </c>
      <c r="Q598" s="276">
        <v>21000</v>
      </c>
      <c r="R598" s="278">
        <v>24000</v>
      </c>
      <c r="S598" s="277">
        <v>35000</v>
      </c>
      <c r="T598" s="276">
        <v>21000</v>
      </c>
      <c r="U598" s="278">
        <v>24000</v>
      </c>
      <c r="V598" s="277">
        <v>35000</v>
      </c>
      <c r="W598" s="276">
        <v>20500</v>
      </c>
      <c r="X598" s="278">
        <v>24000</v>
      </c>
      <c r="Y598" s="277">
        <v>29000</v>
      </c>
      <c r="Z598" s="276">
        <v>22000</v>
      </c>
      <c r="AA598" s="278">
        <v>24000</v>
      </c>
      <c r="AB598" s="277">
        <v>35000</v>
      </c>
      <c r="AC598" s="276">
        <v>20400</v>
      </c>
      <c r="AD598" s="278">
        <v>24000</v>
      </c>
      <c r="AE598" s="277">
        <v>29000</v>
      </c>
      <c r="AF598" s="276">
        <v>21900</v>
      </c>
      <c r="AG598" s="278">
        <v>24000</v>
      </c>
      <c r="AH598" s="277">
        <v>35000</v>
      </c>
      <c r="AI598" s="278">
        <v>20200</v>
      </c>
      <c r="AJ598" s="278">
        <v>24000</v>
      </c>
      <c r="AK598" s="277">
        <v>27000</v>
      </c>
      <c r="AL598" s="72"/>
    </row>
    <row r="599" spans="1:38" x14ac:dyDescent="0.25">
      <c r="A599" s="105"/>
      <c r="B599" s="19"/>
      <c r="C599" s="38" t="s">
        <v>931</v>
      </c>
      <c r="D599" s="632" t="s">
        <v>196</v>
      </c>
      <c r="E599" s="35">
        <f t="shared" si="37"/>
        <v>32555.555555555555</v>
      </c>
      <c r="F599" s="11"/>
      <c r="G599" s="22">
        <f t="shared" si="38"/>
        <v>27</v>
      </c>
      <c r="H599" s="273">
        <f t="shared" si="39"/>
        <v>20722.222222222223</v>
      </c>
      <c r="I599" s="310">
        <f t="shared" si="39"/>
        <v>24444.444444444445</v>
      </c>
      <c r="J599" s="316">
        <f t="shared" si="39"/>
        <v>32555.555555555555</v>
      </c>
      <c r="K599" s="273">
        <v>20100</v>
      </c>
      <c r="L599" s="275">
        <v>23000</v>
      </c>
      <c r="M599" s="274">
        <v>26000</v>
      </c>
      <c r="N599" s="273">
        <v>20400</v>
      </c>
      <c r="O599" s="275">
        <v>25000</v>
      </c>
      <c r="P599" s="274">
        <v>36000</v>
      </c>
      <c r="Q599" s="273">
        <v>20500</v>
      </c>
      <c r="R599" s="275">
        <v>25000</v>
      </c>
      <c r="S599" s="274">
        <v>36000</v>
      </c>
      <c r="T599" s="273">
        <v>21000</v>
      </c>
      <c r="U599" s="275">
        <v>25000</v>
      </c>
      <c r="V599" s="274">
        <v>36000</v>
      </c>
      <c r="W599" s="273">
        <v>20300</v>
      </c>
      <c r="X599" s="275">
        <v>25000</v>
      </c>
      <c r="Y599" s="274">
        <v>33000</v>
      </c>
      <c r="Z599" s="273">
        <v>22000</v>
      </c>
      <c r="AA599" s="275">
        <v>25000</v>
      </c>
      <c r="AB599" s="274">
        <v>36000</v>
      </c>
      <c r="AC599" s="273">
        <v>20200</v>
      </c>
      <c r="AD599" s="275">
        <v>24000</v>
      </c>
      <c r="AE599" s="274">
        <v>28000</v>
      </c>
      <c r="AF599" s="273">
        <v>21900</v>
      </c>
      <c r="AG599" s="275">
        <v>25000</v>
      </c>
      <c r="AH599" s="274">
        <v>36000</v>
      </c>
      <c r="AI599" s="275">
        <v>20100</v>
      </c>
      <c r="AJ599" s="275">
        <v>23000</v>
      </c>
      <c r="AK599" s="274">
        <v>26000</v>
      </c>
      <c r="AL599" s="72"/>
    </row>
    <row r="600" spans="1:38" x14ac:dyDescent="0.25">
      <c r="A600" s="105"/>
      <c r="B600" s="19"/>
      <c r="C600" s="152" t="s">
        <v>932</v>
      </c>
      <c r="D600" s="228" t="s">
        <v>196</v>
      </c>
      <c r="E600" s="154">
        <f t="shared" si="37"/>
        <v>29611.111111111109</v>
      </c>
      <c r="F600" s="11"/>
      <c r="G600" s="150">
        <f t="shared" si="38"/>
        <v>27</v>
      </c>
      <c r="H600" s="276">
        <f t="shared" si="39"/>
        <v>20277.777777777777</v>
      </c>
      <c r="I600" s="309">
        <f t="shared" si="39"/>
        <v>24000</v>
      </c>
      <c r="J600" s="317">
        <f t="shared" si="39"/>
        <v>29611.111111111109</v>
      </c>
      <c r="K600" s="276">
        <v>19600</v>
      </c>
      <c r="L600" s="278">
        <v>24000</v>
      </c>
      <c r="M600" s="277">
        <v>30000</v>
      </c>
      <c r="N600" s="276">
        <v>19900</v>
      </c>
      <c r="O600" s="278">
        <v>24000</v>
      </c>
      <c r="P600" s="277">
        <v>30000</v>
      </c>
      <c r="Q600" s="276">
        <v>20000</v>
      </c>
      <c r="R600" s="278">
        <v>24000</v>
      </c>
      <c r="S600" s="277">
        <v>31000</v>
      </c>
      <c r="T600" s="276">
        <v>20000</v>
      </c>
      <c r="U600" s="278">
        <v>24000</v>
      </c>
      <c r="V600" s="277">
        <v>31000</v>
      </c>
      <c r="W600" s="276">
        <v>19800</v>
      </c>
      <c r="X600" s="278">
        <v>24000</v>
      </c>
      <c r="Y600" s="277">
        <v>27000</v>
      </c>
      <c r="Z600" s="276">
        <v>22000</v>
      </c>
      <c r="AA600" s="278">
        <v>24000</v>
      </c>
      <c r="AB600" s="277">
        <v>30000</v>
      </c>
      <c r="AC600" s="276">
        <v>19700</v>
      </c>
      <c r="AD600" s="278">
        <v>24000</v>
      </c>
      <c r="AE600" s="277">
        <v>27500</v>
      </c>
      <c r="AF600" s="276">
        <v>21900</v>
      </c>
      <c r="AG600" s="278">
        <v>24000</v>
      </c>
      <c r="AH600" s="277">
        <v>30000</v>
      </c>
      <c r="AI600" s="278">
        <v>19600</v>
      </c>
      <c r="AJ600" s="278">
        <v>24000</v>
      </c>
      <c r="AK600" s="277">
        <v>30000</v>
      </c>
      <c r="AL600" s="72"/>
    </row>
    <row r="601" spans="1:38" x14ac:dyDescent="0.25">
      <c r="A601" s="105"/>
      <c r="B601" s="19"/>
      <c r="C601" s="38" t="s">
        <v>933</v>
      </c>
      <c r="D601" s="632" t="s">
        <v>41</v>
      </c>
      <c r="E601" s="35">
        <f t="shared" si="37"/>
        <v>13500</v>
      </c>
      <c r="F601" s="11"/>
      <c r="G601" s="22">
        <f t="shared" si="38"/>
        <v>27</v>
      </c>
      <c r="H601" s="273">
        <f t="shared" si="39"/>
        <v>10472.222222222223</v>
      </c>
      <c r="I601" s="310">
        <f t="shared" si="39"/>
        <v>12166.666666666666</v>
      </c>
      <c r="J601" s="316">
        <f t="shared" si="39"/>
        <v>13500</v>
      </c>
      <c r="K601" s="273">
        <v>10000</v>
      </c>
      <c r="L601" s="275">
        <v>11600</v>
      </c>
      <c r="M601" s="274">
        <v>12700</v>
      </c>
      <c r="N601" s="273">
        <v>10250</v>
      </c>
      <c r="O601" s="275">
        <v>11800</v>
      </c>
      <c r="P601" s="274">
        <v>12900</v>
      </c>
      <c r="Q601" s="273">
        <v>10400</v>
      </c>
      <c r="R601" s="275">
        <v>11900</v>
      </c>
      <c r="S601" s="274">
        <v>13000</v>
      </c>
      <c r="T601" s="273">
        <v>10350</v>
      </c>
      <c r="U601" s="275">
        <v>11700</v>
      </c>
      <c r="V601" s="274">
        <v>12400</v>
      </c>
      <c r="W601" s="273">
        <v>10100</v>
      </c>
      <c r="X601" s="275">
        <v>11700</v>
      </c>
      <c r="Y601" s="274">
        <v>12800</v>
      </c>
      <c r="Z601" s="273">
        <v>10350</v>
      </c>
      <c r="AA601" s="275">
        <v>11700</v>
      </c>
      <c r="AB601" s="274">
        <v>12400</v>
      </c>
      <c r="AC601" s="273">
        <v>9900</v>
      </c>
      <c r="AD601" s="275">
        <v>11500</v>
      </c>
      <c r="AE601" s="274">
        <v>12600</v>
      </c>
      <c r="AF601" s="273">
        <v>12900</v>
      </c>
      <c r="AG601" s="275">
        <v>16000</v>
      </c>
      <c r="AH601" s="274">
        <v>20000</v>
      </c>
      <c r="AI601" s="275">
        <v>10000</v>
      </c>
      <c r="AJ601" s="275">
        <v>11600</v>
      </c>
      <c r="AK601" s="274">
        <v>12700</v>
      </c>
      <c r="AL601" s="72"/>
    </row>
    <row r="602" spans="1:38" x14ac:dyDescent="0.25">
      <c r="A602" s="105"/>
      <c r="B602" s="19"/>
      <c r="C602" s="152" t="s">
        <v>934</v>
      </c>
      <c r="D602" s="228" t="s">
        <v>196</v>
      </c>
      <c r="E602" s="154">
        <f t="shared" si="37"/>
        <v>16000</v>
      </c>
      <c r="F602" s="11"/>
      <c r="G602" s="150">
        <f t="shared" si="38"/>
        <v>27</v>
      </c>
      <c r="H602" s="276">
        <f t="shared" si="39"/>
        <v>13555.555555555555</v>
      </c>
      <c r="I602" s="309">
        <f t="shared" si="39"/>
        <v>14966.666666666666</v>
      </c>
      <c r="J602" s="317">
        <f t="shared" si="39"/>
        <v>16000</v>
      </c>
      <c r="K602" s="276">
        <v>12900</v>
      </c>
      <c r="L602" s="278">
        <v>15000</v>
      </c>
      <c r="M602" s="277">
        <v>16000</v>
      </c>
      <c r="N602" s="276">
        <v>13800</v>
      </c>
      <c r="O602" s="278">
        <v>15000</v>
      </c>
      <c r="P602" s="277">
        <v>16000</v>
      </c>
      <c r="Q602" s="276">
        <v>13900</v>
      </c>
      <c r="R602" s="278">
        <v>15000</v>
      </c>
      <c r="S602" s="277">
        <v>16000</v>
      </c>
      <c r="T602" s="276">
        <v>13900</v>
      </c>
      <c r="U602" s="278">
        <v>15000</v>
      </c>
      <c r="V602" s="277">
        <v>16000</v>
      </c>
      <c r="W602" s="276">
        <v>13700</v>
      </c>
      <c r="X602" s="278">
        <v>15000</v>
      </c>
      <c r="Y602" s="277">
        <v>16000</v>
      </c>
      <c r="Z602" s="276">
        <v>14000</v>
      </c>
      <c r="AA602" s="278">
        <v>15000</v>
      </c>
      <c r="AB602" s="277">
        <v>16000</v>
      </c>
      <c r="AC602" s="276">
        <v>13000</v>
      </c>
      <c r="AD602" s="278">
        <v>14700</v>
      </c>
      <c r="AE602" s="277">
        <v>16000</v>
      </c>
      <c r="AF602" s="276">
        <v>13900</v>
      </c>
      <c r="AG602" s="278">
        <v>15000</v>
      </c>
      <c r="AH602" s="277">
        <v>16000</v>
      </c>
      <c r="AI602" s="278">
        <v>12900</v>
      </c>
      <c r="AJ602" s="278">
        <v>15000</v>
      </c>
      <c r="AK602" s="277">
        <v>16000</v>
      </c>
      <c r="AL602" s="72"/>
    </row>
    <row r="603" spans="1:38" x14ac:dyDescent="0.25">
      <c r="A603" s="105"/>
      <c r="B603" s="19"/>
      <c r="C603" s="38" t="s">
        <v>935</v>
      </c>
      <c r="D603" s="632" t="s">
        <v>196</v>
      </c>
      <c r="E603" s="35">
        <f t="shared" si="37"/>
        <v>23333.333333333332</v>
      </c>
      <c r="F603" s="11"/>
      <c r="G603" s="22">
        <f t="shared" si="38"/>
        <v>27</v>
      </c>
      <c r="H603" s="273">
        <f t="shared" si="39"/>
        <v>17755.555555555555</v>
      </c>
      <c r="I603" s="310">
        <f t="shared" si="39"/>
        <v>21555.555555555555</v>
      </c>
      <c r="J603" s="316">
        <f t="shared" si="39"/>
        <v>23333.333333333332</v>
      </c>
      <c r="K603" s="273">
        <v>17500</v>
      </c>
      <c r="L603" s="275">
        <v>21500</v>
      </c>
      <c r="M603" s="274">
        <v>23000</v>
      </c>
      <c r="N603" s="273">
        <v>17800</v>
      </c>
      <c r="O603" s="275">
        <v>21500</v>
      </c>
      <c r="P603" s="274">
        <v>23000</v>
      </c>
      <c r="Q603" s="273">
        <v>17900</v>
      </c>
      <c r="R603" s="275">
        <v>21500</v>
      </c>
      <c r="S603" s="274">
        <v>24000</v>
      </c>
      <c r="T603" s="273">
        <v>17900</v>
      </c>
      <c r="U603" s="275">
        <v>21500</v>
      </c>
      <c r="V603" s="274">
        <v>23000</v>
      </c>
      <c r="W603" s="273">
        <v>17700</v>
      </c>
      <c r="X603" s="275">
        <v>21500</v>
      </c>
      <c r="Y603" s="274">
        <v>23000</v>
      </c>
      <c r="Z603" s="273">
        <v>18000</v>
      </c>
      <c r="AA603" s="275">
        <v>22000</v>
      </c>
      <c r="AB603" s="274">
        <v>25000</v>
      </c>
      <c r="AC603" s="273">
        <v>17600</v>
      </c>
      <c r="AD603" s="275">
        <v>21500</v>
      </c>
      <c r="AE603" s="274">
        <v>23000</v>
      </c>
      <c r="AF603" s="273">
        <v>17900</v>
      </c>
      <c r="AG603" s="275">
        <v>21500</v>
      </c>
      <c r="AH603" s="274">
        <v>23000</v>
      </c>
      <c r="AI603" s="275">
        <v>17500</v>
      </c>
      <c r="AJ603" s="275">
        <v>21500</v>
      </c>
      <c r="AK603" s="274">
        <v>23000</v>
      </c>
      <c r="AL603" s="72"/>
    </row>
    <row r="604" spans="1:38" x14ac:dyDescent="0.25">
      <c r="A604" s="105"/>
      <c r="B604" s="19"/>
      <c r="C604" s="152" t="s">
        <v>936</v>
      </c>
      <c r="D604" s="228" t="s">
        <v>196</v>
      </c>
      <c r="E604" s="154">
        <f t="shared" si="37"/>
        <v>18000</v>
      </c>
      <c r="F604" s="11"/>
      <c r="G604" s="150">
        <f t="shared" si="38"/>
        <v>27</v>
      </c>
      <c r="H604" s="276">
        <f t="shared" si="39"/>
        <v>13833.333333333334</v>
      </c>
      <c r="I604" s="309">
        <f t="shared" si="39"/>
        <v>15222.222222222223</v>
      </c>
      <c r="J604" s="317">
        <f t="shared" si="39"/>
        <v>18000</v>
      </c>
      <c r="K604" s="276">
        <v>13600</v>
      </c>
      <c r="L604" s="278">
        <v>15000</v>
      </c>
      <c r="M604" s="277">
        <v>18000</v>
      </c>
      <c r="N604" s="276">
        <v>13900</v>
      </c>
      <c r="O604" s="278">
        <v>15000</v>
      </c>
      <c r="P604" s="277">
        <v>18000</v>
      </c>
      <c r="Q604" s="276">
        <v>14000</v>
      </c>
      <c r="R604" s="278">
        <v>15000</v>
      </c>
      <c r="S604" s="277">
        <v>18000</v>
      </c>
      <c r="T604" s="276">
        <v>14000</v>
      </c>
      <c r="U604" s="278">
        <v>15000</v>
      </c>
      <c r="V604" s="277">
        <v>18000</v>
      </c>
      <c r="W604" s="276">
        <v>13800</v>
      </c>
      <c r="X604" s="278">
        <v>15000</v>
      </c>
      <c r="Y604" s="277">
        <v>18000</v>
      </c>
      <c r="Z604" s="276">
        <v>14000</v>
      </c>
      <c r="AA604" s="278">
        <v>17000</v>
      </c>
      <c r="AB604" s="277">
        <v>18000</v>
      </c>
      <c r="AC604" s="276">
        <v>13700</v>
      </c>
      <c r="AD604" s="278">
        <v>15000</v>
      </c>
      <c r="AE604" s="277">
        <v>18000</v>
      </c>
      <c r="AF604" s="276">
        <v>13900</v>
      </c>
      <c r="AG604" s="278">
        <v>15000</v>
      </c>
      <c r="AH604" s="277">
        <v>18000</v>
      </c>
      <c r="AI604" s="278">
        <v>13600</v>
      </c>
      <c r="AJ604" s="278">
        <v>15000</v>
      </c>
      <c r="AK604" s="277">
        <v>18000</v>
      </c>
      <c r="AL604" s="72"/>
    </row>
    <row r="605" spans="1:38" x14ac:dyDescent="0.25">
      <c r="A605" s="105"/>
      <c r="B605" s="19"/>
      <c r="C605" s="38" t="s">
        <v>937</v>
      </c>
      <c r="D605" s="632" t="s">
        <v>196</v>
      </c>
      <c r="E605" s="35">
        <f t="shared" si="37"/>
        <v>14377.777777777777</v>
      </c>
      <c r="F605" s="11"/>
      <c r="G605" s="22">
        <f t="shared" si="38"/>
        <v>27</v>
      </c>
      <c r="H605" s="273">
        <f t="shared" si="39"/>
        <v>10777.777777777777</v>
      </c>
      <c r="I605" s="310">
        <f t="shared" si="39"/>
        <v>12544.444444444445</v>
      </c>
      <c r="J605" s="316">
        <f t="shared" si="39"/>
        <v>14377.777777777777</v>
      </c>
      <c r="K605" s="273">
        <v>9700</v>
      </c>
      <c r="L605" s="275">
        <v>13000</v>
      </c>
      <c r="M605" s="274">
        <v>15000</v>
      </c>
      <c r="N605" s="273">
        <v>10000</v>
      </c>
      <c r="O605" s="275">
        <v>10500</v>
      </c>
      <c r="P605" s="274">
        <v>12000</v>
      </c>
      <c r="Q605" s="273">
        <v>12100</v>
      </c>
      <c r="R605" s="275">
        <v>13000</v>
      </c>
      <c r="S605" s="274">
        <v>14500</v>
      </c>
      <c r="T605" s="273">
        <v>11900</v>
      </c>
      <c r="U605" s="275">
        <v>13000</v>
      </c>
      <c r="V605" s="274">
        <v>15000</v>
      </c>
      <c r="W605" s="273">
        <v>9900</v>
      </c>
      <c r="X605" s="275">
        <v>10400</v>
      </c>
      <c r="Y605" s="274">
        <v>11900</v>
      </c>
      <c r="Z605" s="273">
        <v>12000</v>
      </c>
      <c r="AA605" s="275">
        <v>14000</v>
      </c>
      <c r="AB605" s="274">
        <v>16000</v>
      </c>
      <c r="AC605" s="273">
        <v>9800</v>
      </c>
      <c r="AD605" s="275">
        <v>13000</v>
      </c>
      <c r="AE605" s="274">
        <v>15000</v>
      </c>
      <c r="AF605" s="273">
        <v>11900</v>
      </c>
      <c r="AG605" s="275">
        <v>13000</v>
      </c>
      <c r="AH605" s="274">
        <v>15000</v>
      </c>
      <c r="AI605" s="275">
        <v>9700</v>
      </c>
      <c r="AJ605" s="275">
        <v>13000</v>
      </c>
      <c r="AK605" s="274">
        <v>15000</v>
      </c>
      <c r="AL605" s="72"/>
    </row>
    <row r="606" spans="1:38" x14ac:dyDescent="0.25">
      <c r="A606" s="105"/>
      <c r="B606" s="19"/>
      <c r="C606" s="152" t="s">
        <v>938</v>
      </c>
      <c r="D606" s="228" t="s">
        <v>47</v>
      </c>
      <c r="E606" s="154">
        <f t="shared" si="37"/>
        <v>19366.666666666668</v>
      </c>
      <c r="F606" s="11"/>
      <c r="G606" s="150">
        <f t="shared" si="38"/>
        <v>27</v>
      </c>
      <c r="H606" s="276">
        <f t="shared" si="39"/>
        <v>13333.333333333334</v>
      </c>
      <c r="I606" s="309">
        <f t="shared" si="39"/>
        <v>16388.888888888891</v>
      </c>
      <c r="J606" s="317">
        <f t="shared" si="39"/>
        <v>19366.666666666668</v>
      </c>
      <c r="K606" s="276">
        <v>13100</v>
      </c>
      <c r="L606" s="278">
        <v>16500</v>
      </c>
      <c r="M606" s="277">
        <v>19500</v>
      </c>
      <c r="N606" s="276">
        <v>13400</v>
      </c>
      <c r="O606" s="278">
        <v>16500</v>
      </c>
      <c r="P606" s="277">
        <v>19500</v>
      </c>
      <c r="Q606" s="276">
        <v>13500</v>
      </c>
      <c r="R606" s="278">
        <v>16000</v>
      </c>
      <c r="S606" s="277">
        <v>19500</v>
      </c>
      <c r="T606" s="276">
        <v>13500</v>
      </c>
      <c r="U606" s="278">
        <v>16000</v>
      </c>
      <c r="V606" s="277">
        <v>19500</v>
      </c>
      <c r="W606" s="276">
        <v>13300</v>
      </c>
      <c r="X606" s="278">
        <v>16500</v>
      </c>
      <c r="Y606" s="277">
        <v>19500</v>
      </c>
      <c r="Z606" s="276">
        <v>13500</v>
      </c>
      <c r="AA606" s="278">
        <v>16500</v>
      </c>
      <c r="AB606" s="277">
        <v>19800</v>
      </c>
      <c r="AC606" s="276">
        <v>13200</v>
      </c>
      <c r="AD606" s="278">
        <v>16500</v>
      </c>
      <c r="AE606" s="277">
        <v>18000</v>
      </c>
      <c r="AF606" s="276">
        <v>13400</v>
      </c>
      <c r="AG606" s="278">
        <v>16500</v>
      </c>
      <c r="AH606" s="277">
        <v>19500</v>
      </c>
      <c r="AI606" s="278">
        <v>13100</v>
      </c>
      <c r="AJ606" s="278">
        <v>16500</v>
      </c>
      <c r="AK606" s="277">
        <v>19500</v>
      </c>
      <c r="AL606" s="72"/>
    </row>
    <row r="607" spans="1:38" x14ac:dyDescent="0.25">
      <c r="A607" s="105"/>
      <c r="B607" s="19"/>
      <c r="C607" s="38" t="s">
        <v>939</v>
      </c>
      <c r="D607" s="632" t="s">
        <v>196</v>
      </c>
      <c r="E607" s="35">
        <f t="shared" si="37"/>
        <v>22144.444444444445</v>
      </c>
      <c r="F607" s="11"/>
      <c r="G607" s="22">
        <f t="shared" si="38"/>
        <v>27</v>
      </c>
      <c r="H607" s="273">
        <f t="shared" si="39"/>
        <v>16677.777777777777</v>
      </c>
      <c r="I607" s="310">
        <f t="shared" si="39"/>
        <v>19888.888888888891</v>
      </c>
      <c r="J607" s="316">
        <f t="shared" si="39"/>
        <v>22144.444444444445</v>
      </c>
      <c r="K607" s="273">
        <v>16400</v>
      </c>
      <c r="L607" s="275">
        <v>20000</v>
      </c>
      <c r="M607" s="274">
        <v>22000</v>
      </c>
      <c r="N607" s="273">
        <v>16700</v>
      </c>
      <c r="O607" s="275">
        <v>20000</v>
      </c>
      <c r="P607" s="274">
        <v>22000</v>
      </c>
      <c r="Q607" s="273">
        <v>16800</v>
      </c>
      <c r="R607" s="275">
        <v>20000</v>
      </c>
      <c r="S607" s="274">
        <v>23000</v>
      </c>
      <c r="T607" s="273">
        <v>16800</v>
      </c>
      <c r="U607" s="275">
        <v>20000</v>
      </c>
      <c r="V607" s="274">
        <v>22400</v>
      </c>
      <c r="W607" s="273">
        <v>16600</v>
      </c>
      <c r="X607" s="275">
        <v>20000</v>
      </c>
      <c r="Y607" s="274">
        <v>21900</v>
      </c>
      <c r="Z607" s="273">
        <v>17000</v>
      </c>
      <c r="AA607" s="275">
        <v>19000</v>
      </c>
      <c r="AB607" s="274">
        <v>22000</v>
      </c>
      <c r="AC607" s="273">
        <v>16500</v>
      </c>
      <c r="AD607" s="275">
        <v>20000</v>
      </c>
      <c r="AE607" s="274">
        <v>22000</v>
      </c>
      <c r="AF607" s="273">
        <v>16900</v>
      </c>
      <c r="AG607" s="275">
        <v>20000</v>
      </c>
      <c r="AH607" s="274">
        <v>22000</v>
      </c>
      <c r="AI607" s="275">
        <v>16400</v>
      </c>
      <c r="AJ607" s="275">
        <v>20000</v>
      </c>
      <c r="AK607" s="274">
        <v>22000</v>
      </c>
      <c r="AL607" s="72"/>
    </row>
    <row r="608" spans="1:38" x14ac:dyDescent="0.25">
      <c r="A608" s="105"/>
      <c r="B608" s="19"/>
      <c r="C608" s="152" t="s">
        <v>940</v>
      </c>
      <c r="D608" s="228" t="s">
        <v>196</v>
      </c>
      <c r="E608" s="154">
        <f t="shared" si="37"/>
        <v>18566.666666666668</v>
      </c>
      <c r="F608" s="11"/>
      <c r="G608" s="150">
        <f t="shared" si="38"/>
        <v>27</v>
      </c>
      <c r="H608" s="276">
        <f t="shared" si="39"/>
        <v>14800</v>
      </c>
      <c r="I608" s="309">
        <f t="shared" si="39"/>
        <v>17011.111111111109</v>
      </c>
      <c r="J608" s="317">
        <f t="shared" si="39"/>
        <v>18566.666666666668</v>
      </c>
      <c r="K608" s="276">
        <v>14600</v>
      </c>
      <c r="L608" s="278">
        <v>19000</v>
      </c>
      <c r="M608" s="277">
        <v>20000</v>
      </c>
      <c r="N608" s="276">
        <v>15000</v>
      </c>
      <c r="O608" s="278">
        <v>17000</v>
      </c>
      <c r="P608" s="277">
        <v>18500</v>
      </c>
      <c r="Q608" s="276">
        <v>15000</v>
      </c>
      <c r="R608" s="278">
        <v>16000</v>
      </c>
      <c r="S608" s="277">
        <v>17400</v>
      </c>
      <c r="T608" s="276">
        <v>15000</v>
      </c>
      <c r="U608" s="278">
        <v>16000</v>
      </c>
      <c r="V608" s="277">
        <v>18400</v>
      </c>
      <c r="W608" s="276">
        <v>14900</v>
      </c>
      <c r="X608" s="278">
        <v>16900</v>
      </c>
      <c r="Y608" s="277">
        <v>18400</v>
      </c>
      <c r="Z608" s="276">
        <v>14900</v>
      </c>
      <c r="AA608" s="278">
        <v>16500</v>
      </c>
      <c r="AB608" s="277">
        <v>18100</v>
      </c>
      <c r="AC608" s="276">
        <v>14700</v>
      </c>
      <c r="AD608" s="278">
        <v>16700</v>
      </c>
      <c r="AE608" s="277">
        <v>18200</v>
      </c>
      <c r="AF608" s="276">
        <v>14500</v>
      </c>
      <c r="AG608" s="278">
        <v>16000</v>
      </c>
      <c r="AH608" s="277">
        <v>18100</v>
      </c>
      <c r="AI608" s="278">
        <v>14600</v>
      </c>
      <c r="AJ608" s="278">
        <v>19000</v>
      </c>
      <c r="AK608" s="277">
        <v>20000</v>
      </c>
      <c r="AL608" s="72"/>
    </row>
    <row r="609" spans="1:38" x14ac:dyDescent="0.25">
      <c r="A609" s="105"/>
      <c r="B609" s="19"/>
      <c r="C609" s="38" t="s">
        <v>941</v>
      </c>
      <c r="D609" s="632" t="s">
        <v>47</v>
      </c>
      <c r="E609" s="35">
        <f t="shared" si="37"/>
        <v>20933.333333333332</v>
      </c>
      <c r="F609" s="11"/>
      <c r="G609" s="22">
        <f t="shared" si="38"/>
        <v>27</v>
      </c>
      <c r="H609" s="273">
        <f t="shared" si="39"/>
        <v>17822.222222222223</v>
      </c>
      <c r="I609" s="310">
        <f t="shared" si="39"/>
        <v>17888.888888888891</v>
      </c>
      <c r="J609" s="316">
        <f t="shared" si="39"/>
        <v>20933.333333333332</v>
      </c>
      <c r="K609" s="273">
        <v>17650</v>
      </c>
      <c r="L609" s="275">
        <v>15750</v>
      </c>
      <c r="M609" s="274">
        <v>19150</v>
      </c>
      <c r="N609" s="273">
        <v>17900</v>
      </c>
      <c r="O609" s="275">
        <v>16000</v>
      </c>
      <c r="P609" s="274">
        <v>19100</v>
      </c>
      <c r="Q609" s="273">
        <v>18000</v>
      </c>
      <c r="R609" s="275">
        <v>20000</v>
      </c>
      <c r="S609" s="274">
        <v>23200</v>
      </c>
      <c r="T609" s="273">
        <v>18000</v>
      </c>
      <c r="U609" s="275">
        <v>20000</v>
      </c>
      <c r="V609" s="274">
        <v>22250</v>
      </c>
      <c r="W609" s="273">
        <v>17750</v>
      </c>
      <c r="X609" s="275">
        <v>15850</v>
      </c>
      <c r="Y609" s="274">
        <v>19250</v>
      </c>
      <c r="Z609" s="273">
        <v>18000</v>
      </c>
      <c r="AA609" s="275">
        <v>22000</v>
      </c>
      <c r="AB609" s="274">
        <v>25000</v>
      </c>
      <c r="AC609" s="273">
        <v>17550</v>
      </c>
      <c r="AD609" s="275">
        <v>15650</v>
      </c>
      <c r="AE609" s="274">
        <v>19050</v>
      </c>
      <c r="AF609" s="273">
        <v>17900</v>
      </c>
      <c r="AG609" s="275">
        <v>20000</v>
      </c>
      <c r="AH609" s="274">
        <v>22250</v>
      </c>
      <c r="AI609" s="275">
        <v>17650</v>
      </c>
      <c r="AJ609" s="275">
        <v>15750</v>
      </c>
      <c r="AK609" s="274">
        <v>19150</v>
      </c>
      <c r="AL609" s="72"/>
    </row>
    <row r="610" spans="1:38" x14ac:dyDescent="0.25">
      <c r="A610" s="105"/>
      <c r="B610" s="19"/>
      <c r="C610" s="152" t="s">
        <v>942</v>
      </c>
      <c r="D610" s="228" t="s">
        <v>67</v>
      </c>
      <c r="E610" s="154">
        <f t="shared" si="37"/>
        <v>17211.111111111109</v>
      </c>
      <c r="F610" s="11"/>
      <c r="G610" s="150">
        <f t="shared" si="38"/>
        <v>27</v>
      </c>
      <c r="H610" s="276">
        <f t="shared" si="39"/>
        <v>14277.777777777777</v>
      </c>
      <c r="I610" s="309">
        <f t="shared" si="39"/>
        <v>14977.777777777777</v>
      </c>
      <c r="J610" s="317">
        <f t="shared" si="39"/>
        <v>17211.111111111109</v>
      </c>
      <c r="K610" s="276">
        <v>14250</v>
      </c>
      <c r="L610" s="278">
        <v>13900</v>
      </c>
      <c r="M610" s="277">
        <v>15900</v>
      </c>
      <c r="N610" s="276">
        <v>14500</v>
      </c>
      <c r="O610" s="278">
        <v>17200</v>
      </c>
      <c r="P610" s="277">
        <v>19800</v>
      </c>
      <c r="Q610" s="276">
        <v>15000</v>
      </c>
      <c r="R610" s="278">
        <v>17000</v>
      </c>
      <c r="S610" s="277">
        <v>19500</v>
      </c>
      <c r="T610" s="276">
        <v>14500</v>
      </c>
      <c r="U610" s="278">
        <v>16000</v>
      </c>
      <c r="V610" s="277">
        <v>19000</v>
      </c>
      <c r="W610" s="276">
        <v>14350</v>
      </c>
      <c r="X610" s="278">
        <v>14000</v>
      </c>
      <c r="Y610" s="277">
        <v>16000</v>
      </c>
      <c r="Z610" s="276">
        <v>13500</v>
      </c>
      <c r="AA610" s="278">
        <v>14000</v>
      </c>
      <c r="AB610" s="277">
        <v>16000</v>
      </c>
      <c r="AC610" s="276">
        <v>14150</v>
      </c>
      <c r="AD610" s="278">
        <v>13800</v>
      </c>
      <c r="AE610" s="277">
        <v>15800</v>
      </c>
      <c r="AF610" s="276">
        <v>14000</v>
      </c>
      <c r="AG610" s="278">
        <v>15000</v>
      </c>
      <c r="AH610" s="277">
        <v>17000</v>
      </c>
      <c r="AI610" s="278">
        <v>14250</v>
      </c>
      <c r="AJ610" s="278">
        <v>13900</v>
      </c>
      <c r="AK610" s="277">
        <v>15900</v>
      </c>
      <c r="AL610" s="72"/>
    </row>
    <row r="611" spans="1:38" x14ac:dyDescent="0.25">
      <c r="A611" s="105"/>
      <c r="B611" s="19"/>
      <c r="C611" s="38" t="s">
        <v>943</v>
      </c>
      <c r="D611" s="632" t="s">
        <v>196</v>
      </c>
      <c r="E611" s="35">
        <f t="shared" si="37"/>
        <v>20683.333333333332</v>
      </c>
      <c r="F611" s="11"/>
      <c r="G611" s="22">
        <f t="shared" si="38"/>
        <v>27</v>
      </c>
      <c r="H611" s="273">
        <f t="shared" si="39"/>
        <v>16600</v>
      </c>
      <c r="I611" s="310">
        <f t="shared" si="39"/>
        <v>17394.444444444445</v>
      </c>
      <c r="J611" s="316">
        <f t="shared" si="39"/>
        <v>20683.333333333332</v>
      </c>
      <c r="K611" s="273">
        <v>16300</v>
      </c>
      <c r="L611" s="275">
        <v>16750</v>
      </c>
      <c r="M611" s="274">
        <v>20350</v>
      </c>
      <c r="N611" s="273">
        <v>17800</v>
      </c>
      <c r="O611" s="275">
        <v>19000</v>
      </c>
      <c r="P611" s="274">
        <v>21500</v>
      </c>
      <c r="Q611" s="273">
        <v>16600</v>
      </c>
      <c r="R611" s="275">
        <v>17400</v>
      </c>
      <c r="S611" s="274">
        <v>20550</v>
      </c>
      <c r="T611" s="273">
        <v>16600</v>
      </c>
      <c r="U611" s="275">
        <v>17100</v>
      </c>
      <c r="V611" s="274">
        <v>20550</v>
      </c>
      <c r="W611" s="273">
        <v>17700</v>
      </c>
      <c r="X611" s="275">
        <v>19000</v>
      </c>
      <c r="Y611" s="274">
        <v>21500</v>
      </c>
      <c r="Z611" s="273">
        <v>16000</v>
      </c>
      <c r="AA611" s="275">
        <v>16950</v>
      </c>
      <c r="AB611" s="274">
        <v>20550</v>
      </c>
      <c r="AC611" s="273">
        <v>16200</v>
      </c>
      <c r="AD611" s="275">
        <v>16650</v>
      </c>
      <c r="AE611" s="274">
        <v>20250</v>
      </c>
      <c r="AF611" s="273">
        <v>15900</v>
      </c>
      <c r="AG611" s="275">
        <v>16950</v>
      </c>
      <c r="AH611" s="274">
        <v>20550</v>
      </c>
      <c r="AI611" s="275">
        <v>16300</v>
      </c>
      <c r="AJ611" s="275">
        <v>16750</v>
      </c>
      <c r="AK611" s="274">
        <v>20350</v>
      </c>
      <c r="AL611" s="72"/>
    </row>
    <row r="612" spans="1:38" x14ac:dyDescent="0.25">
      <c r="A612" s="105"/>
      <c r="B612" s="19"/>
      <c r="C612" s="152" t="s">
        <v>944</v>
      </c>
      <c r="D612" s="228" t="s">
        <v>196</v>
      </c>
      <c r="E612" s="154">
        <f t="shared" si="37"/>
        <v>20000</v>
      </c>
      <c r="F612" s="11"/>
      <c r="G612" s="150">
        <f t="shared" si="38"/>
        <v>27</v>
      </c>
      <c r="H612" s="276">
        <f t="shared" si="39"/>
        <v>13755.555555555555</v>
      </c>
      <c r="I612" s="309">
        <f t="shared" si="39"/>
        <v>16000</v>
      </c>
      <c r="J612" s="317">
        <f t="shared" si="39"/>
        <v>20000</v>
      </c>
      <c r="K612" s="276">
        <v>13500</v>
      </c>
      <c r="L612" s="278">
        <v>16000</v>
      </c>
      <c r="M612" s="277">
        <v>20000</v>
      </c>
      <c r="N612" s="276">
        <v>13800</v>
      </c>
      <c r="O612" s="278">
        <v>16000</v>
      </c>
      <c r="P612" s="277">
        <v>20000</v>
      </c>
      <c r="Q612" s="276">
        <v>13900</v>
      </c>
      <c r="R612" s="278">
        <v>16000</v>
      </c>
      <c r="S612" s="277">
        <v>20000</v>
      </c>
      <c r="T612" s="276">
        <v>13900</v>
      </c>
      <c r="U612" s="278">
        <v>16000</v>
      </c>
      <c r="V612" s="277">
        <v>20000</v>
      </c>
      <c r="W612" s="276">
        <v>13700</v>
      </c>
      <c r="X612" s="278">
        <v>16000</v>
      </c>
      <c r="Y612" s="277">
        <v>20000</v>
      </c>
      <c r="Z612" s="276">
        <v>14000</v>
      </c>
      <c r="AA612" s="278">
        <v>16000</v>
      </c>
      <c r="AB612" s="277">
        <v>20000</v>
      </c>
      <c r="AC612" s="276">
        <v>13600</v>
      </c>
      <c r="AD612" s="278">
        <v>16000</v>
      </c>
      <c r="AE612" s="277">
        <v>20000</v>
      </c>
      <c r="AF612" s="276">
        <v>13900</v>
      </c>
      <c r="AG612" s="278">
        <v>16000</v>
      </c>
      <c r="AH612" s="277">
        <v>20000</v>
      </c>
      <c r="AI612" s="278">
        <v>13500</v>
      </c>
      <c r="AJ612" s="278">
        <v>16000</v>
      </c>
      <c r="AK612" s="277">
        <v>20000</v>
      </c>
      <c r="AL612" s="72"/>
    </row>
    <row r="613" spans="1:38" x14ac:dyDescent="0.25">
      <c r="A613" s="105"/>
      <c r="B613" s="19"/>
      <c r="C613" s="38" t="s">
        <v>945</v>
      </c>
      <c r="D613" s="632" t="s">
        <v>196</v>
      </c>
      <c r="E613" s="35">
        <f t="shared" si="37"/>
        <v>32388.888888888891</v>
      </c>
      <c r="F613" s="11"/>
      <c r="G613" s="22">
        <f t="shared" si="38"/>
        <v>27</v>
      </c>
      <c r="H613" s="273">
        <f t="shared" si="39"/>
        <v>23888.888888888891</v>
      </c>
      <c r="I613" s="310">
        <f t="shared" si="39"/>
        <v>26944.444444444445</v>
      </c>
      <c r="J613" s="316">
        <f t="shared" si="39"/>
        <v>32388.888888888891</v>
      </c>
      <c r="K613" s="273">
        <v>21900</v>
      </c>
      <c r="L613" s="275">
        <v>25000</v>
      </c>
      <c r="M613" s="274">
        <v>28500</v>
      </c>
      <c r="N613" s="273">
        <v>24800</v>
      </c>
      <c r="O613" s="275">
        <v>28000</v>
      </c>
      <c r="P613" s="274">
        <v>35000</v>
      </c>
      <c r="Q613" s="273">
        <v>24900</v>
      </c>
      <c r="R613" s="275">
        <v>28000</v>
      </c>
      <c r="S613" s="274">
        <v>35000</v>
      </c>
      <c r="T613" s="273">
        <v>24900</v>
      </c>
      <c r="U613" s="275">
        <v>28000</v>
      </c>
      <c r="V613" s="274">
        <v>35000</v>
      </c>
      <c r="W613" s="273">
        <v>24700</v>
      </c>
      <c r="X613" s="275">
        <v>28000</v>
      </c>
      <c r="Y613" s="274">
        <v>31500</v>
      </c>
      <c r="Z613" s="273">
        <v>25000</v>
      </c>
      <c r="AA613" s="275">
        <v>28000</v>
      </c>
      <c r="AB613" s="274">
        <v>35000</v>
      </c>
      <c r="AC613" s="273">
        <v>22000</v>
      </c>
      <c r="AD613" s="275">
        <v>24500</v>
      </c>
      <c r="AE613" s="274">
        <v>28000</v>
      </c>
      <c r="AF613" s="273">
        <v>24900</v>
      </c>
      <c r="AG613" s="275">
        <v>28000</v>
      </c>
      <c r="AH613" s="274">
        <v>35000</v>
      </c>
      <c r="AI613" s="275">
        <v>21900</v>
      </c>
      <c r="AJ613" s="275">
        <v>25000</v>
      </c>
      <c r="AK613" s="274">
        <v>28500</v>
      </c>
      <c r="AL613" s="72"/>
    </row>
    <row r="614" spans="1:38" x14ac:dyDescent="0.25">
      <c r="A614" s="105"/>
      <c r="B614" s="19"/>
      <c r="C614" s="152" t="s">
        <v>946</v>
      </c>
      <c r="D614" s="228" t="s">
        <v>196</v>
      </c>
      <c r="E614" s="154">
        <f t="shared" si="37"/>
        <v>13733.333333333334</v>
      </c>
      <c r="F614" s="11"/>
      <c r="G614" s="150">
        <f t="shared" si="38"/>
        <v>27</v>
      </c>
      <c r="H614" s="276">
        <f t="shared" si="39"/>
        <v>10861.111111111111</v>
      </c>
      <c r="I614" s="309">
        <f t="shared" si="39"/>
        <v>12411.111111111111</v>
      </c>
      <c r="J614" s="317">
        <f t="shared" si="39"/>
        <v>13733.333333333334</v>
      </c>
      <c r="K614" s="276">
        <v>10500</v>
      </c>
      <c r="L614" s="278">
        <v>12200</v>
      </c>
      <c r="M614" s="277">
        <v>12950</v>
      </c>
      <c r="N614" s="276">
        <v>10950</v>
      </c>
      <c r="O614" s="278">
        <v>12500</v>
      </c>
      <c r="P614" s="277">
        <v>14000</v>
      </c>
      <c r="Q614" s="276">
        <v>11150</v>
      </c>
      <c r="R614" s="278">
        <v>12500</v>
      </c>
      <c r="S614" s="277">
        <v>14000</v>
      </c>
      <c r="T614" s="276">
        <v>11150</v>
      </c>
      <c r="U614" s="278">
        <v>12500</v>
      </c>
      <c r="V614" s="277">
        <v>14000</v>
      </c>
      <c r="W614" s="276">
        <v>10600</v>
      </c>
      <c r="X614" s="278">
        <v>12300</v>
      </c>
      <c r="Y614" s="277">
        <v>13700</v>
      </c>
      <c r="Z614" s="276">
        <v>11250</v>
      </c>
      <c r="AA614" s="278">
        <v>12500</v>
      </c>
      <c r="AB614" s="277">
        <v>14000</v>
      </c>
      <c r="AC614" s="276">
        <v>10500</v>
      </c>
      <c r="AD614" s="278">
        <v>12500</v>
      </c>
      <c r="AE614" s="277">
        <v>14000</v>
      </c>
      <c r="AF614" s="276">
        <v>11150</v>
      </c>
      <c r="AG614" s="278">
        <v>12500</v>
      </c>
      <c r="AH614" s="277">
        <v>14000</v>
      </c>
      <c r="AI614" s="278">
        <v>10500</v>
      </c>
      <c r="AJ614" s="278">
        <v>12200</v>
      </c>
      <c r="AK614" s="277">
        <v>12950</v>
      </c>
      <c r="AL614" s="72"/>
    </row>
    <row r="615" spans="1:38" x14ac:dyDescent="0.25">
      <c r="A615" s="105"/>
      <c r="B615" s="19"/>
      <c r="C615" s="38" t="s">
        <v>947</v>
      </c>
      <c r="D615" s="632" t="s">
        <v>196</v>
      </c>
      <c r="E615" s="35">
        <f t="shared" si="37"/>
        <v>12033.333333333334</v>
      </c>
      <c r="F615" s="11"/>
      <c r="G615" s="22">
        <f t="shared" si="38"/>
        <v>27</v>
      </c>
      <c r="H615" s="273">
        <f t="shared" si="39"/>
        <v>9766.6666666666661</v>
      </c>
      <c r="I615" s="310">
        <f t="shared" si="39"/>
        <v>10922.222222222223</v>
      </c>
      <c r="J615" s="316">
        <f t="shared" si="39"/>
        <v>12033.333333333334</v>
      </c>
      <c r="K615" s="273">
        <v>9600</v>
      </c>
      <c r="L615" s="275">
        <v>10800</v>
      </c>
      <c r="M615" s="274">
        <v>11800</v>
      </c>
      <c r="N615" s="273">
        <v>9800</v>
      </c>
      <c r="O615" s="275">
        <v>11000</v>
      </c>
      <c r="P615" s="274">
        <v>12000</v>
      </c>
      <c r="Q615" s="273">
        <v>9900</v>
      </c>
      <c r="R615" s="275">
        <v>11000</v>
      </c>
      <c r="S615" s="274">
        <v>13000</v>
      </c>
      <c r="T615" s="273">
        <v>9900</v>
      </c>
      <c r="U615" s="275">
        <v>11000</v>
      </c>
      <c r="V615" s="274">
        <v>12000</v>
      </c>
      <c r="W615" s="273">
        <v>9700</v>
      </c>
      <c r="X615" s="275">
        <v>11000</v>
      </c>
      <c r="Y615" s="274">
        <v>12000</v>
      </c>
      <c r="Z615" s="273">
        <v>10000</v>
      </c>
      <c r="AA615" s="275">
        <v>11000</v>
      </c>
      <c r="AB615" s="274">
        <v>12000</v>
      </c>
      <c r="AC615" s="273">
        <v>9500</v>
      </c>
      <c r="AD615" s="275">
        <v>10700</v>
      </c>
      <c r="AE615" s="274">
        <v>11700</v>
      </c>
      <c r="AF615" s="273">
        <v>9900</v>
      </c>
      <c r="AG615" s="275">
        <v>11000</v>
      </c>
      <c r="AH615" s="274">
        <v>12000</v>
      </c>
      <c r="AI615" s="275">
        <v>9600</v>
      </c>
      <c r="AJ615" s="275">
        <v>10800</v>
      </c>
      <c r="AK615" s="274">
        <v>11800</v>
      </c>
      <c r="AL615" s="72"/>
    </row>
    <row r="616" spans="1:38" x14ac:dyDescent="0.25">
      <c r="A616" s="105"/>
      <c r="B616" s="19"/>
      <c r="C616" s="152" t="s">
        <v>948</v>
      </c>
      <c r="D616" s="228" t="s">
        <v>17</v>
      </c>
      <c r="E616" s="154">
        <f t="shared" si="37"/>
        <v>23133.333333333332</v>
      </c>
      <c r="F616" s="11"/>
      <c r="G616" s="150">
        <f t="shared" si="38"/>
        <v>27</v>
      </c>
      <c r="H616" s="276">
        <f t="shared" si="39"/>
        <v>16000</v>
      </c>
      <c r="I616" s="309">
        <f t="shared" si="39"/>
        <v>18355.555555555555</v>
      </c>
      <c r="J616" s="317">
        <f t="shared" si="39"/>
        <v>23133.333333333332</v>
      </c>
      <c r="K616" s="276">
        <v>16100</v>
      </c>
      <c r="L616" s="278">
        <v>18600</v>
      </c>
      <c r="M616" s="277">
        <v>23300</v>
      </c>
      <c r="N616" s="276">
        <v>16000</v>
      </c>
      <c r="O616" s="278">
        <v>18500</v>
      </c>
      <c r="P616" s="277">
        <v>22400</v>
      </c>
      <c r="Q616" s="276">
        <v>16500</v>
      </c>
      <c r="R616" s="278">
        <v>19000</v>
      </c>
      <c r="S616" s="277">
        <v>24000</v>
      </c>
      <c r="T616" s="276">
        <v>15900</v>
      </c>
      <c r="U616" s="278">
        <v>18000</v>
      </c>
      <c r="V616" s="277">
        <v>24000</v>
      </c>
      <c r="W616" s="276">
        <v>15850</v>
      </c>
      <c r="X616" s="278">
        <v>18350</v>
      </c>
      <c r="Y616" s="277">
        <v>22000</v>
      </c>
      <c r="Z616" s="276">
        <v>16000</v>
      </c>
      <c r="AA616" s="278">
        <v>18000</v>
      </c>
      <c r="AB616" s="277">
        <v>24000</v>
      </c>
      <c r="AC616" s="276">
        <v>15650</v>
      </c>
      <c r="AD616" s="278">
        <v>18150</v>
      </c>
      <c r="AE616" s="277">
        <v>21800</v>
      </c>
      <c r="AF616" s="276">
        <v>15900</v>
      </c>
      <c r="AG616" s="278">
        <v>18000</v>
      </c>
      <c r="AH616" s="277">
        <v>23400</v>
      </c>
      <c r="AI616" s="278">
        <v>16100</v>
      </c>
      <c r="AJ616" s="278">
        <v>18600</v>
      </c>
      <c r="AK616" s="277">
        <v>23300</v>
      </c>
      <c r="AL616" s="72"/>
    </row>
    <row r="617" spans="1:38" x14ac:dyDescent="0.25">
      <c r="A617" s="105"/>
      <c r="B617" s="19"/>
      <c r="C617" s="38" t="s">
        <v>949</v>
      </c>
      <c r="D617" s="632" t="s">
        <v>196</v>
      </c>
      <c r="E617" s="35">
        <f t="shared" si="37"/>
        <v>30522.222222222223</v>
      </c>
      <c r="F617" s="11"/>
      <c r="G617" s="22">
        <f t="shared" si="38"/>
        <v>27</v>
      </c>
      <c r="H617" s="273">
        <f t="shared" si="39"/>
        <v>23666.666666666668</v>
      </c>
      <c r="I617" s="310">
        <f t="shared" si="39"/>
        <v>26411.111111111109</v>
      </c>
      <c r="J617" s="316">
        <f t="shared" si="39"/>
        <v>30522.222222222223</v>
      </c>
      <c r="K617" s="273">
        <v>23000</v>
      </c>
      <c r="L617" s="275">
        <v>25600</v>
      </c>
      <c r="M617" s="274">
        <v>28100</v>
      </c>
      <c r="N617" s="273">
        <v>24500</v>
      </c>
      <c r="O617" s="275">
        <v>27000</v>
      </c>
      <c r="P617" s="274">
        <v>32000</v>
      </c>
      <c r="Q617" s="273">
        <v>24000</v>
      </c>
      <c r="R617" s="275">
        <v>27000</v>
      </c>
      <c r="S617" s="274">
        <v>32000</v>
      </c>
      <c r="T617" s="273">
        <v>24500</v>
      </c>
      <c r="U617" s="275">
        <v>27000</v>
      </c>
      <c r="V617" s="274">
        <v>32000</v>
      </c>
      <c r="W617" s="273">
        <v>23500</v>
      </c>
      <c r="X617" s="275">
        <v>26000</v>
      </c>
      <c r="Y617" s="274">
        <v>29500</v>
      </c>
      <c r="Z617" s="273">
        <v>25000</v>
      </c>
      <c r="AA617" s="275">
        <v>28000</v>
      </c>
      <c r="AB617" s="274">
        <v>35000</v>
      </c>
      <c r="AC617" s="273">
        <v>21000</v>
      </c>
      <c r="AD617" s="275">
        <v>24500</v>
      </c>
      <c r="AE617" s="274">
        <v>26000</v>
      </c>
      <c r="AF617" s="273">
        <v>24500</v>
      </c>
      <c r="AG617" s="275">
        <v>27000</v>
      </c>
      <c r="AH617" s="274">
        <v>32000</v>
      </c>
      <c r="AI617" s="275">
        <v>23000</v>
      </c>
      <c r="AJ617" s="275">
        <v>25600</v>
      </c>
      <c r="AK617" s="274">
        <v>28100</v>
      </c>
      <c r="AL617" s="72"/>
    </row>
    <row r="618" spans="1:38" x14ac:dyDescent="0.25">
      <c r="A618" s="105"/>
      <c r="B618" s="19"/>
      <c r="C618" s="152" t="s">
        <v>950</v>
      </c>
      <c r="D618" s="228" t="s">
        <v>196</v>
      </c>
      <c r="E618" s="154">
        <f t="shared" si="37"/>
        <v>28166.666666666668</v>
      </c>
      <c r="F618" s="11"/>
      <c r="G618" s="150">
        <f t="shared" si="38"/>
        <v>27</v>
      </c>
      <c r="H618" s="276">
        <f t="shared" si="39"/>
        <v>20944.444444444445</v>
      </c>
      <c r="I618" s="309">
        <f t="shared" si="39"/>
        <v>23433.333333333332</v>
      </c>
      <c r="J618" s="317">
        <f t="shared" si="39"/>
        <v>28166.666666666668</v>
      </c>
      <c r="K618" s="276">
        <v>19000</v>
      </c>
      <c r="L618" s="278">
        <v>22200</v>
      </c>
      <c r="M618" s="277">
        <v>25000</v>
      </c>
      <c r="N618" s="276">
        <v>21900</v>
      </c>
      <c r="O618" s="278">
        <v>24000</v>
      </c>
      <c r="P618" s="277">
        <v>30000</v>
      </c>
      <c r="Q618" s="276">
        <v>22000</v>
      </c>
      <c r="R618" s="278">
        <v>24000</v>
      </c>
      <c r="S618" s="277">
        <v>30000</v>
      </c>
      <c r="T618" s="276">
        <v>21900</v>
      </c>
      <c r="U618" s="278">
        <v>24000</v>
      </c>
      <c r="V618" s="277">
        <v>30000</v>
      </c>
      <c r="W618" s="276">
        <v>21800</v>
      </c>
      <c r="X618" s="278">
        <v>24000</v>
      </c>
      <c r="Y618" s="277">
        <v>28500</v>
      </c>
      <c r="Z618" s="276">
        <v>22000</v>
      </c>
      <c r="AA618" s="278">
        <v>24000</v>
      </c>
      <c r="AB618" s="277">
        <v>30000</v>
      </c>
      <c r="AC618" s="276">
        <v>19000</v>
      </c>
      <c r="AD618" s="278">
        <v>22500</v>
      </c>
      <c r="AE618" s="277">
        <v>25000</v>
      </c>
      <c r="AF618" s="276">
        <v>21900</v>
      </c>
      <c r="AG618" s="278">
        <v>24000</v>
      </c>
      <c r="AH618" s="277">
        <v>30000</v>
      </c>
      <c r="AI618" s="278">
        <v>19000</v>
      </c>
      <c r="AJ618" s="278">
        <v>22200</v>
      </c>
      <c r="AK618" s="277">
        <v>25000</v>
      </c>
      <c r="AL618" s="72"/>
    </row>
    <row r="619" spans="1:38" x14ac:dyDescent="0.25">
      <c r="A619" s="105"/>
      <c r="B619" s="19"/>
      <c r="C619" s="38" t="s">
        <v>951</v>
      </c>
      <c r="D619" s="632" t="s">
        <v>196</v>
      </c>
      <c r="E619" s="35">
        <f t="shared" si="37"/>
        <v>29777.777777777777</v>
      </c>
      <c r="F619" s="11"/>
      <c r="G619" s="22">
        <f t="shared" si="38"/>
        <v>27</v>
      </c>
      <c r="H619" s="273">
        <f t="shared" si="39"/>
        <v>21588.888888888891</v>
      </c>
      <c r="I619" s="310">
        <f t="shared" si="39"/>
        <v>24111.111111111109</v>
      </c>
      <c r="J619" s="316">
        <f t="shared" si="39"/>
        <v>29777.777777777777</v>
      </c>
      <c r="K619" s="273">
        <v>20900</v>
      </c>
      <c r="L619" s="275">
        <v>24000</v>
      </c>
      <c r="M619" s="274">
        <v>27000</v>
      </c>
      <c r="N619" s="273">
        <v>21900</v>
      </c>
      <c r="O619" s="275">
        <v>24000</v>
      </c>
      <c r="P619" s="274">
        <v>31000</v>
      </c>
      <c r="Q619" s="273">
        <v>22000</v>
      </c>
      <c r="R619" s="275">
        <v>24000</v>
      </c>
      <c r="S619" s="274">
        <v>31000</v>
      </c>
      <c r="T619" s="273">
        <v>21900</v>
      </c>
      <c r="U619" s="275">
        <v>24000</v>
      </c>
      <c r="V619" s="274">
        <v>31000</v>
      </c>
      <c r="W619" s="273">
        <v>21800</v>
      </c>
      <c r="X619" s="275">
        <v>23500</v>
      </c>
      <c r="Y619" s="274">
        <v>29000</v>
      </c>
      <c r="Z619" s="273">
        <v>22000</v>
      </c>
      <c r="AA619" s="275">
        <v>26000</v>
      </c>
      <c r="AB619" s="274">
        <v>34000</v>
      </c>
      <c r="AC619" s="273">
        <v>21000</v>
      </c>
      <c r="AD619" s="275">
        <v>23500</v>
      </c>
      <c r="AE619" s="274">
        <v>27000</v>
      </c>
      <c r="AF619" s="273">
        <v>21900</v>
      </c>
      <c r="AG619" s="275">
        <v>24000</v>
      </c>
      <c r="AH619" s="274">
        <v>31000</v>
      </c>
      <c r="AI619" s="275">
        <v>20900</v>
      </c>
      <c r="AJ619" s="275">
        <v>24000</v>
      </c>
      <c r="AK619" s="274">
        <v>27000</v>
      </c>
      <c r="AL619" s="72"/>
    </row>
    <row r="620" spans="1:38" x14ac:dyDescent="0.25">
      <c r="A620" s="105"/>
      <c r="B620" s="19"/>
      <c r="C620" s="152" t="s">
        <v>952</v>
      </c>
      <c r="D620" s="228" t="s">
        <v>196</v>
      </c>
      <c r="E620" s="154">
        <f t="shared" si="37"/>
        <v>29944.444444444445</v>
      </c>
      <c r="F620" s="11"/>
      <c r="G620" s="150">
        <f t="shared" si="38"/>
        <v>27</v>
      </c>
      <c r="H620" s="276">
        <f t="shared" si="39"/>
        <v>22888.888888888891</v>
      </c>
      <c r="I620" s="309">
        <f t="shared" si="39"/>
        <v>25222.222222222223</v>
      </c>
      <c r="J620" s="317">
        <f t="shared" si="39"/>
        <v>29944.444444444445</v>
      </c>
      <c r="K620" s="276">
        <v>22700</v>
      </c>
      <c r="L620" s="278">
        <v>25000</v>
      </c>
      <c r="M620" s="277">
        <v>29500</v>
      </c>
      <c r="N620" s="276">
        <v>23000</v>
      </c>
      <c r="O620" s="278">
        <v>25000</v>
      </c>
      <c r="P620" s="277">
        <v>29500</v>
      </c>
      <c r="Q620" s="276">
        <v>23100</v>
      </c>
      <c r="R620" s="278">
        <v>25000</v>
      </c>
      <c r="S620" s="277">
        <v>29000</v>
      </c>
      <c r="T620" s="276">
        <v>22900</v>
      </c>
      <c r="U620" s="278">
        <v>25000</v>
      </c>
      <c r="V620" s="277">
        <v>29500</v>
      </c>
      <c r="W620" s="276">
        <v>22900</v>
      </c>
      <c r="X620" s="278">
        <v>24000</v>
      </c>
      <c r="Y620" s="277">
        <v>28500</v>
      </c>
      <c r="Z620" s="276">
        <v>23000</v>
      </c>
      <c r="AA620" s="278">
        <v>28000</v>
      </c>
      <c r="AB620" s="277">
        <v>35000</v>
      </c>
      <c r="AC620" s="276">
        <v>22800</v>
      </c>
      <c r="AD620" s="278">
        <v>25000</v>
      </c>
      <c r="AE620" s="277">
        <v>29500</v>
      </c>
      <c r="AF620" s="276">
        <v>22900</v>
      </c>
      <c r="AG620" s="278">
        <v>25000</v>
      </c>
      <c r="AH620" s="277">
        <v>29500</v>
      </c>
      <c r="AI620" s="278">
        <v>22700</v>
      </c>
      <c r="AJ620" s="278">
        <v>25000</v>
      </c>
      <c r="AK620" s="277">
        <v>29500</v>
      </c>
      <c r="AL620" s="72"/>
    </row>
    <row r="621" spans="1:38" x14ac:dyDescent="0.25">
      <c r="A621" s="105"/>
      <c r="B621" s="19"/>
      <c r="C621" s="38" t="s">
        <v>953</v>
      </c>
      <c r="D621" s="632" t="s">
        <v>196</v>
      </c>
      <c r="E621" s="35">
        <f t="shared" si="37"/>
        <v>33022.222222222219</v>
      </c>
      <c r="F621" s="11"/>
      <c r="G621" s="22">
        <f t="shared" si="38"/>
        <v>27</v>
      </c>
      <c r="H621" s="273">
        <f t="shared" si="39"/>
        <v>23111.111111111109</v>
      </c>
      <c r="I621" s="310">
        <f t="shared" si="39"/>
        <v>26333.333333333332</v>
      </c>
      <c r="J621" s="316">
        <f t="shared" si="39"/>
        <v>33022.222222222219</v>
      </c>
      <c r="K621" s="273">
        <v>23000</v>
      </c>
      <c r="L621" s="275">
        <v>26000</v>
      </c>
      <c r="M621" s="274">
        <v>34000</v>
      </c>
      <c r="N621" s="273">
        <v>23000</v>
      </c>
      <c r="O621" s="275">
        <v>26000</v>
      </c>
      <c r="P621" s="274">
        <v>34000</v>
      </c>
      <c r="Q621" s="273">
        <v>23000</v>
      </c>
      <c r="R621" s="275">
        <v>26000</v>
      </c>
      <c r="S621" s="274">
        <v>34000</v>
      </c>
      <c r="T621" s="273">
        <v>23000</v>
      </c>
      <c r="U621" s="275">
        <v>26000</v>
      </c>
      <c r="V621" s="274">
        <v>34000</v>
      </c>
      <c r="W621" s="273">
        <v>23000</v>
      </c>
      <c r="X621" s="275">
        <v>26000</v>
      </c>
      <c r="Y621" s="274">
        <v>28000</v>
      </c>
      <c r="Z621" s="273">
        <v>24000</v>
      </c>
      <c r="AA621" s="275">
        <v>30000</v>
      </c>
      <c r="AB621" s="274">
        <v>36000</v>
      </c>
      <c r="AC621" s="273">
        <v>23000</v>
      </c>
      <c r="AD621" s="275">
        <v>25000</v>
      </c>
      <c r="AE621" s="274">
        <v>29200</v>
      </c>
      <c r="AF621" s="273">
        <v>23000</v>
      </c>
      <c r="AG621" s="275">
        <v>26000</v>
      </c>
      <c r="AH621" s="274">
        <v>34000</v>
      </c>
      <c r="AI621" s="275">
        <v>23000</v>
      </c>
      <c r="AJ621" s="275">
        <v>26000</v>
      </c>
      <c r="AK621" s="274">
        <v>34000</v>
      </c>
      <c r="AL621" s="72"/>
    </row>
    <row r="622" spans="1:38" x14ac:dyDescent="0.25">
      <c r="A622" s="105"/>
      <c r="B622" s="19"/>
      <c r="C622" s="152" t="s">
        <v>954</v>
      </c>
      <c r="D622" s="228" t="s">
        <v>196</v>
      </c>
      <c r="E622" s="154">
        <f t="shared" si="37"/>
        <v>10866.666666666666</v>
      </c>
      <c r="F622" s="11"/>
      <c r="G622" s="150">
        <f t="shared" si="38"/>
        <v>27</v>
      </c>
      <c r="H622" s="276">
        <f t="shared" si="39"/>
        <v>9322.2222222222226</v>
      </c>
      <c r="I622" s="309">
        <f t="shared" si="39"/>
        <v>10033.333333333334</v>
      </c>
      <c r="J622" s="317">
        <f t="shared" si="39"/>
        <v>10866.666666666666</v>
      </c>
      <c r="K622" s="276">
        <v>10200</v>
      </c>
      <c r="L622" s="278">
        <v>11500</v>
      </c>
      <c r="M622" s="277">
        <v>12200</v>
      </c>
      <c r="N622" s="276">
        <v>9000</v>
      </c>
      <c r="O622" s="278">
        <v>9550</v>
      </c>
      <c r="P622" s="277">
        <v>10400</v>
      </c>
      <c r="Q622" s="276">
        <v>9000</v>
      </c>
      <c r="R622" s="278">
        <v>9650</v>
      </c>
      <c r="S622" s="277">
        <v>10500</v>
      </c>
      <c r="T622" s="276">
        <v>9000</v>
      </c>
      <c r="U622" s="278">
        <v>9200</v>
      </c>
      <c r="V622" s="277">
        <v>10100</v>
      </c>
      <c r="W622" s="276">
        <v>8900</v>
      </c>
      <c r="X622" s="278">
        <v>9450</v>
      </c>
      <c r="Y622" s="277">
        <v>10300</v>
      </c>
      <c r="Z622" s="276">
        <v>9000</v>
      </c>
      <c r="AA622" s="278">
        <v>9200</v>
      </c>
      <c r="AB622" s="277">
        <v>10000</v>
      </c>
      <c r="AC622" s="276">
        <v>8700</v>
      </c>
      <c r="AD622" s="278">
        <v>9250</v>
      </c>
      <c r="AE622" s="277">
        <v>10100</v>
      </c>
      <c r="AF622" s="276">
        <v>9900</v>
      </c>
      <c r="AG622" s="278">
        <v>11000</v>
      </c>
      <c r="AH622" s="277">
        <v>12000</v>
      </c>
      <c r="AI622" s="278">
        <v>10200</v>
      </c>
      <c r="AJ622" s="278">
        <v>11500</v>
      </c>
      <c r="AK622" s="277">
        <v>12200</v>
      </c>
      <c r="AL622" s="72"/>
    </row>
    <row r="623" spans="1:38" x14ac:dyDescent="0.25">
      <c r="A623" s="105"/>
      <c r="B623" s="19"/>
      <c r="C623" s="38" t="s">
        <v>955</v>
      </c>
      <c r="D623" s="632" t="s">
        <v>196</v>
      </c>
      <c r="E623" s="35">
        <f t="shared" si="37"/>
        <v>13722.222222222223</v>
      </c>
      <c r="F623" s="11"/>
      <c r="G623" s="22">
        <f t="shared" si="38"/>
        <v>27</v>
      </c>
      <c r="H623" s="273">
        <f t="shared" si="39"/>
        <v>11855.555555555555</v>
      </c>
      <c r="I623" s="310">
        <f t="shared" si="39"/>
        <v>12822.222222222223</v>
      </c>
      <c r="J623" s="316">
        <f t="shared" si="39"/>
        <v>13722.222222222223</v>
      </c>
      <c r="K623" s="273">
        <v>12000</v>
      </c>
      <c r="L623" s="275">
        <v>14500</v>
      </c>
      <c r="M623" s="274">
        <v>16000</v>
      </c>
      <c r="N623" s="273">
        <v>11800</v>
      </c>
      <c r="O623" s="275">
        <v>12300</v>
      </c>
      <c r="P623" s="274">
        <v>13000</v>
      </c>
      <c r="Q623" s="273">
        <v>12300</v>
      </c>
      <c r="R623" s="275">
        <v>12950</v>
      </c>
      <c r="S623" s="274">
        <v>13800</v>
      </c>
      <c r="T623" s="273">
        <v>11800</v>
      </c>
      <c r="U623" s="275">
        <v>12300</v>
      </c>
      <c r="V623" s="274">
        <v>13000</v>
      </c>
      <c r="W623" s="273">
        <v>11700</v>
      </c>
      <c r="X623" s="275">
        <v>12200</v>
      </c>
      <c r="Y623" s="274">
        <v>12900</v>
      </c>
      <c r="Z623" s="273">
        <v>11750</v>
      </c>
      <c r="AA623" s="275">
        <v>12250</v>
      </c>
      <c r="AB623" s="274">
        <v>13000</v>
      </c>
      <c r="AC623" s="273">
        <v>11500</v>
      </c>
      <c r="AD623" s="275">
        <v>12000</v>
      </c>
      <c r="AE623" s="274">
        <v>12700</v>
      </c>
      <c r="AF623" s="273">
        <v>11850</v>
      </c>
      <c r="AG623" s="275">
        <v>12400</v>
      </c>
      <c r="AH623" s="274">
        <v>13100</v>
      </c>
      <c r="AI623" s="275">
        <v>12000</v>
      </c>
      <c r="AJ623" s="275">
        <v>14500</v>
      </c>
      <c r="AK623" s="274">
        <v>16000</v>
      </c>
      <c r="AL623" s="72"/>
    </row>
    <row r="624" spans="1:38" x14ac:dyDescent="0.25">
      <c r="A624" s="105"/>
      <c r="B624" s="19"/>
      <c r="C624" s="152" t="s">
        <v>956</v>
      </c>
      <c r="D624" s="228" t="s">
        <v>196</v>
      </c>
      <c r="E624" s="154">
        <f t="shared" si="37"/>
        <v>17044.444444444445</v>
      </c>
      <c r="F624" s="11"/>
      <c r="G624" s="150">
        <f t="shared" si="38"/>
        <v>27</v>
      </c>
      <c r="H624" s="276">
        <f t="shared" si="39"/>
        <v>12616.666666666666</v>
      </c>
      <c r="I624" s="309">
        <f t="shared" si="39"/>
        <v>14777.777777777777</v>
      </c>
      <c r="J624" s="317">
        <f t="shared" si="39"/>
        <v>17044.444444444445</v>
      </c>
      <c r="K624" s="276">
        <v>13000</v>
      </c>
      <c r="L624" s="278">
        <v>16000</v>
      </c>
      <c r="M624" s="277">
        <v>19000</v>
      </c>
      <c r="N624" s="276">
        <v>13000</v>
      </c>
      <c r="O624" s="278">
        <v>16000</v>
      </c>
      <c r="P624" s="277">
        <v>19000</v>
      </c>
      <c r="Q624" s="276">
        <v>12250</v>
      </c>
      <c r="R624" s="278">
        <v>12800</v>
      </c>
      <c r="S624" s="277">
        <v>13500</v>
      </c>
      <c r="T624" s="276">
        <v>11600</v>
      </c>
      <c r="U624" s="278">
        <v>12000</v>
      </c>
      <c r="V624" s="277">
        <v>12900</v>
      </c>
      <c r="W624" s="276">
        <v>13000</v>
      </c>
      <c r="X624" s="278">
        <v>16000</v>
      </c>
      <c r="Y624" s="277">
        <v>19000</v>
      </c>
      <c r="Z624" s="276">
        <v>11700</v>
      </c>
      <c r="AA624" s="278">
        <v>12200</v>
      </c>
      <c r="AB624" s="277">
        <v>13000</v>
      </c>
      <c r="AC624" s="276">
        <v>13000</v>
      </c>
      <c r="AD624" s="278">
        <v>16000</v>
      </c>
      <c r="AE624" s="277">
        <v>19000</v>
      </c>
      <c r="AF624" s="276">
        <v>13000</v>
      </c>
      <c r="AG624" s="278">
        <v>16000</v>
      </c>
      <c r="AH624" s="277">
        <v>19000</v>
      </c>
      <c r="AI624" s="278">
        <v>13000</v>
      </c>
      <c r="AJ624" s="278">
        <v>16000</v>
      </c>
      <c r="AK624" s="277">
        <v>19000</v>
      </c>
      <c r="AL624" s="72"/>
    </row>
    <row r="625" spans="1:38" x14ac:dyDescent="0.25">
      <c r="A625" s="105"/>
      <c r="B625" s="19"/>
      <c r="C625" s="38" t="s">
        <v>957</v>
      </c>
      <c r="D625" s="632" t="s">
        <v>47</v>
      </c>
      <c r="E625" s="35">
        <f t="shared" si="37"/>
        <v>19805.555555555555</v>
      </c>
      <c r="F625" s="11"/>
      <c r="G625" s="22">
        <f t="shared" si="38"/>
        <v>27</v>
      </c>
      <c r="H625" s="273">
        <f t="shared" si="39"/>
        <v>15555.555555555555</v>
      </c>
      <c r="I625" s="310">
        <f t="shared" si="39"/>
        <v>17566.666666666668</v>
      </c>
      <c r="J625" s="316">
        <f t="shared" si="39"/>
        <v>19805.555555555555</v>
      </c>
      <c r="K625" s="273">
        <v>14000</v>
      </c>
      <c r="L625" s="275">
        <v>16350</v>
      </c>
      <c r="M625" s="274">
        <v>18450</v>
      </c>
      <c r="N625" s="273">
        <v>16000</v>
      </c>
      <c r="O625" s="275">
        <v>18000</v>
      </c>
      <c r="P625" s="274">
        <v>22000</v>
      </c>
      <c r="Q625" s="273">
        <v>16000</v>
      </c>
      <c r="R625" s="275">
        <v>18000</v>
      </c>
      <c r="S625" s="274">
        <v>19850</v>
      </c>
      <c r="T625" s="273">
        <v>16000</v>
      </c>
      <c r="U625" s="275">
        <v>18000</v>
      </c>
      <c r="V625" s="274">
        <v>19450</v>
      </c>
      <c r="W625" s="273">
        <v>16000</v>
      </c>
      <c r="X625" s="275">
        <v>18000</v>
      </c>
      <c r="Y625" s="274">
        <v>22000</v>
      </c>
      <c r="Z625" s="273">
        <v>16000</v>
      </c>
      <c r="AA625" s="275">
        <v>18000</v>
      </c>
      <c r="AB625" s="274">
        <v>19900</v>
      </c>
      <c r="AC625" s="273">
        <v>16000</v>
      </c>
      <c r="AD625" s="275">
        <v>17900</v>
      </c>
      <c r="AE625" s="274">
        <v>18650</v>
      </c>
      <c r="AF625" s="273">
        <v>16000</v>
      </c>
      <c r="AG625" s="275">
        <v>17500</v>
      </c>
      <c r="AH625" s="274">
        <v>19500</v>
      </c>
      <c r="AI625" s="275">
        <v>14000</v>
      </c>
      <c r="AJ625" s="275">
        <v>16350</v>
      </c>
      <c r="AK625" s="274">
        <v>18450</v>
      </c>
      <c r="AL625" s="72"/>
    </row>
    <row r="626" spans="1:38" x14ac:dyDescent="0.25">
      <c r="A626" s="105"/>
      <c r="B626" s="19"/>
      <c r="C626" s="152" t="s">
        <v>958</v>
      </c>
      <c r="D626" s="228" t="s">
        <v>41</v>
      </c>
      <c r="E626" s="154">
        <f t="shared" si="37"/>
        <v>10966.666666666666</v>
      </c>
      <c r="F626" s="11"/>
      <c r="G626" s="150">
        <f t="shared" si="38"/>
        <v>27</v>
      </c>
      <c r="H626" s="276">
        <f t="shared" si="39"/>
        <v>8861.1111111111113</v>
      </c>
      <c r="I626" s="309">
        <f t="shared" si="39"/>
        <v>9916.6666666666661</v>
      </c>
      <c r="J626" s="317">
        <f t="shared" si="39"/>
        <v>10966.666666666666</v>
      </c>
      <c r="K626" s="276">
        <v>9000</v>
      </c>
      <c r="L626" s="278">
        <v>10000</v>
      </c>
      <c r="M626" s="277">
        <v>11000</v>
      </c>
      <c r="N626" s="276">
        <v>8950</v>
      </c>
      <c r="O626" s="278">
        <v>10050</v>
      </c>
      <c r="P626" s="277">
        <v>11100</v>
      </c>
      <c r="Q626" s="276">
        <v>8850</v>
      </c>
      <c r="R626" s="278">
        <v>9900</v>
      </c>
      <c r="S626" s="277">
        <v>11200</v>
      </c>
      <c r="T626" s="276">
        <v>8850</v>
      </c>
      <c r="U626" s="278">
        <v>9900</v>
      </c>
      <c r="V626" s="277">
        <v>10900</v>
      </c>
      <c r="W626" s="276">
        <v>8800</v>
      </c>
      <c r="X626" s="278">
        <v>9950</v>
      </c>
      <c r="Y626" s="277">
        <v>11000</v>
      </c>
      <c r="Z626" s="276">
        <v>8850</v>
      </c>
      <c r="AA626" s="278">
        <v>9800</v>
      </c>
      <c r="AB626" s="277">
        <v>10800</v>
      </c>
      <c r="AC626" s="276">
        <v>8600</v>
      </c>
      <c r="AD626" s="278">
        <v>9750</v>
      </c>
      <c r="AE626" s="277">
        <v>10800</v>
      </c>
      <c r="AF626" s="276">
        <v>8850</v>
      </c>
      <c r="AG626" s="278">
        <v>9900</v>
      </c>
      <c r="AH626" s="277">
        <v>10900</v>
      </c>
      <c r="AI626" s="278">
        <v>9000</v>
      </c>
      <c r="AJ626" s="278">
        <v>10000</v>
      </c>
      <c r="AK626" s="277">
        <v>11000</v>
      </c>
      <c r="AL626" s="72"/>
    </row>
    <row r="627" spans="1:38" ht="15.75" thickBot="1" x14ac:dyDescent="0.3">
      <c r="A627" s="331"/>
      <c r="B627" s="19"/>
      <c r="C627" s="38" t="s">
        <v>959</v>
      </c>
      <c r="D627" s="632" t="s">
        <v>196</v>
      </c>
      <c r="E627" s="35">
        <f t="shared" si="37"/>
        <v>18805.555555555555</v>
      </c>
      <c r="F627" s="11"/>
      <c r="G627" s="22">
        <f t="shared" si="38"/>
        <v>27</v>
      </c>
      <c r="H627" s="273">
        <f t="shared" si="39"/>
        <v>14000</v>
      </c>
      <c r="I627" s="310">
        <f t="shared" si="39"/>
        <v>16861.111111111109</v>
      </c>
      <c r="J627" s="316">
        <f t="shared" si="39"/>
        <v>18805.555555555555</v>
      </c>
      <c r="K627" s="273">
        <v>14000</v>
      </c>
      <c r="L627" s="275">
        <v>17000</v>
      </c>
      <c r="M627" s="274">
        <v>19000</v>
      </c>
      <c r="N627" s="273">
        <v>14000</v>
      </c>
      <c r="O627" s="275">
        <v>17000</v>
      </c>
      <c r="P627" s="274">
        <v>19000</v>
      </c>
      <c r="Q627" s="273">
        <v>14000</v>
      </c>
      <c r="R627" s="275">
        <v>17000</v>
      </c>
      <c r="S627" s="274">
        <v>19000</v>
      </c>
      <c r="T627" s="273">
        <v>14000</v>
      </c>
      <c r="U627" s="275">
        <v>16500</v>
      </c>
      <c r="V627" s="274">
        <v>18700</v>
      </c>
      <c r="W627" s="273">
        <v>14000</v>
      </c>
      <c r="X627" s="275">
        <v>17000</v>
      </c>
      <c r="Y627" s="274">
        <v>19000</v>
      </c>
      <c r="Z627" s="273">
        <v>14000</v>
      </c>
      <c r="AA627" s="275">
        <v>16500</v>
      </c>
      <c r="AB627" s="274">
        <v>18500</v>
      </c>
      <c r="AC627" s="273">
        <v>14000</v>
      </c>
      <c r="AD627" s="275">
        <v>17000</v>
      </c>
      <c r="AE627" s="274">
        <v>18450</v>
      </c>
      <c r="AF627" s="273">
        <v>14000</v>
      </c>
      <c r="AG627" s="275">
        <v>16750</v>
      </c>
      <c r="AH627" s="274">
        <v>18600</v>
      </c>
      <c r="AI627" s="275">
        <v>14000</v>
      </c>
      <c r="AJ627" s="275">
        <v>17000</v>
      </c>
      <c r="AK627" s="274">
        <v>19000</v>
      </c>
      <c r="AL627" s="72"/>
    </row>
    <row r="628" spans="1:38" x14ac:dyDescent="0.25">
      <c r="A628" s="330" t="s">
        <v>960</v>
      </c>
      <c r="B628" s="19"/>
      <c r="C628" s="264" t="s">
        <v>961</v>
      </c>
      <c r="D628" s="631" t="s">
        <v>196</v>
      </c>
      <c r="E628" s="166">
        <f t="shared" si="37"/>
        <v>4755.5555555555557</v>
      </c>
      <c r="F628" s="11"/>
      <c r="G628" s="149">
        <f t="shared" si="38"/>
        <v>27</v>
      </c>
      <c r="H628" s="272">
        <f t="shared" si="39"/>
        <v>3266.6666666666665</v>
      </c>
      <c r="I628" s="311">
        <f t="shared" si="39"/>
        <v>4455.5555555555557</v>
      </c>
      <c r="J628" s="315">
        <f t="shared" si="39"/>
        <v>4755.5555555555557</v>
      </c>
      <c r="K628" s="272">
        <v>3100</v>
      </c>
      <c r="L628" s="270">
        <v>4400</v>
      </c>
      <c r="M628" s="271">
        <v>4700</v>
      </c>
      <c r="N628" s="272">
        <v>3300</v>
      </c>
      <c r="O628" s="270">
        <v>4500</v>
      </c>
      <c r="P628" s="271">
        <v>4800</v>
      </c>
      <c r="Q628" s="272">
        <v>3400</v>
      </c>
      <c r="R628" s="270">
        <v>4500</v>
      </c>
      <c r="S628" s="271">
        <v>4800</v>
      </c>
      <c r="T628" s="272">
        <v>3400</v>
      </c>
      <c r="U628" s="270">
        <v>4500</v>
      </c>
      <c r="V628" s="271">
        <v>4800</v>
      </c>
      <c r="W628" s="272">
        <v>3200</v>
      </c>
      <c r="X628" s="270">
        <v>4500</v>
      </c>
      <c r="Y628" s="271">
        <v>4800</v>
      </c>
      <c r="Z628" s="272">
        <v>3500</v>
      </c>
      <c r="AA628" s="270">
        <v>4500</v>
      </c>
      <c r="AB628" s="271">
        <v>4800</v>
      </c>
      <c r="AC628" s="272">
        <v>3000</v>
      </c>
      <c r="AD628" s="270">
        <v>4300</v>
      </c>
      <c r="AE628" s="271">
        <v>4600</v>
      </c>
      <c r="AF628" s="272">
        <v>3400</v>
      </c>
      <c r="AG628" s="270">
        <v>4500</v>
      </c>
      <c r="AH628" s="271">
        <v>4800</v>
      </c>
      <c r="AI628" s="270">
        <v>3100</v>
      </c>
      <c r="AJ628" s="270">
        <v>4400</v>
      </c>
      <c r="AK628" s="271">
        <v>4700</v>
      </c>
      <c r="AL628" s="72"/>
    </row>
    <row r="629" spans="1:38" x14ac:dyDescent="0.25">
      <c r="A629" s="105"/>
      <c r="B629" s="19"/>
      <c r="C629" s="38" t="s">
        <v>962</v>
      </c>
      <c r="D629" s="632" t="s">
        <v>196</v>
      </c>
      <c r="E629" s="35">
        <f t="shared" si="37"/>
        <v>7205.5555555555557</v>
      </c>
      <c r="F629" s="11"/>
      <c r="G629" s="22">
        <f t="shared" si="38"/>
        <v>27</v>
      </c>
      <c r="H629" s="273">
        <f t="shared" si="39"/>
        <v>5266.666666666667</v>
      </c>
      <c r="I629" s="310">
        <f t="shared" si="39"/>
        <v>6455.5555555555557</v>
      </c>
      <c r="J629" s="316">
        <f t="shared" si="39"/>
        <v>7205.5555555555557</v>
      </c>
      <c r="K629" s="273">
        <v>5100</v>
      </c>
      <c r="L629" s="275">
        <v>6400</v>
      </c>
      <c r="M629" s="274">
        <v>7150</v>
      </c>
      <c r="N629" s="273">
        <v>5300</v>
      </c>
      <c r="O629" s="275">
        <v>6500</v>
      </c>
      <c r="P629" s="274">
        <v>7250</v>
      </c>
      <c r="Q629" s="273">
        <v>5400</v>
      </c>
      <c r="R629" s="275">
        <v>6500</v>
      </c>
      <c r="S629" s="274">
        <v>7250</v>
      </c>
      <c r="T629" s="273">
        <v>5400</v>
      </c>
      <c r="U629" s="275">
        <v>6500</v>
      </c>
      <c r="V629" s="274">
        <v>7250</v>
      </c>
      <c r="W629" s="273">
        <v>5200</v>
      </c>
      <c r="X629" s="275">
        <v>6500</v>
      </c>
      <c r="Y629" s="274">
        <v>7250</v>
      </c>
      <c r="Z629" s="273">
        <v>5500</v>
      </c>
      <c r="AA629" s="275">
        <v>6500</v>
      </c>
      <c r="AB629" s="274">
        <v>7250</v>
      </c>
      <c r="AC629" s="273">
        <v>5000</v>
      </c>
      <c r="AD629" s="275">
        <v>6300</v>
      </c>
      <c r="AE629" s="274">
        <v>7050</v>
      </c>
      <c r="AF629" s="273">
        <v>5400</v>
      </c>
      <c r="AG629" s="275">
        <v>6500</v>
      </c>
      <c r="AH629" s="274">
        <v>7250</v>
      </c>
      <c r="AI629" s="275">
        <v>5100</v>
      </c>
      <c r="AJ629" s="275">
        <v>6400</v>
      </c>
      <c r="AK629" s="274">
        <v>7150</v>
      </c>
      <c r="AL629" s="72"/>
    </row>
    <row r="630" spans="1:38" x14ac:dyDescent="0.25">
      <c r="A630" s="105"/>
      <c r="B630" s="19"/>
      <c r="C630" s="152" t="s">
        <v>963</v>
      </c>
      <c r="D630" s="228" t="s">
        <v>196</v>
      </c>
      <c r="E630" s="154">
        <f t="shared" si="37"/>
        <v>9455.5555555555547</v>
      </c>
      <c r="F630" s="11"/>
      <c r="G630" s="150">
        <f t="shared" si="38"/>
        <v>27</v>
      </c>
      <c r="H630" s="276">
        <f t="shared" si="39"/>
        <v>7266.666666666667</v>
      </c>
      <c r="I630" s="309">
        <f t="shared" si="39"/>
        <v>8455.5555555555547</v>
      </c>
      <c r="J630" s="317">
        <f t="shared" si="39"/>
        <v>9455.5555555555547</v>
      </c>
      <c r="K630" s="276">
        <v>7100</v>
      </c>
      <c r="L630" s="278">
        <v>8400</v>
      </c>
      <c r="M630" s="277">
        <v>9400</v>
      </c>
      <c r="N630" s="276">
        <v>7300</v>
      </c>
      <c r="O630" s="278">
        <v>8500</v>
      </c>
      <c r="P630" s="277">
        <v>9500</v>
      </c>
      <c r="Q630" s="276">
        <v>7400</v>
      </c>
      <c r="R630" s="278">
        <v>8500</v>
      </c>
      <c r="S630" s="277">
        <v>9500</v>
      </c>
      <c r="T630" s="276">
        <v>7400</v>
      </c>
      <c r="U630" s="278">
        <v>8500</v>
      </c>
      <c r="V630" s="277">
        <v>9500</v>
      </c>
      <c r="W630" s="276">
        <v>7200</v>
      </c>
      <c r="X630" s="278">
        <v>8500</v>
      </c>
      <c r="Y630" s="277">
        <v>9500</v>
      </c>
      <c r="Z630" s="276">
        <v>7500</v>
      </c>
      <c r="AA630" s="278">
        <v>8500</v>
      </c>
      <c r="AB630" s="277">
        <v>9500</v>
      </c>
      <c r="AC630" s="276">
        <v>7000</v>
      </c>
      <c r="AD630" s="278">
        <v>8300</v>
      </c>
      <c r="AE630" s="277">
        <v>9300</v>
      </c>
      <c r="AF630" s="276">
        <v>7400</v>
      </c>
      <c r="AG630" s="278">
        <v>8500</v>
      </c>
      <c r="AH630" s="277">
        <v>9500</v>
      </c>
      <c r="AI630" s="278">
        <v>7100</v>
      </c>
      <c r="AJ630" s="278">
        <v>8400</v>
      </c>
      <c r="AK630" s="277">
        <v>9400</v>
      </c>
      <c r="AL630" s="72"/>
    </row>
    <row r="631" spans="1:38" x14ac:dyDescent="0.25">
      <c r="A631" s="105"/>
      <c r="B631" s="19"/>
      <c r="C631" s="38" t="s">
        <v>964</v>
      </c>
      <c r="D631" s="632" t="s">
        <v>196</v>
      </c>
      <c r="E631" s="35">
        <f t="shared" si="37"/>
        <v>11955.555555555555</v>
      </c>
      <c r="F631" s="11"/>
      <c r="G631" s="22">
        <f t="shared" si="38"/>
        <v>27</v>
      </c>
      <c r="H631" s="273">
        <f t="shared" si="39"/>
        <v>9766.6666666666661</v>
      </c>
      <c r="I631" s="310">
        <f t="shared" si="39"/>
        <v>10955.555555555555</v>
      </c>
      <c r="J631" s="316">
        <f t="shared" si="39"/>
        <v>11955.555555555555</v>
      </c>
      <c r="K631" s="273">
        <v>9600</v>
      </c>
      <c r="L631" s="275">
        <v>10900</v>
      </c>
      <c r="M631" s="274">
        <v>11900</v>
      </c>
      <c r="N631" s="273">
        <v>9800</v>
      </c>
      <c r="O631" s="275">
        <v>11000</v>
      </c>
      <c r="P631" s="274">
        <v>12000</v>
      </c>
      <c r="Q631" s="273">
        <v>9900</v>
      </c>
      <c r="R631" s="275">
        <v>11000</v>
      </c>
      <c r="S631" s="274">
        <v>12000</v>
      </c>
      <c r="T631" s="273">
        <v>9900</v>
      </c>
      <c r="U631" s="275">
        <v>11000</v>
      </c>
      <c r="V631" s="274">
        <v>12000</v>
      </c>
      <c r="W631" s="273">
        <v>9700</v>
      </c>
      <c r="X631" s="275">
        <v>11000</v>
      </c>
      <c r="Y631" s="274">
        <v>12000</v>
      </c>
      <c r="Z631" s="273">
        <v>10000</v>
      </c>
      <c r="AA631" s="275">
        <v>11000</v>
      </c>
      <c r="AB631" s="274">
        <v>12000</v>
      </c>
      <c r="AC631" s="273">
        <v>9500</v>
      </c>
      <c r="AD631" s="275">
        <v>10800</v>
      </c>
      <c r="AE631" s="274">
        <v>11800</v>
      </c>
      <c r="AF631" s="273">
        <v>9900</v>
      </c>
      <c r="AG631" s="275">
        <v>11000</v>
      </c>
      <c r="AH631" s="274">
        <v>12000</v>
      </c>
      <c r="AI631" s="275">
        <v>9600</v>
      </c>
      <c r="AJ631" s="275">
        <v>10900</v>
      </c>
      <c r="AK631" s="274">
        <v>11900</v>
      </c>
      <c r="AL631" s="72"/>
    </row>
    <row r="632" spans="1:38" ht="15.75" thickBot="1" x14ac:dyDescent="0.3">
      <c r="A632" s="331"/>
      <c r="B632" s="19"/>
      <c r="C632" s="153" t="s">
        <v>965</v>
      </c>
      <c r="D632" s="78" t="s">
        <v>196</v>
      </c>
      <c r="E632" s="155">
        <f t="shared" si="37"/>
        <v>13955.555555555555</v>
      </c>
      <c r="F632" s="11"/>
      <c r="G632" s="151">
        <f t="shared" si="38"/>
        <v>27</v>
      </c>
      <c r="H632" s="279">
        <f t="shared" si="39"/>
        <v>11766.666666666666</v>
      </c>
      <c r="I632" s="312">
        <f t="shared" si="39"/>
        <v>12955.555555555555</v>
      </c>
      <c r="J632" s="318">
        <f t="shared" si="39"/>
        <v>13955.555555555555</v>
      </c>
      <c r="K632" s="279">
        <v>11600</v>
      </c>
      <c r="L632" s="281">
        <v>12900</v>
      </c>
      <c r="M632" s="280">
        <v>13900</v>
      </c>
      <c r="N632" s="279">
        <v>11800</v>
      </c>
      <c r="O632" s="281">
        <v>13000</v>
      </c>
      <c r="P632" s="280">
        <v>14000</v>
      </c>
      <c r="Q632" s="279">
        <v>11900</v>
      </c>
      <c r="R632" s="281">
        <v>13000</v>
      </c>
      <c r="S632" s="280">
        <v>14000</v>
      </c>
      <c r="T632" s="279">
        <v>11900</v>
      </c>
      <c r="U632" s="281">
        <v>13000</v>
      </c>
      <c r="V632" s="280">
        <v>14000</v>
      </c>
      <c r="W632" s="279">
        <v>11700</v>
      </c>
      <c r="X632" s="281">
        <v>13000</v>
      </c>
      <c r="Y632" s="280">
        <v>14000</v>
      </c>
      <c r="Z632" s="279">
        <v>12000</v>
      </c>
      <c r="AA632" s="281">
        <v>13000</v>
      </c>
      <c r="AB632" s="280">
        <v>14000</v>
      </c>
      <c r="AC632" s="279">
        <v>11500</v>
      </c>
      <c r="AD632" s="281">
        <v>12800</v>
      </c>
      <c r="AE632" s="280">
        <v>13800</v>
      </c>
      <c r="AF632" s="279">
        <v>11900</v>
      </c>
      <c r="AG632" s="281">
        <v>13000</v>
      </c>
      <c r="AH632" s="280">
        <v>14000</v>
      </c>
      <c r="AI632" s="281">
        <v>11600</v>
      </c>
      <c r="AJ632" s="281">
        <v>12900</v>
      </c>
      <c r="AK632" s="280">
        <v>13900</v>
      </c>
      <c r="AL632" s="72"/>
    </row>
    <row r="633" spans="1:38" x14ac:dyDescent="0.25">
      <c r="A633" s="330" t="s">
        <v>966</v>
      </c>
      <c r="B633" s="19"/>
      <c r="C633" s="38" t="s">
        <v>967</v>
      </c>
      <c r="D633" s="632" t="s">
        <v>196</v>
      </c>
      <c r="E633" s="35">
        <f t="shared" si="37"/>
        <v>15488.888888888889</v>
      </c>
      <c r="F633" s="11"/>
      <c r="G633" s="22">
        <f t="shared" si="38"/>
        <v>27</v>
      </c>
      <c r="H633" s="273">
        <f t="shared" si="39"/>
        <v>11450</v>
      </c>
      <c r="I633" s="310">
        <f t="shared" si="39"/>
        <v>13555.555555555555</v>
      </c>
      <c r="J633" s="316">
        <f t="shared" si="39"/>
        <v>15488.888888888889</v>
      </c>
      <c r="K633" s="273">
        <v>12250</v>
      </c>
      <c r="L633" s="275">
        <v>13300</v>
      </c>
      <c r="M633" s="274">
        <v>15100</v>
      </c>
      <c r="N633" s="273">
        <v>12500</v>
      </c>
      <c r="O633" s="275">
        <v>13550</v>
      </c>
      <c r="P633" s="274">
        <v>15300</v>
      </c>
      <c r="Q633" s="273">
        <v>12850</v>
      </c>
      <c r="R633" s="275">
        <v>13700</v>
      </c>
      <c r="S633" s="274">
        <v>15900</v>
      </c>
      <c r="T633" s="273">
        <v>12850</v>
      </c>
      <c r="U633" s="275">
        <v>13700</v>
      </c>
      <c r="V633" s="274">
        <v>15900</v>
      </c>
      <c r="W633" s="273">
        <v>12350</v>
      </c>
      <c r="X633" s="275">
        <v>13400</v>
      </c>
      <c r="Y633" s="274">
        <v>15200</v>
      </c>
      <c r="Z633" s="273">
        <v>3000</v>
      </c>
      <c r="AA633" s="275">
        <v>14000</v>
      </c>
      <c r="AB633" s="274">
        <v>16000</v>
      </c>
      <c r="AC633" s="273">
        <v>12150</v>
      </c>
      <c r="AD633" s="275">
        <v>13200</v>
      </c>
      <c r="AE633" s="274">
        <v>15000</v>
      </c>
      <c r="AF633" s="273">
        <v>12850</v>
      </c>
      <c r="AG633" s="275">
        <v>13850</v>
      </c>
      <c r="AH633" s="274">
        <v>15900</v>
      </c>
      <c r="AI633" s="275">
        <v>12250</v>
      </c>
      <c r="AJ633" s="275">
        <v>13300</v>
      </c>
      <c r="AK633" s="274">
        <v>15100</v>
      </c>
      <c r="AL633" s="72"/>
    </row>
    <row r="634" spans="1:38" x14ac:dyDescent="0.25">
      <c r="A634" s="105"/>
      <c r="B634" s="19"/>
      <c r="C634" s="152" t="s">
        <v>968</v>
      </c>
      <c r="D634" s="228" t="s">
        <v>196</v>
      </c>
      <c r="E634" s="154">
        <f t="shared" si="37"/>
        <v>17138.888888888891</v>
      </c>
      <c r="F634" s="11"/>
      <c r="G634" s="150">
        <f t="shared" si="38"/>
        <v>27</v>
      </c>
      <c r="H634" s="276">
        <f t="shared" si="39"/>
        <v>13472.222222222223</v>
      </c>
      <c r="I634" s="309">
        <f t="shared" si="39"/>
        <v>14633.333333333334</v>
      </c>
      <c r="J634" s="317">
        <f t="shared" si="39"/>
        <v>17138.888888888891</v>
      </c>
      <c r="K634" s="276">
        <v>13250</v>
      </c>
      <c r="L634" s="278">
        <v>14400</v>
      </c>
      <c r="M634" s="277">
        <v>16400</v>
      </c>
      <c r="N634" s="276">
        <v>13500</v>
      </c>
      <c r="O634" s="278">
        <v>14650</v>
      </c>
      <c r="P634" s="277">
        <v>16600</v>
      </c>
      <c r="Q634" s="276">
        <v>13650</v>
      </c>
      <c r="R634" s="278">
        <v>14800</v>
      </c>
      <c r="S634" s="277">
        <v>18150</v>
      </c>
      <c r="T634" s="276">
        <v>13650</v>
      </c>
      <c r="U634" s="278">
        <v>14800</v>
      </c>
      <c r="V634" s="277">
        <v>18000</v>
      </c>
      <c r="W634" s="276">
        <v>13350</v>
      </c>
      <c r="X634" s="278">
        <v>14500</v>
      </c>
      <c r="Y634" s="277">
        <v>16500</v>
      </c>
      <c r="Z634" s="276">
        <v>13800</v>
      </c>
      <c r="AA634" s="278">
        <v>15000</v>
      </c>
      <c r="AB634" s="277">
        <v>18000</v>
      </c>
      <c r="AC634" s="276">
        <v>13150</v>
      </c>
      <c r="AD634" s="278">
        <v>14300</v>
      </c>
      <c r="AE634" s="277">
        <v>16300</v>
      </c>
      <c r="AF634" s="276">
        <v>13650</v>
      </c>
      <c r="AG634" s="278">
        <v>14850</v>
      </c>
      <c r="AH634" s="277">
        <v>17900</v>
      </c>
      <c r="AI634" s="278">
        <v>13250</v>
      </c>
      <c r="AJ634" s="278">
        <v>14400</v>
      </c>
      <c r="AK634" s="277">
        <v>16400</v>
      </c>
      <c r="AL634" s="72"/>
    </row>
    <row r="635" spans="1:38" x14ac:dyDescent="0.25">
      <c r="A635" s="105"/>
      <c r="B635" s="19"/>
      <c r="C635" s="38" t="s">
        <v>969</v>
      </c>
      <c r="D635" s="632" t="s">
        <v>196</v>
      </c>
      <c r="E635" s="35">
        <f t="shared" si="37"/>
        <v>19427.777777777777</v>
      </c>
      <c r="F635" s="11"/>
      <c r="G635" s="22">
        <f t="shared" si="38"/>
        <v>27</v>
      </c>
      <c r="H635" s="273">
        <f t="shared" si="39"/>
        <v>14205.555555555555</v>
      </c>
      <c r="I635" s="310">
        <f t="shared" si="39"/>
        <v>15705.555555555555</v>
      </c>
      <c r="J635" s="316">
        <f t="shared" si="39"/>
        <v>19427.777777777777</v>
      </c>
      <c r="K635" s="273">
        <v>14000</v>
      </c>
      <c r="L635" s="275">
        <v>15500</v>
      </c>
      <c r="M635" s="274">
        <v>18550</v>
      </c>
      <c r="N635" s="273">
        <v>14250</v>
      </c>
      <c r="O635" s="275">
        <v>15750</v>
      </c>
      <c r="P635" s="274">
        <v>18750</v>
      </c>
      <c r="Q635" s="273">
        <v>14400</v>
      </c>
      <c r="R635" s="275">
        <v>15900</v>
      </c>
      <c r="S635" s="274">
        <v>20600</v>
      </c>
      <c r="T635" s="273">
        <v>14350</v>
      </c>
      <c r="U635" s="275">
        <v>15850</v>
      </c>
      <c r="V635" s="274">
        <v>20400</v>
      </c>
      <c r="W635" s="273">
        <v>14100</v>
      </c>
      <c r="X635" s="275">
        <v>15600</v>
      </c>
      <c r="Y635" s="274">
        <v>18650</v>
      </c>
      <c r="Z635" s="273">
        <v>14500</v>
      </c>
      <c r="AA635" s="275">
        <v>16000</v>
      </c>
      <c r="AB635" s="274">
        <v>20500</v>
      </c>
      <c r="AC635" s="273">
        <v>13900</v>
      </c>
      <c r="AD635" s="275">
        <v>15400</v>
      </c>
      <c r="AE635" s="274">
        <v>18450</v>
      </c>
      <c r="AF635" s="273">
        <v>14350</v>
      </c>
      <c r="AG635" s="275">
        <v>15850</v>
      </c>
      <c r="AH635" s="274">
        <v>20400</v>
      </c>
      <c r="AI635" s="275">
        <v>14000</v>
      </c>
      <c r="AJ635" s="275">
        <v>15500</v>
      </c>
      <c r="AK635" s="274">
        <v>18550</v>
      </c>
      <c r="AL635" s="72"/>
    </row>
    <row r="636" spans="1:38" x14ac:dyDescent="0.25">
      <c r="A636" s="105"/>
      <c r="B636" s="19"/>
      <c r="C636" s="152" t="s">
        <v>970</v>
      </c>
      <c r="D636" s="228" t="s">
        <v>196</v>
      </c>
      <c r="E636" s="154">
        <f t="shared" si="37"/>
        <v>21677.777777777777</v>
      </c>
      <c r="F636" s="11"/>
      <c r="G636" s="150">
        <f t="shared" si="38"/>
        <v>27</v>
      </c>
      <c r="H636" s="276">
        <f t="shared" si="39"/>
        <v>14805.555555555555</v>
      </c>
      <c r="I636" s="309">
        <f t="shared" si="39"/>
        <v>17105.555555555555</v>
      </c>
      <c r="J636" s="317">
        <f t="shared" si="39"/>
        <v>21677.777777777777</v>
      </c>
      <c r="K636" s="276">
        <v>14650</v>
      </c>
      <c r="L636" s="278">
        <v>17100</v>
      </c>
      <c r="M636" s="277">
        <v>20800</v>
      </c>
      <c r="N636" s="276">
        <v>14900</v>
      </c>
      <c r="O636" s="278">
        <v>17350</v>
      </c>
      <c r="P636" s="277">
        <v>21000</v>
      </c>
      <c r="Q636" s="276">
        <v>15050</v>
      </c>
      <c r="R636" s="278">
        <v>17500</v>
      </c>
      <c r="S636" s="277">
        <v>22500</v>
      </c>
      <c r="T636" s="276">
        <v>14850</v>
      </c>
      <c r="U636" s="278">
        <v>16850</v>
      </c>
      <c r="V636" s="277">
        <v>22500</v>
      </c>
      <c r="W636" s="276">
        <v>14750</v>
      </c>
      <c r="X636" s="278">
        <v>17200</v>
      </c>
      <c r="Y636" s="277">
        <v>20900</v>
      </c>
      <c r="Z636" s="276">
        <v>15000</v>
      </c>
      <c r="AA636" s="278">
        <v>17000</v>
      </c>
      <c r="AB636" s="277">
        <v>23000</v>
      </c>
      <c r="AC636" s="276">
        <v>14550</v>
      </c>
      <c r="AD636" s="278">
        <v>17000</v>
      </c>
      <c r="AE636" s="277">
        <v>20700</v>
      </c>
      <c r="AF636" s="276">
        <v>14850</v>
      </c>
      <c r="AG636" s="278">
        <v>16850</v>
      </c>
      <c r="AH636" s="277">
        <v>22900</v>
      </c>
      <c r="AI636" s="278">
        <v>14650</v>
      </c>
      <c r="AJ636" s="278">
        <v>17100</v>
      </c>
      <c r="AK636" s="277">
        <v>20800</v>
      </c>
      <c r="AL636" s="72"/>
    </row>
    <row r="637" spans="1:38" x14ac:dyDescent="0.25">
      <c r="A637" s="105"/>
      <c r="B637" s="19"/>
      <c r="C637" s="38" t="s">
        <v>971</v>
      </c>
      <c r="D637" s="632" t="s">
        <v>196</v>
      </c>
      <c r="E637" s="35">
        <f t="shared" ref="E637:E700" si="40">J637</f>
        <v>23611.111111111109</v>
      </c>
      <c r="F637" s="11"/>
      <c r="G637" s="22">
        <f t="shared" ref="G637:G700" si="41">COUNT(K637:AK637)</f>
        <v>27</v>
      </c>
      <c r="H637" s="273">
        <f t="shared" si="39"/>
        <v>16066.666666666666</v>
      </c>
      <c r="I637" s="310">
        <f t="shared" si="39"/>
        <v>18438.888888888891</v>
      </c>
      <c r="J637" s="316">
        <f t="shared" si="39"/>
        <v>23611.111111111109</v>
      </c>
      <c r="K637" s="273">
        <v>16100</v>
      </c>
      <c r="L637" s="275">
        <v>18600</v>
      </c>
      <c r="M637" s="274">
        <v>23300</v>
      </c>
      <c r="N637" s="273">
        <v>16350</v>
      </c>
      <c r="O637" s="275">
        <v>18850</v>
      </c>
      <c r="P637" s="274">
        <v>23500</v>
      </c>
      <c r="Q637" s="273">
        <v>16000</v>
      </c>
      <c r="R637" s="275">
        <v>19000</v>
      </c>
      <c r="S637" s="274">
        <v>24000</v>
      </c>
      <c r="T637" s="273">
        <v>16000</v>
      </c>
      <c r="U637" s="275">
        <v>17850</v>
      </c>
      <c r="V637" s="274">
        <v>23900</v>
      </c>
      <c r="W637" s="273">
        <v>16200</v>
      </c>
      <c r="X637" s="275">
        <v>18700</v>
      </c>
      <c r="Y637" s="274">
        <v>23400</v>
      </c>
      <c r="Z637" s="273">
        <v>16000</v>
      </c>
      <c r="AA637" s="275">
        <v>18000</v>
      </c>
      <c r="AB637" s="274">
        <v>24000</v>
      </c>
      <c r="AC637" s="273">
        <v>16000</v>
      </c>
      <c r="AD637" s="275">
        <v>18500</v>
      </c>
      <c r="AE637" s="274">
        <v>23200</v>
      </c>
      <c r="AF637" s="273">
        <v>15850</v>
      </c>
      <c r="AG637" s="275">
        <v>17850</v>
      </c>
      <c r="AH637" s="274">
        <v>23900</v>
      </c>
      <c r="AI637" s="275">
        <v>16100</v>
      </c>
      <c r="AJ637" s="275">
        <v>18600</v>
      </c>
      <c r="AK637" s="274">
        <v>23300</v>
      </c>
      <c r="AL637" s="72"/>
    </row>
    <row r="638" spans="1:38" x14ac:dyDescent="0.25">
      <c r="A638" s="105"/>
      <c r="B638" s="19"/>
      <c r="C638" s="152" t="s">
        <v>972</v>
      </c>
      <c r="D638" s="228" t="s">
        <v>196</v>
      </c>
      <c r="E638" s="154">
        <f t="shared" si="40"/>
        <v>5111.1111111111113</v>
      </c>
      <c r="F638" s="11"/>
      <c r="G638" s="150">
        <f t="shared" si="41"/>
        <v>27</v>
      </c>
      <c r="H638" s="276">
        <f t="shared" ref="H638:J701" si="42">AVERAGE(K638,N638,Q638,T638,W638,Z638,AC638,AF638,AI638)</f>
        <v>3911.1111111111113</v>
      </c>
      <c r="I638" s="309">
        <f t="shared" si="42"/>
        <v>4511.1111111111113</v>
      </c>
      <c r="J638" s="317">
        <f t="shared" si="42"/>
        <v>5111.1111111111113</v>
      </c>
      <c r="K638" s="276">
        <v>3800</v>
      </c>
      <c r="L638" s="278">
        <v>4400</v>
      </c>
      <c r="M638" s="277">
        <v>5000</v>
      </c>
      <c r="N638" s="276">
        <v>4000</v>
      </c>
      <c r="O638" s="278">
        <v>4600</v>
      </c>
      <c r="P638" s="277">
        <v>5200</v>
      </c>
      <c r="Q638" s="276">
        <v>4000</v>
      </c>
      <c r="R638" s="278">
        <v>4600</v>
      </c>
      <c r="S638" s="277">
        <v>5200</v>
      </c>
      <c r="T638" s="276">
        <v>4000</v>
      </c>
      <c r="U638" s="278">
        <v>4600</v>
      </c>
      <c r="V638" s="277">
        <v>5200</v>
      </c>
      <c r="W638" s="276">
        <v>3900</v>
      </c>
      <c r="X638" s="278">
        <v>4500</v>
      </c>
      <c r="Y638" s="277">
        <v>5100</v>
      </c>
      <c r="Z638" s="276">
        <v>4000</v>
      </c>
      <c r="AA638" s="278">
        <v>4600</v>
      </c>
      <c r="AB638" s="277">
        <v>5200</v>
      </c>
      <c r="AC638" s="276">
        <v>3700</v>
      </c>
      <c r="AD638" s="278">
        <v>4300</v>
      </c>
      <c r="AE638" s="277">
        <v>4900</v>
      </c>
      <c r="AF638" s="276">
        <v>4000</v>
      </c>
      <c r="AG638" s="278">
        <v>4600</v>
      </c>
      <c r="AH638" s="277">
        <v>5200</v>
      </c>
      <c r="AI638" s="278">
        <v>3800</v>
      </c>
      <c r="AJ638" s="278">
        <v>4400</v>
      </c>
      <c r="AK638" s="277">
        <v>5000</v>
      </c>
      <c r="AL638" s="72"/>
    </row>
    <row r="639" spans="1:38" x14ac:dyDescent="0.25">
      <c r="A639" s="105"/>
      <c r="B639" s="19"/>
      <c r="C639" s="38" t="s">
        <v>973</v>
      </c>
      <c r="D639" s="632" t="s">
        <v>196</v>
      </c>
      <c r="E639" s="35">
        <f t="shared" si="40"/>
        <v>7855.5555555555557</v>
      </c>
      <c r="F639" s="11"/>
      <c r="G639" s="22">
        <f t="shared" si="41"/>
        <v>27</v>
      </c>
      <c r="H639" s="273">
        <f t="shared" si="42"/>
        <v>6233.333333333333</v>
      </c>
      <c r="I639" s="310">
        <f t="shared" si="42"/>
        <v>6911.1111111111113</v>
      </c>
      <c r="J639" s="316">
        <f t="shared" si="42"/>
        <v>7855.5555555555557</v>
      </c>
      <c r="K639" s="273">
        <v>6100</v>
      </c>
      <c r="L639" s="275">
        <v>6800</v>
      </c>
      <c r="M639" s="274">
        <v>7700</v>
      </c>
      <c r="N639" s="273">
        <v>6300</v>
      </c>
      <c r="O639" s="275">
        <v>7000</v>
      </c>
      <c r="P639" s="274">
        <v>7900</v>
      </c>
      <c r="Q639" s="273">
        <v>6500</v>
      </c>
      <c r="R639" s="275">
        <v>7000</v>
      </c>
      <c r="S639" s="274">
        <v>8300</v>
      </c>
      <c r="T639" s="273">
        <v>6300</v>
      </c>
      <c r="U639" s="275">
        <v>7000</v>
      </c>
      <c r="V639" s="274">
        <v>7900</v>
      </c>
      <c r="W639" s="273">
        <v>6200</v>
      </c>
      <c r="X639" s="275">
        <v>6900</v>
      </c>
      <c r="Y639" s="274">
        <v>7800</v>
      </c>
      <c r="Z639" s="273">
        <v>6300</v>
      </c>
      <c r="AA639" s="275">
        <v>7000</v>
      </c>
      <c r="AB639" s="274">
        <v>7900</v>
      </c>
      <c r="AC639" s="273">
        <v>6000</v>
      </c>
      <c r="AD639" s="275">
        <v>6700</v>
      </c>
      <c r="AE639" s="274">
        <v>7600</v>
      </c>
      <c r="AF639" s="273">
        <v>6300</v>
      </c>
      <c r="AG639" s="275">
        <v>7000</v>
      </c>
      <c r="AH639" s="274">
        <v>7900</v>
      </c>
      <c r="AI639" s="275">
        <v>6100</v>
      </c>
      <c r="AJ639" s="275">
        <v>6800</v>
      </c>
      <c r="AK639" s="274">
        <v>7700</v>
      </c>
      <c r="AL639" s="72"/>
    </row>
    <row r="640" spans="1:38" x14ac:dyDescent="0.25">
      <c r="A640" s="105"/>
      <c r="B640" s="19"/>
      <c r="C640" s="152" t="s">
        <v>974</v>
      </c>
      <c r="D640" s="228" t="s">
        <v>196</v>
      </c>
      <c r="E640" s="154">
        <f t="shared" si="40"/>
        <v>11077.777777777777</v>
      </c>
      <c r="F640" s="11"/>
      <c r="G640" s="150">
        <f t="shared" si="41"/>
        <v>27</v>
      </c>
      <c r="H640" s="276">
        <f t="shared" si="42"/>
        <v>8522.2222222222226</v>
      </c>
      <c r="I640" s="309">
        <f t="shared" si="42"/>
        <v>9605.5555555555547</v>
      </c>
      <c r="J640" s="317">
        <f t="shared" si="42"/>
        <v>11077.777777777777</v>
      </c>
      <c r="K640" s="276">
        <v>8300</v>
      </c>
      <c r="L640" s="278">
        <v>9400</v>
      </c>
      <c r="M640" s="277">
        <v>10800</v>
      </c>
      <c r="N640" s="276">
        <v>8500</v>
      </c>
      <c r="O640" s="278">
        <v>9600</v>
      </c>
      <c r="P640" s="277">
        <v>11000</v>
      </c>
      <c r="Q640" s="276">
        <v>9500</v>
      </c>
      <c r="R640" s="278">
        <v>10450</v>
      </c>
      <c r="S640" s="277">
        <v>12500</v>
      </c>
      <c r="T640" s="276">
        <v>8500</v>
      </c>
      <c r="U640" s="278">
        <v>9600</v>
      </c>
      <c r="V640" s="277">
        <v>11000</v>
      </c>
      <c r="W640" s="276">
        <v>8400</v>
      </c>
      <c r="X640" s="278">
        <v>9500</v>
      </c>
      <c r="Y640" s="277">
        <v>10900</v>
      </c>
      <c r="Z640" s="276">
        <v>8500</v>
      </c>
      <c r="AA640" s="278">
        <v>9600</v>
      </c>
      <c r="AB640" s="277">
        <v>11000</v>
      </c>
      <c r="AC640" s="276">
        <v>8200</v>
      </c>
      <c r="AD640" s="278">
        <v>9300</v>
      </c>
      <c r="AE640" s="277">
        <v>10700</v>
      </c>
      <c r="AF640" s="276">
        <v>8500</v>
      </c>
      <c r="AG640" s="278">
        <v>9600</v>
      </c>
      <c r="AH640" s="277">
        <v>11000</v>
      </c>
      <c r="AI640" s="278">
        <v>8300</v>
      </c>
      <c r="AJ640" s="278">
        <v>9400</v>
      </c>
      <c r="AK640" s="277">
        <v>10800</v>
      </c>
      <c r="AL640" s="72"/>
    </row>
    <row r="641" spans="1:38" x14ac:dyDescent="0.25">
      <c r="A641" s="105"/>
      <c r="B641" s="19"/>
      <c r="C641" s="38" t="s">
        <v>975</v>
      </c>
      <c r="D641" s="632" t="s">
        <v>196</v>
      </c>
      <c r="E641" s="35">
        <f t="shared" si="40"/>
        <v>13011.111111111111</v>
      </c>
      <c r="F641" s="11"/>
      <c r="G641" s="22">
        <f t="shared" si="41"/>
        <v>27</v>
      </c>
      <c r="H641" s="273">
        <f t="shared" si="42"/>
        <v>11766.666666666666</v>
      </c>
      <c r="I641" s="310">
        <f t="shared" si="42"/>
        <v>12288.888888888889</v>
      </c>
      <c r="J641" s="316">
        <f t="shared" si="42"/>
        <v>13011.111111111111</v>
      </c>
      <c r="K641" s="273">
        <v>11600</v>
      </c>
      <c r="L641" s="275">
        <v>12100</v>
      </c>
      <c r="M641" s="274">
        <v>12800</v>
      </c>
      <c r="N641" s="273">
        <v>11800</v>
      </c>
      <c r="O641" s="275">
        <v>12300</v>
      </c>
      <c r="P641" s="274">
        <v>13000</v>
      </c>
      <c r="Q641" s="273">
        <v>12300</v>
      </c>
      <c r="R641" s="275">
        <v>12950</v>
      </c>
      <c r="S641" s="274">
        <v>13800</v>
      </c>
      <c r="T641" s="273">
        <v>11800</v>
      </c>
      <c r="U641" s="275">
        <v>12300</v>
      </c>
      <c r="V641" s="274">
        <v>13000</v>
      </c>
      <c r="W641" s="273">
        <v>11700</v>
      </c>
      <c r="X641" s="275">
        <v>12200</v>
      </c>
      <c r="Y641" s="274">
        <v>12900</v>
      </c>
      <c r="Z641" s="273">
        <v>11750</v>
      </c>
      <c r="AA641" s="275">
        <v>12250</v>
      </c>
      <c r="AB641" s="274">
        <v>13000</v>
      </c>
      <c r="AC641" s="273">
        <v>11500</v>
      </c>
      <c r="AD641" s="275">
        <v>12000</v>
      </c>
      <c r="AE641" s="274">
        <v>12700</v>
      </c>
      <c r="AF641" s="273">
        <v>11850</v>
      </c>
      <c r="AG641" s="275">
        <v>12400</v>
      </c>
      <c r="AH641" s="274">
        <v>13100</v>
      </c>
      <c r="AI641" s="275">
        <v>11600</v>
      </c>
      <c r="AJ641" s="275">
        <v>12100</v>
      </c>
      <c r="AK641" s="274">
        <v>12800</v>
      </c>
      <c r="AL641" s="72"/>
    </row>
    <row r="642" spans="1:38" ht="15.75" thickBot="1" x14ac:dyDescent="0.3">
      <c r="A642" s="331"/>
      <c r="B642" s="19"/>
      <c r="C642" s="152" t="s">
        <v>976</v>
      </c>
      <c r="D642" s="228" t="s">
        <v>196</v>
      </c>
      <c r="E642" s="154">
        <f t="shared" si="40"/>
        <v>18188.888888888891</v>
      </c>
      <c r="F642" s="11"/>
      <c r="G642" s="150">
        <f t="shared" si="41"/>
        <v>27</v>
      </c>
      <c r="H642" s="276">
        <f t="shared" si="42"/>
        <v>14844.444444444445</v>
      </c>
      <c r="I642" s="309">
        <f t="shared" si="42"/>
        <v>16522.222222222223</v>
      </c>
      <c r="J642" s="317">
        <f t="shared" si="42"/>
        <v>18188.888888888891</v>
      </c>
      <c r="K642" s="276">
        <v>14800</v>
      </c>
      <c r="L642" s="278">
        <v>16800</v>
      </c>
      <c r="M642" s="277">
        <v>18300</v>
      </c>
      <c r="N642" s="276">
        <v>15000</v>
      </c>
      <c r="O642" s="278">
        <v>17000</v>
      </c>
      <c r="P642" s="277">
        <v>18500</v>
      </c>
      <c r="Q642" s="276">
        <v>15000</v>
      </c>
      <c r="R642" s="278">
        <v>16000</v>
      </c>
      <c r="S642" s="277">
        <v>17400</v>
      </c>
      <c r="T642" s="276">
        <v>15000</v>
      </c>
      <c r="U642" s="278">
        <v>16000</v>
      </c>
      <c r="V642" s="277">
        <v>18400</v>
      </c>
      <c r="W642" s="276">
        <v>14900</v>
      </c>
      <c r="X642" s="278">
        <v>16900</v>
      </c>
      <c r="Y642" s="277">
        <v>18400</v>
      </c>
      <c r="Z642" s="276">
        <v>14900</v>
      </c>
      <c r="AA642" s="278">
        <v>16500</v>
      </c>
      <c r="AB642" s="277">
        <v>18100</v>
      </c>
      <c r="AC642" s="276">
        <v>14700</v>
      </c>
      <c r="AD642" s="278">
        <v>16700</v>
      </c>
      <c r="AE642" s="277">
        <v>18200</v>
      </c>
      <c r="AF642" s="276">
        <v>14500</v>
      </c>
      <c r="AG642" s="278">
        <v>16000</v>
      </c>
      <c r="AH642" s="277">
        <v>18100</v>
      </c>
      <c r="AI642" s="278">
        <v>14800</v>
      </c>
      <c r="AJ642" s="278">
        <v>16800</v>
      </c>
      <c r="AK642" s="277">
        <v>18300</v>
      </c>
      <c r="AL642" s="72"/>
    </row>
    <row r="643" spans="1:38" x14ac:dyDescent="0.25">
      <c r="A643" s="330" t="s">
        <v>977</v>
      </c>
      <c r="B643" s="19"/>
      <c r="C643" s="265" t="s">
        <v>978</v>
      </c>
      <c r="D643" s="633" t="s">
        <v>196</v>
      </c>
      <c r="E643" s="239">
        <f t="shared" si="40"/>
        <v>3911.1111111111113</v>
      </c>
      <c r="F643" s="11"/>
      <c r="G643" s="40">
        <f t="shared" si="41"/>
        <v>27</v>
      </c>
      <c r="H643" s="285">
        <f t="shared" si="42"/>
        <v>2911.1111111111113</v>
      </c>
      <c r="I643" s="314">
        <f t="shared" si="42"/>
        <v>3411.1111111111113</v>
      </c>
      <c r="J643" s="320">
        <f t="shared" si="42"/>
        <v>3911.1111111111113</v>
      </c>
      <c r="K643" s="285">
        <v>2800</v>
      </c>
      <c r="L643" s="287">
        <v>3300</v>
      </c>
      <c r="M643" s="286">
        <v>3800</v>
      </c>
      <c r="N643" s="285">
        <v>3000</v>
      </c>
      <c r="O643" s="287">
        <v>3500</v>
      </c>
      <c r="P643" s="286">
        <v>4000</v>
      </c>
      <c r="Q643" s="285">
        <v>3000</v>
      </c>
      <c r="R643" s="287">
        <v>3500</v>
      </c>
      <c r="S643" s="286">
        <v>4000</v>
      </c>
      <c r="T643" s="285">
        <v>3000</v>
      </c>
      <c r="U643" s="287">
        <v>3500</v>
      </c>
      <c r="V643" s="286">
        <v>4000</v>
      </c>
      <c r="W643" s="285">
        <v>2900</v>
      </c>
      <c r="X643" s="287">
        <v>3400</v>
      </c>
      <c r="Y643" s="286">
        <v>3900</v>
      </c>
      <c r="Z643" s="285">
        <v>3000</v>
      </c>
      <c r="AA643" s="287">
        <v>3500</v>
      </c>
      <c r="AB643" s="286">
        <v>4000</v>
      </c>
      <c r="AC643" s="285">
        <v>2700</v>
      </c>
      <c r="AD643" s="287">
        <v>3200</v>
      </c>
      <c r="AE643" s="286">
        <v>3700</v>
      </c>
      <c r="AF643" s="285">
        <v>3000</v>
      </c>
      <c r="AG643" s="287">
        <v>3500</v>
      </c>
      <c r="AH643" s="286">
        <v>4000</v>
      </c>
      <c r="AI643" s="287">
        <v>2800</v>
      </c>
      <c r="AJ643" s="287">
        <v>3300</v>
      </c>
      <c r="AK643" s="286">
        <v>3800</v>
      </c>
      <c r="AL643" s="72"/>
    </row>
    <row r="644" spans="1:38" x14ac:dyDescent="0.25">
      <c r="A644" s="105"/>
      <c r="B644" s="19"/>
      <c r="C644" s="152" t="s">
        <v>979</v>
      </c>
      <c r="D644" s="228" t="s">
        <v>196</v>
      </c>
      <c r="E644" s="154">
        <f t="shared" si="40"/>
        <v>4911.1111111111113</v>
      </c>
      <c r="F644" s="11"/>
      <c r="G644" s="150">
        <f t="shared" si="41"/>
        <v>27</v>
      </c>
      <c r="H644" s="276">
        <f t="shared" si="42"/>
        <v>3911.1111111111113</v>
      </c>
      <c r="I644" s="309">
        <f t="shared" si="42"/>
        <v>4411.1111111111113</v>
      </c>
      <c r="J644" s="317">
        <f t="shared" si="42"/>
        <v>4911.1111111111113</v>
      </c>
      <c r="K644" s="276">
        <v>3800</v>
      </c>
      <c r="L644" s="278">
        <v>4300</v>
      </c>
      <c r="M644" s="277">
        <v>4800</v>
      </c>
      <c r="N644" s="276">
        <v>4000</v>
      </c>
      <c r="O644" s="278">
        <v>4500</v>
      </c>
      <c r="P644" s="277">
        <v>5000</v>
      </c>
      <c r="Q644" s="276">
        <v>4000</v>
      </c>
      <c r="R644" s="278">
        <v>4500</v>
      </c>
      <c r="S644" s="277">
        <v>5000</v>
      </c>
      <c r="T644" s="276">
        <v>4000</v>
      </c>
      <c r="U644" s="278">
        <v>4500</v>
      </c>
      <c r="V644" s="277">
        <v>5000</v>
      </c>
      <c r="W644" s="276">
        <v>3900</v>
      </c>
      <c r="X644" s="278">
        <v>4400</v>
      </c>
      <c r="Y644" s="277">
        <v>4900</v>
      </c>
      <c r="Z644" s="276">
        <v>4000</v>
      </c>
      <c r="AA644" s="278">
        <v>4500</v>
      </c>
      <c r="AB644" s="277">
        <v>5000</v>
      </c>
      <c r="AC644" s="276">
        <v>3700</v>
      </c>
      <c r="AD644" s="278">
        <v>4200</v>
      </c>
      <c r="AE644" s="277">
        <v>4700</v>
      </c>
      <c r="AF644" s="276">
        <v>4000</v>
      </c>
      <c r="AG644" s="278">
        <v>4500</v>
      </c>
      <c r="AH644" s="277">
        <v>5000</v>
      </c>
      <c r="AI644" s="278">
        <v>3800</v>
      </c>
      <c r="AJ644" s="278">
        <v>4300</v>
      </c>
      <c r="AK644" s="277">
        <v>4800</v>
      </c>
      <c r="AL644" s="72"/>
    </row>
    <row r="645" spans="1:38" x14ac:dyDescent="0.25">
      <c r="A645" s="105"/>
      <c r="B645" s="19"/>
      <c r="C645" s="38" t="s">
        <v>980</v>
      </c>
      <c r="D645" s="632" t="s">
        <v>196</v>
      </c>
      <c r="E645" s="35">
        <f t="shared" si="40"/>
        <v>6911.1111111111113</v>
      </c>
      <c r="F645" s="11"/>
      <c r="G645" s="22">
        <f t="shared" si="41"/>
        <v>27</v>
      </c>
      <c r="H645" s="273">
        <f t="shared" si="42"/>
        <v>4911.1111111111113</v>
      </c>
      <c r="I645" s="310">
        <f t="shared" si="42"/>
        <v>5911.1111111111113</v>
      </c>
      <c r="J645" s="316">
        <f t="shared" si="42"/>
        <v>6911.1111111111113</v>
      </c>
      <c r="K645" s="273">
        <v>4800</v>
      </c>
      <c r="L645" s="275">
        <v>5800</v>
      </c>
      <c r="M645" s="274">
        <v>6800</v>
      </c>
      <c r="N645" s="273">
        <v>5000</v>
      </c>
      <c r="O645" s="275">
        <v>6000</v>
      </c>
      <c r="P645" s="274">
        <v>7000</v>
      </c>
      <c r="Q645" s="273">
        <v>5000</v>
      </c>
      <c r="R645" s="275">
        <v>6000</v>
      </c>
      <c r="S645" s="274">
        <v>7000</v>
      </c>
      <c r="T645" s="273">
        <v>5000</v>
      </c>
      <c r="U645" s="275">
        <v>6000</v>
      </c>
      <c r="V645" s="274">
        <v>7000</v>
      </c>
      <c r="W645" s="273">
        <v>4900</v>
      </c>
      <c r="X645" s="275">
        <v>5900</v>
      </c>
      <c r="Y645" s="274">
        <v>6900</v>
      </c>
      <c r="Z645" s="273">
        <v>5000</v>
      </c>
      <c r="AA645" s="275">
        <v>6000</v>
      </c>
      <c r="AB645" s="274">
        <v>7000</v>
      </c>
      <c r="AC645" s="273">
        <v>4700</v>
      </c>
      <c r="AD645" s="275">
        <v>5700</v>
      </c>
      <c r="AE645" s="274">
        <v>6700</v>
      </c>
      <c r="AF645" s="273">
        <v>5000</v>
      </c>
      <c r="AG645" s="275">
        <v>6000</v>
      </c>
      <c r="AH645" s="274">
        <v>7000</v>
      </c>
      <c r="AI645" s="275">
        <v>4800</v>
      </c>
      <c r="AJ645" s="275">
        <v>5800</v>
      </c>
      <c r="AK645" s="274">
        <v>6800</v>
      </c>
      <c r="AL645" s="72"/>
    </row>
    <row r="646" spans="1:38" x14ac:dyDescent="0.25">
      <c r="A646" s="105"/>
      <c r="B646" s="19"/>
      <c r="C646" s="152" t="s">
        <v>981</v>
      </c>
      <c r="D646" s="228" t="s">
        <v>196</v>
      </c>
      <c r="E646" s="154">
        <f t="shared" si="40"/>
        <v>8911.1111111111113</v>
      </c>
      <c r="F646" s="11"/>
      <c r="G646" s="150">
        <f t="shared" si="41"/>
        <v>27</v>
      </c>
      <c r="H646" s="276">
        <f t="shared" si="42"/>
        <v>6911.1111111111113</v>
      </c>
      <c r="I646" s="309">
        <f t="shared" si="42"/>
        <v>7911.1111111111113</v>
      </c>
      <c r="J646" s="317">
        <f t="shared" si="42"/>
        <v>8911.1111111111113</v>
      </c>
      <c r="K646" s="276">
        <v>6800</v>
      </c>
      <c r="L646" s="278">
        <v>7800</v>
      </c>
      <c r="M646" s="277">
        <v>8800</v>
      </c>
      <c r="N646" s="276">
        <v>7000</v>
      </c>
      <c r="O646" s="278">
        <v>8000</v>
      </c>
      <c r="P646" s="277">
        <v>9000</v>
      </c>
      <c r="Q646" s="276">
        <v>7000</v>
      </c>
      <c r="R646" s="278">
        <v>8000</v>
      </c>
      <c r="S646" s="277">
        <v>9000</v>
      </c>
      <c r="T646" s="276">
        <v>7000</v>
      </c>
      <c r="U646" s="278">
        <v>8000</v>
      </c>
      <c r="V646" s="277">
        <v>9000</v>
      </c>
      <c r="W646" s="276">
        <v>6900</v>
      </c>
      <c r="X646" s="278">
        <v>7900</v>
      </c>
      <c r="Y646" s="277">
        <v>8900</v>
      </c>
      <c r="Z646" s="276">
        <v>7000</v>
      </c>
      <c r="AA646" s="278">
        <v>8000</v>
      </c>
      <c r="AB646" s="277">
        <v>9000</v>
      </c>
      <c r="AC646" s="276">
        <v>6700</v>
      </c>
      <c r="AD646" s="278">
        <v>7700</v>
      </c>
      <c r="AE646" s="277">
        <v>8700</v>
      </c>
      <c r="AF646" s="276">
        <v>7000</v>
      </c>
      <c r="AG646" s="278">
        <v>8000</v>
      </c>
      <c r="AH646" s="277">
        <v>9000</v>
      </c>
      <c r="AI646" s="278">
        <v>6800</v>
      </c>
      <c r="AJ646" s="278">
        <v>7800</v>
      </c>
      <c r="AK646" s="277">
        <v>8800</v>
      </c>
      <c r="AL646" s="72"/>
    </row>
    <row r="647" spans="1:38" x14ac:dyDescent="0.25">
      <c r="A647" s="105"/>
      <c r="B647" s="19"/>
      <c r="C647" s="38" t="s">
        <v>982</v>
      </c>
      <c r="D647" s="632" t="s">
        <v>196</v>
      </c>
      <c r="E647" s="35">
        <f t="shared" si="40"/>
        <v>11911.111111111111</v>
      </c>
      <c r="F647" s="11"/>
      <c r="G647" s="22">
        <f t="shared" si="41"/>
        <v>27</v>
      </c>
      <c r="H647" s="273">
        <f t="shared" si="42"/>
        <v>8911.1111111111113</v>
      </c>
      <c r="I647" s="310">
        <f t="shared" si="42"/>
        <v>9911.1111111111113</v>
      </c>
      <c r="J647" s="316">
        <f t="shared" si="42"/>
        <v>11911.111111111111</v>
      </c>
      <c r="K647" s="273">
        <v>8800</v>
      </c>
      <c r="L647" s="275">
        <v>9800</v>
      </c>
      <c r="M647" s="274">
        <v>11800</v>
      </c>
      <c r="N647" s="273">
        <v>9000</v>
      </c>
      <c r="O647" s="275">
        <v>10000</v>
      </c>
      <c r="P647" s="274">
        <v>12000</v>
      </c>
      <c r="Q647" s="273">
        <v>9000</v>
      </c>
      <c r="R647" s="275">
        <v>10000</v>
      </c>
      <c r="S647" s="274">
        <v>12000</v>
      </c>
      <c r="T647" s="273">
        <v>9000</v>
      </c>
      <c r="U647" s="275">
        <v>10000</v>
      </c>
      <c r="V647" s="274">
        <v>12000</v>
      </c>
      <c r="W647" s="273">
        <v>8900</v>
      </c>
      <c r="X647" s="275">
        <v>9900</v>
      </c>
      <c r="Y647" s="274">
        <v>11900</v>
      </c>
      <c r="Z647" s="273">
        <v>9000</v>
      </c>
      <c r="AA647" s="275">
        <v>10000</v>
      </c>
      <c r="AB647" s="274">
        <v>12000</v>
      </c>
      <c r="AC647" s="273">
        <v>8700</v>
      </c>
      <c r="AD647" s="275">
        <v>9700</v>
      </c>
      <c r="AE647" s="274">
        <v>11700</v>
      </c>
      <c r="AF647" s="273">
        <v>9000</v>
      </c>
      <c r="AG647" s="275">
        <v>10000</v>
      </c>
      <c r="AH647" s="274">
        <v>12000</v>
      </c>
      <c r="AI647" s="275">
        <v>8800</v>
      </c>
      <c r="AJ647" s="275">
        <v>9800</v>
      </c>
      <c r="AK647" s="274">
        <v>11800</v>
      </c>
      <c r="AL647" s="72"/>
    </row>
    <row r="648" spans="1:38" x14ac:dyDescent="0.25">
      <c r="A648" s="105"/>
      <c r="B648" s="19"/>
      <c r="C648" s="152" t="s">
        <v>983</v>
      </c>
      <c r="D648" s="228" t="s">
        <v>196</v>
      </c>
      <c r="E648" s="154">
        <f t="shared" si="40"/>
        <v>4211.1111111111113</v>
      </c>
      <c r="F648" s="11"/>
      <c r="G648" s="150">
        <f t="shared" si="41"/>
        <v>27</v>
      </c>
      <c r="H648" s="276">
        <f t="shared" si="42"/>
        <v>2911.1111111111113</v>
      </c>
      <c r="I648" s="309">
        <f t="shared" si="42"/>
        <v>3411.1111111111113</v>
      </c>
      <c r="J648" s="317">
        <f t="shared" si="42"/>
        <v>4211.1111111111113</v>
      </c>
      <c r="K648" s="276">
        <v>2800</v>
      </c>
      <c r="L648" s="278">
        <v>3300</v>
      </c>
      <c r="M648" s="277">
        <v>4100</v>
      </c>
      <c r="N648" s="276">
        <v>3000</v>
      </c>
      <c r="O648" s="278">
        <v>3500</v>
      </c>
      <c r="P648" s="277">
        <v>4300</v>
      </c>
      <c r="Q648" s="276">
        <v>3000</v>
      </c>
      <c r="R648" s="278">
        <v>3500</v>
      </c>
      <c r="S648" s="277">
        <v>4300</v>
      </c>
      <c r="T648" s="276">
        <v>3000</v>
      </c>
      <c r="U648" s="278">
        <v>3500</v>
      </c>
      <c r="V648" s="277">
        <v>4300</v>
      </c>
      <c r="W648" s="276">
        <v>2900</v>
      </c>
      <c r="X648" s="278">
        <v>3400</v>
      </c>
      <c r="Y648" s="277">
        <v>4200</v>
      </c>
      <c r="Z648" s="276">
        <v>3000</v>
      </c>
      <c r="AA648" s="278">
        <v>3500</v>
      </c>
      <c r="AB648" s="277">
        <v>4300</v>
      </c>
      <c r="AC648" s="276">
        <v>2700</v>
      </c>
      <c r="AD648" s="278">
        <v>3200</v>
      </c>
      <c r="AE648" s="277">
        <v>4000</v>
      </c>
      <c r="AF648" s="276">
        <v>3000</v>
      </c>
      <c r="AG648" s="278">
        <v>3500</v>
      </c>
      <c r="AH648" s="277">
        <v>4300</v>
      </c>
      <c r="AI648" s="278">
        <v>2800</v>
      </c>
      <c r="AJ648" s="278">
        <v>3300</v>
      </c>
      <c r="AK648" s="277">
        <v>4100</v>
      </c>
      <c r="AL648" s="72"/>
    </row>
    <row r="649" spans="1:38" x14ac:dyDescent="0.25">
      <c r="A649" s="105"/>
      <c r="B649" s="19"/>
      <c r="C649" s="38" t="s">
        <v>984</v>
      </c>
      <c r="D649" s="632" t="s">
        <v>196</v>
      </c>
      <c r="E649" s="35">
        <f t="shared" si="40"/>
        <v>4911.1111111111113</v>
      </c>
      <c r="F649" s="11"/>
      <c r="G649" s="22">
        <f t="shared" si="41"/>
        <v>27</v>
      </c>
      <c r="H649" s="273">
        <f t="shared" si="42"/>
        <v>3911.1111111111113</v>
      </c>
      <c r="I649" s="310">
        <f t="shared" si="42"/>
        <v>4411.1111111111113</v>
      </c>
      <c r="J649" s="316">
        <f t="shared" si="42"/>
        <v>4911.1111111111113</v>
      </c>
      <c r="K649" s="273">
        <v>3800</v>
      </c>
      <c r="L649" s="275">
        <v>4300</v>
      </c>
      <c r="M649" s="274">
        <v>4800</v>
      </c>
      <c r="N649" s="273">
        <v>4000</v>
      </c>
      <c r="O649" s="275">
        <v>4500</v>
      </c>
      <c r="P649" s="274">
        <v>5000</v>
      </c>
      <c r="Q649" s="273">
        <v>4000</v>
      </c>
      <c r="R649" s="275">
        <v>4500</v>
      </c>
      <c r="S649" s="274">
        <v>5000</v>
      </c>
      <c r="T649" s="273">
        <v>4000</v>
      </c>
      <c r="U649" s="275">
        <v>4500</v>
      </c>
      <c r="V649" s="274">
        <v>5000</v>
      </c>
      <c r="W649" s="273">
        <v>3900</v>
      </c>
      <c r="X649" s="275">
        <v>4400</v>
      </c>
      <c r="Y649" s="274">
        <v>4900</v>
      </c>
      <c r="Z649" s="273">
        <v>4000</v>
      </c>
      <c r="AA649" s="275">
        <v>4500</v>
      </c>
      <c r="AB649" s="274">
        <v>5000</v>
      </c>
      <c r="AC649" s="273">
        <v>3700</v>
      </c>
      <c r="AD649" s="275">
        <v>4200</v>
      </c>
      <c r="AE649" s="274">
        <v>4700</v>
      </c>
      <c r="AF649" s="273">
        <v>4000</v>
      </c>
      <c r="AG649" s="275">
        <v>4500</v>
      </c>
      <c r="AH649" s="274">
        <v>5000</v>
      </c>
      <c r="AI649" s="275">
        <v>3800</v>
      </c>
      <c r="AJ649" s="275">
        <v>4300</v>
      </c>
      <c r="AK649" s="274">
        <v>4800</v>
      </c>
      <c r="AL649" s="72"/>
    </row>
    <row r="650" spans="1:38" x14ac:dyDescent="0.25">
      <c r="A650" s="105"/>
      <c r="B650" s="19"/>
      <c r="C650" s="152" t="s">
        <v>985</v>
      </c>
      <c r="D650" s="228" t="s">
        <v>196</v>
      </c>
      <c r="E650" s="154">
        <f t="shared" si="40"/>
        <v>7761.1111111111113</v>
      </c>
      <c r="F650" s="11"/>
      <c r="G650" s="150">
        <f t="shared" si="41"/>
        <v>27</v>
      </c>
      <c r="H650" s="276">
        <f t="shared" si="42"/>
        <v>5161.1111111111113</v>
      </c>
      <c r="I650" s="309">
        <f t="shared" si="42"/>
        <v>5911.1111111111113</v>
      </c>
      <c r="J650" s="317">
        <f t="shared" si="42"/>
        <v>7761.1111111111113</v>
      </c>
      <c r="K650" s="276">
        <v>5050</v>
      </c>
      <c r="L650" s="278">
        <v>5800</v>
      </c>
      <c r="M650" s="277">
        <v>7650</v>
      </c>
      <c r="N650" s="276">
        <v>5250</v>
      </c>
      <c r="O650" s="278">
        <v>6000</v>
      </c>
      <c r="P650" s="277">
        <v>7850</v>
      </c>
      <c r="Q650" s="276">
        <v>5250</v>
      </c>
      <c r="R650" s="278">
        <v>6000</v>
      </c>
      <c r="S650" s="277">
        <v>7850</v>
      </c>
      <c r="T650" s="276">
        <v>5250</v>
      </c>
      <c r="U650" s="278">
        <v>6000</v>
      </c>
      <c r="V650" s="277">
        <v>7850</v>
      </c>
      <c r="W650" s="276">
        <v>5150</v>
      </c>
      <c r="X650" s="278">
        <v>5900</v>
      </c>
      <c r="Y650" s="277">
        <v>7750</v>
      </c>
      <c r="Z650" s="276">
        <v>5250</v>
      </c>
      <c r="AA650" s="278">
        <v>6000</v>
      </c>
      <c r="AB650" s="277">
        <v>7850</v>
      </c>
      <c r="AC650" s="276">
        <v>4950</v>
      </c>
      <c r="AD650" s="278">
        <v>5700</v>
      </c>
      <c r="AE650" s="277">
        <v>7550</v>
      </c>
      <c r="AF650" s="276">
        <v>5250</v>
      </c>
      <c r="AG650" s="278">
        <v>6000</v>
      </c>
      <c r="AH650" s="277">
        <v>7850</v>
      </c>
      <c r="AI650" s="278">
        <v>5050</v>
      </c>
      <c r="AJ650" s="278">
        <v>5800</v>
      </c>
      <c r="AK650" s="277">
        <v>7650</v>
      </c>
      <c r="AL650" s="72"/>
    </row>
    <row r="651" spans="1:38" x14ac:dyDescent="0.25">
      <c r="A651" s="105"/>
      <c r="B651" s="19"/>
      <c r="C651" s="38" t="s">
        <v>986</v>
      </c>
      <c r="D651" s="632" t="s">
        <v>196</v>
      </c>
      <c r="E651" s="35">
        <f t="shared" si="40"/>
        <v>8911.1111111111113</v>
      </c>
      <c r="F651" s="11"/>
      <c r="G651" s="22">
        <f t="shared" si="41"/>
        <v>27</v>
      </c>
      <c r="H651" s="273">
        <f t="shared" si="42"/>
        <v>6911.1111111111113</v>
      </c>
      <c r="I651" s="310">
        <f t="shared" si="42"/>
        <v>7911.1111111111113</v>
      </c>
      <c r="J651" s="316">
        <f t="shared" si="42"/>
        <v>8911.1111111111113</v>
      </c>
      <c r="K651" s="273">
        <v>6800</v>
      </c>
      <c r="L651" s="275">
        <v>7800</v>
      </c>
      <c r="M651" s="274">
        <v>8800</v>
      </c>
      <c r="N651" s="273">
        <v>7000</v>
      </c>
      <c r="O651" s="275">
        <v>8000</v>
      </c>
      <c r="P651" s="274">
        <v>9000</v>
      </c>
      <c r="Q651" s="273">
        <v>7000</v>
      </c>
      <c r="R651" s="275">
        <v>8000</v>
      </c>
      <c r="S651" s="274">
        <v>9000</v>
      </c>
      <c r="T651" s="273">
        <v>7000</v>
      </c>
      <c r="U651" s="275">
        <v>8000</v>
      </c>
      <c r="V651" s="274">
        <v>9000</v>
      </c>
      <c r="W651" s="273">
        <v>6900</v>
      </c>
      <c r="X651" s="275">
        <v>7900</v>
      </c>
      <c r="Y651" s="274">
        <v>8900</v>
      </c>
      <c r="Z651" s="273">
        <v>7000</v>
      </c>
      <c r="AA651" s="275">
        <v>8000</v>
      </c>
      <c r="AB651" s="274">
        <v>9000</v>
      </c>
      <c r="AC651" s="273">
        <v>6700</v>
      </c>
      <c r="AD651" s="275">
        <v>7700</v>
      </c>
      <c r="AE651" s="274">
        <v>8700</v>
      </c>
      <c r="AF651" s="273">
        <v>7000</v>
      </c>
      <c r="AG651" s="275">
        <v>8000</v>
      </c>
      <c r="AH651" s="274">
        <v>9000</v>
      </c>
      <c r="AI651" s="275">
        <v>6800</v>
      </c>
      <c r="AJ651" s="275">
        <v>7800</v>
      </c>
      <c r="AK651" s="274">
        <v>8800</v>
      </c>
      <c r="AL651" s="72"/>
    </row>
    <row r="652" spans="1:38" x14ac:dyDescent="0.25">
      <c r="A652" s="105"/>
      <c r="B652" s="19"/>
      <c r="C652" s="152" t="s">
        <v>987</v>
      </c>
      <c r="D652" s="228" t="s">
        <v>196</v>
      </c>
      <c r="E652" s="154">
        <f t="shared" si="40"/>
        <v>10911.111111111111</v>
      </c>
      <c r="F652" s="11"/>
      <c r="G652" s="150">
        <f t="shared" si="41"/>
        <v>27</v>
      </c>
      <c r="H652" s="276">
        <f t="shared" si="42"/>
        <v>8911.1111111111113</v>
      </c>
      <c r="I652" s="309">
        <f t="shared" si="42"/>
        <v>9911.1111111111113</v>
      </c>
      <c r="J652" s="317">
        <f t="shared" si="42"/>
        <v>10911.111111111111</v>
      </c>
      <c r="K652" s="276">
        <v>8800</v>
      </c>
      <c r="L652" s="278">
        <v>9800</v>
      </c>
      <c r="M652" s="277">
        <v>10800</v>
      </c>
      <c r="N652" s="276">
        <v>9000</v>
      </c>
      <c r="O652" s="278">
        <v>10000</v>
      </c>
      <c r="P652" s="277">
        <v>11000</v>
      </c>
      <c r="Q652" s="276">
        <v>9000</v>
      </c>
      <c r="R652" s="278">
        <v>10000</v>
      </c>
      <c r="S652" s="277">
        <v>11000</v>
      </c>
      <c r="T652" s="276">
        <v>9000</v>
      </c>
      <c r="U652" s="278">
        <v>10000</v>
      </c>
      <c r="V652" s="277">
        <v>11000</v>
      </c>
      <c r="W652" s="276">
        <v>8900</v>
      </c>
      <c r="X652" s="278">
        <v>9900</v>
      </c>
      <c r="Y652" s="277">
        <v>10900</v>
      </c>
      <c r="Z652" s="276">
        <v>9000</v>
      </c>
      <c r="AA652" s="278">
        <v>10000</v>
      </c>
      <c r="AB652" s="277">
        <v>11000</v>
      </c>
      <c r="AC652" s="276">
        <v>8700</v>
      </c>
      <c r="AD652" s="278">
        <v>9700</v>
      </c>
      <c r="AE652" s="277">
        <v>10700</v>
      </c>
      <c r="AF652" s="276">
        <v>9000</v>
      </c>
      <c r="AG652" s="278">
        <v>10000</v>
      </c>
      <c r="AH652" s="277">
        <v>11000</v>
      </c>
      <c r="AI652" s="278">
        <v>8800</v>
      </c>
      <c r="AJ652" s="278">
        <v>9800</v>
      </c>
      <c r="AK652" s="277">
        <v>10800</v>
      </c>
      <c r="AL652" s="72"/>
    </row>
    <row r="653" spans="1:38" x14ac:dyDescent="0.25">
      <c r="A653" s="105"/>
      <c r="B653" s="19"/>
      <c r="C653" s="38" t="s">
        <v>988</v>
      </c>
      <c r="D653" s="632" t="s">
        <v>196</v>
      </c>
      <c r="E653" s="35">
        <f t="shared" si="40"/>
        <v>4211.1111111111113</v>
      </c>
      <c r="F653" s="11"/>
      <c r="G653" s="22">
        <f t="shared" si="41"/>
        <v>27</v>
      </c>
      <c r="H653" s="273">
        <f t="shared" si="42"/>
        <v>3161.1111111111113</v>
      </c>
      <c r="I653" s="310">
        <f t="shared" si="42"/>
        <v>3811.1111111111113</v>
      </c>
      <c r="J653" s="316">
        <f t="shared" si="42"/>
        <v>4211.1111111111113</v>
      </c>
      <c r="K653" s="273">
        <v>3050</v>
      </c>
      <c r="L653" s="275">
        <v>3700</v>
      </c>
      <c r="M653" s="274">
        <v>4100</v>
      </c>
      <c r="N653" s="273">
        <v>3250</v>
      </c>
      <c r="O653" s="275">
        <v>3900</v>
      </c>
      <c r="P653" s="274">
        <v>4300</v>
      </c>
      <c r="Q653" s="273">
        <v>3250</v>
      </c>
      <c r="R653" s="275">
        <v>3900</v>
      </c>
      <c r="S653" s="274">
        <v>4300</v>
      </c>
      <c r="T653" s="273">
        <v>3250</v>
      </c>
      <c r="U653" s="275">
        <v>3900</v>
      </c>
      <c r="V653" s="274">
        <v>4300</v>
      </c>
      <c r="W653" s="273">
        <v>3150</v>
      </c>
      <c r="X653" s="275">
        <v>3800</v>
      </c>
      <c r="Y653" s="274">
        <v>4200</v>
      </c>
      <c r="Z653" s="273">
        <v>3250</v>
      </c>
      <c r="AA653" s="275">
        <v>3900</v>
      </c>
      <c r="AB653" s="274">
        <v>4300</v>
      </c>
      <c r="AC653" s="273">
        <v>2950</v>
      </c>
      <c r="AD653" s="275">
        <v>3600</v>
      </c>
      <c r="AE653" s="274">
        <v>4000</v>
      </c>
      <c r="AF653" s="273">
        <v>3250</v>
      </c>
      <c r="AG653" s="275">
        <v>3900</v>
      </c>
      <c r="AH653" s="274">
        <v>4300</v>
      </c>
      <c r="AI653" s="275">
        <v>3050</v>
      </c>
      <c r="AJ653" s="275">
        <v>3700</v>
      </c>
      <c r="AK653" s="274">
        <v>4100</v>
      </c>
      <c r="AL653" s="72"/>
    </row>
    <row r="654" spans="1:38" x14ac:dyDescent="0.25">
      <c r="A654" s="105"/>
      <c r="B654" s="19"/>
      <c r="C654" s="152" t="s">
        <v>989</v>
      </c>
      <c r="D654" s="228" t="s">
        <v>196</v>
      </c>
      <c r="E654" s="154">
        <f t="shared" si="40"/>
        <v>5011.1111111111113</v>
      </c>
      <c r="F654" s="11"/>
      <c r="G654" s="150">
        <f t="shared" si="41"/>
        <v>27</v>
      </c>
      <c r="H654" s="276">
        <f t="shared" si="42"/>
        <v>4411.1111111111113</v>
      </c>
      <c r="I654" s="309">
        <f t="shared" si="42"/>
        <v>4911.1111111111113</v>
      </c>
      <c r="J654" s="317">
        <f t="shared" si="42"/>
        <v>5011.1111111111113</v>
      </c>
      <c r="K654" s="276">
        <v>4300</v>
      </c>
      <c r="L654" s="278">
        <v>4800</v>
      </c>
      <c r="M654" s="277">
        <v>4900</v>
      </c>
      <c r="N654" s="276">
        <v>4500</v>
      </c>
      <c r="O654" s="278">
        <v>5000</v>
      </c>
      <c r="P654" s="277">
        <v>5100</v>
      </c>
      <c r="Q654" s="276">
        <v>4500</v>
      </c>
      <c r="R654" s="278">
        <v>5000</v>
      </c>
      <c r="S654" s="277">
        <v>5100</v>
      </c>
      <c r="T654" s="276">
        <v>4500</v>
      </c>
      <c r="U654" s="278">
        <v>5000</v>
      </c>
      <c r="V654" s="277">
        <v>5100</v>
      </c>
      <c r="W654" s="276">
        <v>4400</v>
      </c>
      <c r="X654" s="278">
        <v>4900</v>
      </c>
      <c r="Y654" s="277">
        <v>5000</v>
      </c>
      <c r="Z654" s="276">
        <v>4500</v>
      </c>
      <c r="AA654" s="278">
        <v>5000</v>
      </c>
      <c r="AB654" s="277">
        <v>5100</v>
      </c>
      <c r="AC654" s="276">
        <v>4200</v>
      </c>
      <c r="AD654" s="278">
        <v>4700</v>
      </c>
      <c r="AE654" s="277">
        <v>4800</v>
      </c>
      <c r="AF654" s="276">
        <v>4500</v>
      </c>
      <c r="AG654" s="278">
        <v>5000</v>
      </c>
      <c r="AH654" s="277">
        <v>5100</v>
      </c>
      <c r="AI654" s="278">
        <v>4300</v>
      </c>
      <c r="AJ654" s="278">
        <v>4800</v>
      </c>
      <c r="AK654" s="277">
        <v>4900</v>
      </c>
      <c r="AL654" s="72"/>
    </row>
    <row r="655" spans="1:38" x14ac:dyDescent="0.25">
      <c r="A655" s="105"/>
      <c r="B655" s="19"/>
      <c r="C655" s="38" t="s">
        <v>990</v>
      </c>
      <c r="D655" s="632" t="s">
        <v>196</v>
      </c>
      <c r="E655" s="35">
        <f t="shared" si="40"/>
        <v>7911.1111111111113</v>
      </c>
      <c r="F655" s="11"/>
      <c r="G655" s="22">
        <f t="shared" si="41"/>
        <v>27</v>
      </c>
      <c r="H655" s="273">
        <f t="shared" si="42"/>
        <v>5411.1111111111113</v>
      </c>
      <c r="I655" s="310">
        <f t="shared" si="42"/>
        <v>6411.1111111111113</v>
      </c>
      <c r="J655" s="316">
        <f t="shared" si="42"/>
        <v>7911.1111111111113</v>
      </c>
      <c r="K655" s="273">
        <v>5300</v>
      </c>
      <c r="L655" s="275">
        <v>6300</v>
      </c>
      <c r="M655" s="274">
        <v>7800</v>
      </c>
      <c r="N655" s="273">
        <v>5500</v>
      </c>
      <c r="O655" s="275">
        <v>6500</v>
      </c>
      <c r="P655" s="274">
        <v>8000</v>
      </c>
      <c r="Q655" s="273">
        <v>5500</v>
      </c>
      <c r="R655" s="275">
        <v>6500</v>
      </c>
      <c r="S655" s="274">
        <v>8000</v>
      </c>
      <c r="T655" s="273">
        <v>5500</v>
      </c>
      <c r="U655" s="275">
        <v>6500</v>
      </c>
      <c r="V655" s="274">
        <v>8000</v>
      </c>
      <c r="W655" s="273">
        <v>5400</v>
      </c>
      <c r="X655" s="275">
        <v>6400</v>
      </c>
      <c r="Y655" s="274">
        <v>7900</v>
      </c>
      <c r="Z655" s="273">
        <v>5500</v>
      </c>
      <c r="AA655" s="275">
        <v>6500</v>
      </c>
      <c r="AB655" s="274">
        <v>8000</v>
      </c>
      <c r="AC655" s="273">
        <v>5200</v>
      </c>
      <c r="AD655" s="275">
        <v>6200</v>
      </c>
      <c r="AE655" s="274">
        <v>7700</v>
      </c>
      <c r="AF655" s="273">
        <v>5500</v>
      </c>
      <c r="AG655" s="275">
        <v>6500</v>
      </c>
      <c r="AH655" s="274">
        <v>8000</v>
      </c>
      <c r="AI655" s="275">
        <v>5300</v>
      </c>
      <c r="AJ655" s="275">
        <v>6300</v>
      </c>
      <c r="AK655" s="274">
        <v>7800</v>
      </c>
      <c r="AL655" s="72"/>
    </row>
    <row r="656" spans="1:38" x14ac:dyDescent="0.25">
      <c r="A656" s="105"/>
      <c r="B656" s="19"/>
      <c r="C656" s="152" t="s">
        <v>991</v>
      </c>
      <c r="D656" s="228" t="s">
        <v>196</v>
      </c>
      <c r="E656" s="154">
        <f t="shared" si="40"/>
        <v>8911.1111111111113</v>
      </c>
      <c r="F656" s="11"/>
      <c r="G656" s="150">
        <f t="shared" si="41"/>
        <v>27</v>
      </c>
      <c r="H656" s="276">
        <f t="shared" si="42"/>
        <v>7411.1111111111113</v>
      </c>
      <c r="I656" s="309">
        <f t="shared" si="42"/>
        <v>8411.1111111111113</v>
      </c>
      <c r="J656" s="317">
        <f t="shared" si="42"/>
        <v>8911.1111111111113</v>
      </c>
      <c r="K656" s="276">
        <v>7300</v>
      </c>
      <c r="L656" s="278">
        <v>8300</v>
      </c>
      <c r="M656" s="277">
        <v>8800</v>
      </c>
      <c r="N656" s="276">
        <v>7500</v>
      </c>
      <c r="O656" s="278">
        <v>8500</v>
      </c>
      <c r="P656" s="277">
        <v>9000</v>
      </c>
      <c r="Q656" s="276">
        <v>7500</v>
      </c>
      <c r="R656" s="278">
        <v>8500</v>
      </c>
      <c r="S656" s="277">
        <v>9000</v>
      </c>
      <c r="T656" s="276">
        <v>7500</v>
      </c>
      <c r="U656" s="278">
        <v>8500</v>
      </c>
      <c r="V656" s="277">
        <v>9000</v>
      </c>
      <c r="W656" s="276">
        <v>7400</v>
      </c>
      <c r="X656" s="278">
        <v>8400</v>
      </c>
      <c r="Y656" s="277">
        <v>8900</v>
      </c>
      <c r="Z656" s="276">
        <v>7500</v>
      </c>
      <c r="AA656" s="278">
        <v>8500</v>
      </c>
      <c r="AB656" s="277">
        <v>9000</v>
      </c>
      <c r="AC656" s="276">
        <v>7200</v>
      </c>
      <c r="AD656" s="278">
        <v>8200</v>
      </c>
      <c r="AE656" s="277">
        <v>8700</v>
      </c>
      <c r="AF656" s="276">
        <v>7500</v>
      </c>
      <c r="AG656" s="278">
        <v>8500</v>
      </c>
      <c r="AH656" s="277">
        <v>9000</v>
      </c>
      <c r="AI656" s="278">
        <v>7300</v>
      </c>
      <c r="AJ656" s="278">
        <v>8300</v>
      </c>
      <c r="AK656" s="277">
        <v>8800</v>
      </c>
      <c r="AL656" s="72"/>
    </row>
    <row r="657" spans="1:38" x14ac:dyDescent="0.25">
      <c r="A657" s="105"/>
      <c r="B657" s="19"/>
      <c r="C657" s="38" t="s">
        <v>992</v>
      </c>
      <c r="D657" s="632" t="s">
        <v>196</v>
      </c>
      <c r="E657" s="35">
        <f t="shared" si="40"/>
        <v>10911.111111111111</v>
      </c>
      <c r="F657" s="11"/>
      <c r="G657" s="22">
        <f t="shared" si="41"/>
        <v>27</v>
      </c>
      <c r="H657" s="273">
        <f t="shared" si="42"/>
        <v>9061.1111111111113</v>
      </c>
      <c r="I657" s="310">
        <f t="shared" si="42"/>
        <v>10111.111111111111</v>
      </c>
      <c r="J657" s="316">
        <f t="shared" si="42"/>
        <v>10911.111111111111</v>
      </c>
      <c r="K657" s="273">
        <v>8950</v>
      </c>
      <c r="L657" s="275">
        <v>10000</v>
      </c>
      <c r="M657" s="274">
        <v>10800</v>
      </c>
      <c r="N657" s="273">
        <v>9150</v>
      </c>
      <c r="O657" s="275">
        <v>10200</v>
      </c>
      <c r="P657" s="274">
        <v>11000</v>
      </c>
      <c r="Q657" s="273">
        <v>9150</v>
      </c>
      <c r="R657" s="275">
        <v>10200</v>
      </c>
      <c r="S657" s="274">
        <v>11000</v>
      </c>
      <c r="T657" s="273">
        <v>9150</v>
      </c>
      <c r="U657" s="275">
        <v>10200</v>
      </c>
      <c r="V657" s="274">
        <v>11000</v>
      </c>
      <c r="W657" s="273">
        <v>9050</v>
      </c>
      <c r="X657" s="275">
        <v>10100</v>
      </c>
      <c r="Y657" s="274">
        <v>10900</v>
      </c>
      <c r="Z657" s="273">
        <v>9150</v>
      </c>
      <c r="AA657" s="275">
        <v>10200</v>
      </c>
      <c r="AB657" s="274">
        <v>11000</v>
      </c>
      <c r="AC657" s="273">
        <v>8850</v>
      </c>
      <c r="AD657" s="275">
        <v>9900</v>
      </c>
      <c r="AE657" s="274">
        <v>10700</v>
      </c>
      <c r="AF657" s="273">
        <v>9150</v>
      </c>
      <c r="AG657" s="275">
        <v>10200</v>
      </c>
      <c r="AH657" s="274">
        <v>11000</v>
      </c>
      <c r="AI657" s="275">
        <v>8950</v>
      </c>
      <c r="AJ657" s="275">
        <v>10000</v>
      </c>
      <c r="AK657" s="274">
        <v>10800</v>
      </c>
      <c r="AL657" s="72"/>
    </row>
    <row r="658" spans="1:38" x14ac:dyDescent="0.25">
      <c r="A658" s="105"/>
      <c r="B658" s="19"/>
      <c r="C658" s="152" t="s">
        <v>993</v>
      </c>
      <c r="D658" s="228" t="s">
        <v>196</v>
      </c>
      <c r="E658" s="154">
        <f t="shared" si="40"/>
        <v>4411.1111111111113</v>
      </c>
      <c r="F658" s="11"/>
      <c r="G658" s="150">
        <f t="shared" si="41"/>
        <v>27</v>
      </c>
      <c r="H658" s="276">
        <f t="shared" si="42"/>
        <v>3411.1111111111113</v>
      </c>
      <c r="I658" s="309">
        <f t="shared" si="42"/>
        <v>3911.1111111111113</v>
      </c>
      <c r="J658" s="317">
        <f t="shared" si="42"/>
        <v>4411.1111111111113</v>
      </c>
      <c r="K658" s="276">
        <v>3300</v>
      </c>
      <c r="L658" s="278">
        <v>3800</v>
      </c>
      <c r="M658" s="277">
        <v>4300</v>
      </c>
      <c r="N658" s="276">
        <v>3500</v>
      </c>
      <c r="O658" s="278">
        <v>4000</v>
      </c>
      <c r="P658" s="277">
        <v>4500</v>
      </c>
      <c r="Q658" s="276">
        <v>3500</v>
      </c>
      <c r="R658" s="278">
        <v>4000</v>
      </c>
      <c r="S658" s="277">
        <v>4500</v>
      </c>
      <c r="T658" s="276">
        <v>3500</v>
      </c>
      <c r="U658" s="278">
        <v>4000</v>
      </c>
      <c r="V658" s="277">
        <v>4500</v>
      </c>
      <c r="W658" s="276">
        <v>3400</v>
      </c>
      <c r="X658" s="278">
        <v>3900</v>
      </c>
      <c r="Y658" s="277">
        <v>4400</v>
      </c>
      <c r="Z658" s="276">
        <v>3500</v>
      </c>
      <c r="AA658" s="278">
        <v>4000</v>
      </c>
      <c r="AB658" s="277">
        <v>4500</v>
      </c>
      <c r="AC658" s="276">
        <v>3200</v>
      </c>
      <c r="AD658" s="278">
        <v>3700</v>
      </c>
      <c r="AE658" s="277">
        <v>4200</v>
      </c>
      <c r="AF658" s="276">
        <v>3500</v>
      </c>
      <c r="AG658" s="278">
        <v>4000</v>
      </c>
      <c r="AH658" s="277">
        <v>4500</v>
      </c>
      <c r="AI658" s="278">
        <v>3300</v>
      </c>
      <c r="AJ658" s="278">
        <v>3800</v>
      </c>
      <c r="AK658" s="277">
        <v>4300</v>
      </c>
      <c r="AL658" s="72"/>
    </row>
    <row r="659" spans="1:38" x14ac:dyDescent="0.25">
      <c r="A659" s="105"/>
      <c r="B659" s="19"/>
      <c r="C659" s="38" t="s">
        <v>994</v>
      </c>
      <c r="D659" s="632" t="s">
        <v>196</v>
      </c>
      <c r="E659" s="35">
        <f t="shared" si="40"/>
        <v>5411.1111111111113</v>
      </c>
      <c r="F659" s="11"/>
      <c r="G659" s="22">
        <f t="shared" si="41"/>
        <v>27</v>
      </c>
      <c r="H659" s="273">
        <f t="shared" si="42"/>
        <v>4411.1111111111113</v>
      </c>
      <c r="I659" s="310">
        <f t="shared" si="42"/>
        <v>4911.1111111111113</v>
      </c>
      <c r="J659" s="316">
        <f t="shared" si="42"/>
        <v>5411.1111111111113</v>
      </c>
      <c r="K659" s="273">
        <v>4300</v>
      </c>
      <c r="L659" s="275">
        <v>4800</v>
      </c>
      <c r="M659" s="274">
        <v>5300</v>
      </c>
      <c r="N659" s="273">
        <v>4500</v>
      </c>
      <c r="O659" s="275">
        <v>5000</v>
      </c>
      <c r="P659" s="274">
        <v>5500</v>
      </c>
      <c r="Q659" s="273">
        <v>4500</v>
      </c>
      <c r="R659" s="275">
        <v>5000</v>
      </c>
      <c r="S659" s="274">
        <v>5500</v>
      </c>
      <c r="T659" s="273">
        <v>4500</v>
      </c>
      <c r="U659" s="275">
        <v>5000</v>
      </c>
      <c r="V659" s="274">
        <v>5500</v>
      </c>
      <c r="W659" s="273">
        <v>4400</v>
      </c>
      <c r="X659" s="275">
        <v>4900</v>
      </c>
      <c r="Y659" s="274">
        <v>5400</v>
      </c>
      <c r="Z659" s="273">
        <v>4500</v>
      </c>
      <c r="AA659" s="275">
        <v>5000</v>
      </c>
      <c r="AB659" s="274">
        <v>5500</v>
      </c>
      <c r="AC659" s="273">
        <v>4200</v>
      </c>
      <c r="AD659" s="275">
        <v>4700</v>
      </c>
      <c r="AE659" s="274">
        <v>5200</v>
      </c>
      <c r="AF659" s="273">
        <v>4500</v>
      </c>
      <c r="AG659" s="275">
        <v>5000</v>
      </c>
      <c r="AH659" s="274">
        <v>5500</v>
      </c>
      <c r="AI659" s="275">
        <v>4300</v>
      </c>
      <c r="AJ659" s="275">
        <v>4800</v>
      </c>
      <c r="AK659" s="274">
        <v>5300</v>
      </c>
      <c r="AL659" s="72"/>
    </row>
    <row r="660" spans="1:38" x14ac:dyDescent="0.25">
      <c r="A660" s="105"/>
      <c r="B660" s="19"/>
      <c r="C660" s="152" t="s">
        <v>995</v>
      </c>
      <c r="D660" s="228" t="s">
        <v>196</v>
      </c>
      <c r="E660" s="154">
        <f t="shared" si="40"/>
        <v>7361.1111111111113</v>
      </c>
      <c r="F660" s="11"/>
      <c r="G660" s="150">
        <f t="shared" si="41"/>
        <v>27</v>
      </c>
      <c r="H660" s="276">
        <f t="shared" si="42"/>
        <v>5411.1111111111113</v>
      </c>
      <c r="I660" s="309">
        <f t="shared" si="42"/>
        <v>6411.1111111111113</v>
      </c>
      <c r="J660" s="317">
        <f t="shared" si="42"/>
        <v>7361.1111111111113</v>
      </c>
      <c r="K660" s="276">
        <v>5300</v>
      </c>
      <c r="L660" s="278">
        <v>6300</v>
      </c>
      <c r="M660" s="277">
        <v>7250</v>
      </c>
      <c r="N660" s="276">
        <v>5500</v>
      </c>
      <c r="O660" s="278">
        <v>6500</v>
      </c>
      <c r="P660" s="277">
        <v>7450</v>
      </c>
      <c r="Q660" s="276">
        <v>5500</v>
      </c>
      <c r="R660" s="278">
        <v>6500</v>
      </c>
      <c r="S660" s="277">
        <v>7450</v>
      </c>
      <c r="T660" s="276">
        <v>5500</v>
      </c>
      <c r="U660" s="278">
        <v>6500</v>
      </c>
      <c r="V660" s="277">
        <v>7450</v>
      </c>
      <c r="W660" s="276">
        <v>5400</v>
      </c>
      <c r="X660" s="278">
        <v>6400</v>
      </c>
      <c r="Y660" s="277">
        <v>7350</v>
      </c>
      <c r="Z660" s="276">
        <v>5500</v>
      </c>
      <c r="AA660" s="278">
        <v>6500</v>
      </c>
      <c r="AB660" s="277">
        <v>7450</v>
      </c>
      <c r="AC660" s="276">
        <v>5200</v>
      </c>
      <c r="AD660" s="278">
        <v>6200</v>
      </c>
      <c r="AE660" s="277">
        <v>7150</v>
      </c>
      <c r="AF660" s="276">
        <v>5500</v>
      </c>
      <c r="AG660" s="278">
        <v>6500</v>
      </c>
      <c r="AH660" s="277">
        <v>7450</v>
      </c>
      <c r="AI660" s="278">
        <v>5300</v>
      </c>
      <c r="AJ660" s="278">
        <v>6300</v>
      </c>
      <c r="AK660" s="277">
        <v>7250</v>
      </c>
      <c r="AL660" s="72"/>
    </row>
    <row r="661" spans="1:38" x14ac:dyDescent="0.25">
      <c r="A661" s="105"/>
      <c r="B661" s="19"/>
      <c r="C661" s="38" t="s">
        <v>996</v>
      </c>
      <c r="D661" s="632" t="s">
        <v>196</v>
      </c>
      <c r="E661" s="35">
        <f t="shared" si="40"/>
        <v>9061.1111111111113</v>
      </c>
      <c r="F661" s="11"/>
      <c r="G661" s="22">
        <f t="shared" si="41"/>
        <v>27</v>
      </c>
      <c r="H661" s="273">
        <f t="shared" si="42"/>
        <v>7411.1111111111113</v>
      </c>
      <c r="I661" s="310">
        <f t="shared" si="42"/>
        <v>8411.1111111111113</v>
      </c>
      <c r="J661" s="316">
        <f t="shared" si="42"/>
        <v>9061.1111111111113</v>
      </c>
      <c r="K661" s="273">
        <v>7300</v>
      </c>
      <c r="L661" s="275">
        <v>8300</v>
      </c>
      <c r="M661" s="274">
        <v>8950</v>
      </c>
      <c r="N661" s="273">
        <v>7500</v>
      </c>
      <c r="O661" s="275">
        <v>8500</v>
      </c>
      <c r="P661" s="274">
        <v>9150</v>
      </c>
      <c r="Q661" s="273">
        <v>7500</v>
      </c>
      <c r="R661" s="275">
        <v>8500</v>
      </c>
      <c r="S661" s="274">
        <v>9150</v>
      </c>
      <c r="T661" s="273">
        <v>7500</v>
      </c>
      <c r="U661" s="275">
        <v>8500</v>
      </c>
      <c r="V661" s="274">
        <v>9150</v>
      </c>
      <c r="W661" s="273">
        <v>7400</v>
      </c>
      <c r="X661" s="275">
        <v>8400</v>
      </c>
      <c r="Y661" s="274">
        <v>9050</v>
      </c>
      <c r="Z661" s="273">
        <v>7500</v>
      </c>
      <c r="AA661" s="275">
        <v>8500</v>
      </c>
      <c r="AB661" s="274">
        <v>9150</v>
      </c>
      <c r="AC661" s="273">
        <v>7200</v>
      </c>
      <c r="AD661" s="275">
        <v>8200</v>
      </c>
      <c r="AE661" s="274">
        <v>8850</v>
      </c>
      <c r="AF661" s="273">
        <v>7500</v>
      </c>
      <c r="AG661" s="275">
        <v>8500</v>
      </c>
      <c r="AH661" s="274">
        <v>9150</v>
      </c>
      <c r="AI661" s="275">
        <v>7300</v>
      </c>
      <c r="AJ661" s="275">
        <v>8300</v>
      </c>
      <c r="AK661" s="274">
        <v>8950</v>
      </c>
      <c r="AL661" s="72"/>
    </row>
    <row r="662" spans="1:38" x14ac:dyDescent="0.25">
      <c r="A662" s="105"/>
      <c r="B662" s="19"/>
      <c r="C662" s="152" t="s">
        <v>997</v>
      </c>
      <c r="D662" s="228" t="s">
        <v>196</v>
      </c>
      <c r="E662" s="154">
        <f t="shared" si="40"/>
        <v>10911.111111111111</v>
      </c>
      <c r="F662" s="11"/>
      <c r="G662" s="150">
        <f t="shared" si="41"/>
        <v>27</v>
      </c>
      <c r="H662" s="276">
        <f t="shared" si="42"/>
        <v>9411.1111111111113</v>
      </c>
      <c r="I662" s="309">
        <f t="shared" si="42"/>
        <v>10411.111111111111</v>
      </c>
      <c r="J662" s="317">
        <f t="shared" si="42"/>
        <v>10911.111111111111</v>
      </c>
      <c r="K662" s="276">
        <v>9300</v>
      </c>
      <c r="L662" s="278">
        <v>10300</v>
      </c>
      <c r="M662" s="277">
        <v>10800</v>
      </c>
      <c r="N662" s="276">
        <v>9500</v>
      </c>
      <c r="O662" s="278">
        <v>10500</v>
      </c>
      <c r="P662" s="277">
        <v>11000</v>
      </c>
      <c r="Q662" s="276">
        <v>9500</v>
      </c>
      <c r="R662" s="278">
        <v>10500</v>
      </c>
      <c r="S662" s="277">
        <v>11000</v>
      </c>
      <c r="T662" s="276">
        <v>9500</v>
      </c>
      <c r="U662" s="278">
        <v>10500</v>
      </c>
      <c r="V662" s="277">
        <v>11000</v>
      </c>
      <c r="W662" s="276">
        <v>9400</v>
      </c>
      <c r="X662" s="278">
        <v>10400</v>
      </c>
      <c r="Y662" s="277">
        <v>10900</v>
      </c>
      <c r="Z662" s="276">
        <v>9500</v>
      </c>
      <c r="AA662" s="278">
        <v>10500</v>
      </c>
      <c r="AB662" s="277">
        <v>11000</v>
      </c>
      <c r="AC662" s="276">
        <v>9200</v>
      </c>
      <c r="AD662" s="278">
        <v>10200</v>
      </c>
      <c r="AE662" s="277">
        <v>10700</v>
      </c>
      <c r="AF662" s="276">
        <v>9500</v>
      </c>
      <c r="AG662" s="278">
        <v>10500</v>
      </c>
      <c r="AH662" s="277">
        <v>11000</v>
      </c>
      <c r="AI662" s="278">
        <v>9300</v>
      </c>
      <c r="AJ662" s="278">
        <v>10300</v>
      </c>
      <c r="AK662" s="277">
        <v>10800</v>
      </c>
      <c r="AL662" s="72"/>
    </row>
    <row r="663" spans="1:38" x14ac:dyDescent="0.25">
      <c r="A663" s="105"/>
      <c r="B663" s="19"/>
      <c r="C663" s="38" t="s">
        <v>998</v>
      </c>
      <c r="D663" s="632" t="s">
        <v>196</v>
      </c>
      <c r="E663" s="35">
        <f t="shared" si="40"/>
        <v>4411.1111111111113</v>
      </c>
      <c r="F663" s="11"/>
      <c r="G663" s="22">
        <f t="shared" si="41"/>
        <v>27</v>
      </c>
      <c r="H663" s="273">
        <f t="shared" si="42"/>
        <v>3361.1111111111113</v>
      </c>
      <c r="I663" s="310">
        <f t="shared" si="42"/>
        <v>3911.1111111111113</v>
      </c>
      <c r="J663" s="316">
        <f t="shared" si="42"/>
        <v>4411.1111111111113</v>
      </c>
      <c r="K663" s="273">
        <v>3250</v>
      </c>
      <c r="L663" s="275">
        <v>3800</v>
      </c>
      <c r="M663" s="274">
        <v>4300</v>
      </c>
      <c r="N663" s="273">
        <v>3450</v>
      </c>
      <c r="O663" s="275">
        <v>4000</v>
      </c>
      <c r="P663" s="274">
        <v>4500</v>
      </c>
      <c r="Q663" s="273">
        <v>3450</v>
      </c>
      <c r="R663" s="275">
        <v>4000</v>
      </c>
      <c r="S663" s="274">
        <v>4500</v>
      </c>
      <c r="T663" s="273">
        <v>3450</v>
      </c>
      <c r="U663" s="275">
        <v>4000</v>
      </c>
      <c r="V663" s="274">
        <v>4500</v>
      </c>
      <c r="W663" s="273">
        <v>3350</v>
      </c>
      <c r="X663" s="275">
        <v>3900</v>
      </c>
      <c r="Y663" s="274">
        <v>4400</v>
      </c>
      <c r="Z663" s="273">
        <v>3450</v>
      </c>
      <c r="AA663" s="275">
        <v>4000</v>
      </c>
      <c r="AB663" s="274">
        <v>4500</v>
      </c>
      <c r="AC663" s="273">
        <v>3150</v>
      </c>
      <c r="AD663" s="275">
        <v>3700</v>
      </c>
      <c r="AE663" s="274">
        <v>4200</v>
      </c>
      <c r="AF663" s="273">
        <v>3450</v>
      </c>
      <c r="AG663" s="275">
        <v>4000</v>
      </c>
      <c r="AH663" s="274">
        <v>4500</v>
      </c>
      <c r="AI663" s="275">
        <v>3250</v>
      </c>
      <c r="AJ663" s="275">
        <v>3800</v>
      </c>
      <c r="AK663" s="274">
        <v>4300</v>
      </c>
      <c r="AL663" s="72"/>
    </row>
    <row r="664" spans="1:38" x14ac:dyDescent="0.25">
      <c r="A664" s="105"/>
      <c r="B664" s="19"/>
      <c r="C664" s="152" t="s">
        <v>999</v>
      </c>
      <c r="D664" s="228" t="s">
        <v>196</v>
      </c>
      <c r="E664" s="154">
        <f t="shared" si="40"/>
        <v>5411.1111111111113</v>
      </c>
      <c r="F664" s="11"/>
      <c r="G664" s="150">
        <f t="shared" si="41"/>
        <v>27</v>
      </c>
      <c r="H664" s="276">
        <f t="shared" si="42"/>
        <v>4411.1111111111113</v>
      </c>
      <c r="I664" s="309">
        <f t="shared" si="42"/>
        <v>4911.1111111111113</v>
      </c>
      <c r="J664" s="317">
        <f t="shared" si="42"/>
        <v>5411.1111111111113</v>
      </c>
      <c r="K664" s="276">
        <v>4300</v>
      </c>
      <c r="L664" s="278">
        <v>4800</v>
      </c>
      <c r="M664" s="277">
        <v>5300</v>
      </c>
      <c r="N664" s="276">
        <v>4500</v>
      </c>
      <c r="O664" s="278">
        <v>5000</v>
      </c>
      <c r="P664" s="277">
        <v>5500</v>
      </c>
      <c r="Q664" s="276">
        <v>4500</v>
      </c>
      <c r="R664" s="278">
        <v>5000</v>
      </c>
      <c r="S664" s="277">
        <v>5500</v>
      </c>
      <c r="T664" s="276">
        <v>4500</v>
      </c>
      <c r="U664" s="278">
        <v>5000</v>
      </c>
      <c r="V664" s="277">
        <v>5500</v>
      </c>
      <c r="W664" s="276">
        <v>4400</v>
      </c>
      <c r="X664" s="278">
        <v>4900</v>
      </c>
      <c r="Y664" s="277">
        <v>5400</v>
      </c>
      <c r="Z664" s="276">
        <v>4500</v>
      </c>
      <c r="AA664" s="278">
        <v>5000</v>
      </c>
      <c r="AB664" s="277">
        <v>5500</v>
      </c>
      <c r="AC664" s="276">
        <v>4200</v>
      </c>
      <c r="AD664" s="278">
        <v>4700</v>
      </c>
      <c r="AE664" s="277">
        <v>5200</v>
      </c>
      <c r="AF664" s="276">
        <v>4500</v>
      </c>
      <c r="AG664" s="278">
        <v>5000</v>
      </c>
      <c r="AH664" s="277">
        <v>5500</v>
      </c>
      <c r="AI664" s="278">
        <v>4300</v>
      </c>
      <c r="AJ664" s="278">
        <v>4800</v>
      </c>
      <c r="AK664" s="277">
        <v>5300</v>
      </c>
      <c r="AL664" s="72"/>
    </row>
    <row r="665" spans="1:38" x14ac:dyDescent="0.25">
      <c r="A665" s="105"/>
      <c r="B665" s="19"/>
      <c r="C665" s="38" t="s">
        <v>1000</v>
      </c>
      <c r="D665" s="632" t="s">
        <v>196</v>
      </c>
      <c r="E665" s="35">
        <f t="shared" si="40"/>
        <v>7361.1111111111113</v>
      </c>
      <c r="F665" s="11"/>
      <c r="G665" s="22">
        <f t="shared" si="41"/>
        <v>27</v>
      </c>
      <c r="H665" s="273">
        <f t="shared" si="42"/>
        <v>5411.1111111111113</v>
      </c>
      <c r="I665" s="310">
        <f t="shared" si="42"/>
        <v>6411.1111111111113</v>
      </c>
      <c r="J665" s="316">
        <f t="shared" si="42"/>
        <v>7361.1111111111113</v>
      </c>
      <c r="K665" s="273">
        <v>5300</v>
      </c>
      <c r="L665" s="275">
        <v>6300</v>
      </c>
      <c r="M665" s="274">
        <v>7250</v>
      </c>
      <c r="N665" s="273">
        <v>5500</v>
      </c>
      <c r="O665" s="275">
        <v>6500</v>
      </c>
      <c r="P665" s="274">
        <v>7450</v>
      </c>
      <c r="Q665" s="273">
        <v>5500</v>
      </c>
      <c r="R665" s="275">
        <v>6500</v>
      </c>
      <c r="S665" s="274">
        <v>7450</v>
      </c>
      <c r="T665" s="273">
        <v>5500</v>
      </c>
      <c r="U665" s="275">
        <v>6500</v>
      </c>
      <c r="V665" s="274">
        <v>7450</v>
      </c>
      <c r="W665" s="273">
        <v>5400</v>
      </c>
      <c r="X665" s="275">
        <v>6400</v>
      </c>
      <c r="Y665" s="274">
        <v>7350</v>
      </c>
      <c r="Z665" s="273">
        <v>5500</v>
      </c>
      <c r="AA665" s="275">
        <v>6500</v>
      </c>
      <c r="AB665" s="274">
        <v>7450</v>
      </c>
      <c r="AC665" s="273">
        <v>5200</v>
      </c>
      <c r="AD665" s="275">
        <v>6200</v>
      </c>
      <c r="AE665" s="274">
        <v>7150</v>
      </c>
      <c r="AF665" s="273">
        <v>5500</v>
      </c>
      <c r="AG665" s="275">
        <v>6500</v>
      </c>
      <c r="AH665" s="274">
        <v>7450</v>
      </c>
      <c r="AI665" s="275">
        <v>5300</v>
      </c>
      <c r="AJ665" s="275">
        <v>6300</v>
      </c>
      <c r="AK665" s="274">
        <v>7250</v>
      </c>
      <c r="AL665" s="72"/>
    </row>
    <row r="666" spans="1:38" x14ac:dyDescent="0.25">
      <c r="A666" s="105"/>
      <c r="B666" s="19"/>
      <c r="C666" s="152" t="s">
        <v>1001</v>
      </c>
      <c r="D666" s="228" t="s">
        <v>196</v>
      </c>
      <c r="E666" s="154">
        <f t="shared" si="40"/>
        <v>9061.1111111111113</v>
      </c>
      <c r="F666" s="11"/>
      <c r="G666" s="150">
        <f t="shared" si="41"/>
        <v>27</v>
      </c>
      <c r="H666" s="276">
        <f t="shared" si="42"/>
        <v>6911.1111111111113</v>
      </c>
      <c r="I666" s="309">
        <f t="shared" si="42"/>
        <v>8411.1111111111113</v>
      </c>
      <c r="J666" s="317">
        <f t="shared" si="42"/>
        <v>9061.1111111111113</v>
      </c>
      <c r="K666" s="276">
        <v>6800</v>
      </c>
      <c r="L666" s="278">
        <v>8300</v>
      </c>
      <c r="M666" s="277">
        <v>8950</v>
      </c>
      <c r="N666" s="276">
        <v>7000</v>
      </c>
      <c r="O666" s="278">
        <v>8500</v>
      </c>
      <c r="P666" s="277">
        <v>9150</v>
      </c>
      <c r="Q666" s="276">
        <v>7000</v>
      </c>
      <c r="R666" s="278">
        <v>8500</v>
      </c>
      <c r="S666" s="277">
        <v>9150</v>
      </c>
      <c r="T666" s="276">
        <v>7000</v>
      </c>
      <c r="U666" s="278">
        <v>8500</v>
      </c>
      <c r="V666" s="277">
        <v>9150</v>
      </c>
      <c r="W666" s="276">
        <v>6900</v>
      </c>
      <c r="X666" s="278">
        <v>8400</v>
      </c>
      <c r="Y666" s="277">
        <v>9050</v>
      </c>
      <c r="Z666" s="276">
        <v>7000</v>
      </c>
      <c r="AA666" s="278">
        <v>8500</v>
      </c>
      <c r="AB666" s="277">
        <v>9150</v>
      </c>
      <c r="AC666" s="276">
        <v>6700</v>
      </c>
      <c r="AD666" s="278">
        <v>8200</v>
      </c>
      <c r="AE666" s="277">
        <v>8850</v>
      </c>
      <c r="AF666" s="276">
        <v>7000</v>
      </c>
      <c r="AG666" s="278">
        <v>8500</v>
      </c>
      <c r="AH666" s="277">
        <v>9150</v>
      </c>
      <c r="AI666" s="278">
        <v>6800</v>
      </c>
      <c r="AJ666" s="278">
        <v>8300</v>
      </c>
      <c r="AK666" s="277">
        <v>8950</v>
      </c>
      <c r="AL666" s="72"/>
    </row>
    <row r="667" spans="1:38" x14ac:dyDescent="0.25">
      <c r="A667" s="105"/>
      <c r="B667" s="19"/>
      <c r="C667" s="38" t="s">
        <v>1002</v>
      </c>
      <c r="D667" s="632" t="s">
        <v>196</v>
      </c>
      <c r="E667" s="35">
        <f t="shared" si="40"/>
        <v>10911.111111111111</v>
      </c>
      <c r="F667" s="11"/>
      <c r="G667" s="22">
        <f t="shared" si="41"/>
        <v>27</v>
      </c>
      <c r="H667" s="273">
        <f t="shared" si="42"/>
        <v>8911.1111111111113</v>
      </c>
      <c r="I667" s="310">
        <f t="shared" si="42"/>
        <v>9911.1111111111113</v>
      </c>
      <c r="J667" s="316">
        <f t="shared" si="42"/>
        <v>10911.111111111111</v>
      </c>
      <c r="K667" s="273">
        <v>8800</v>
      </c>
      <c r="L667" s="275">
        <v>9800</v>
      </c>
      <c r="M667" s="274">
        <v>10800</v>
      </c>
      <c r="N667" s="273">
        <v>9000</v>
      </c>
      <c r="O667" s="275">
        <v>10000</v>
      </c>
      <c r="P667" s="274">
        <v>11000</v>
      </c>
      <c r="Q667" s="273">
        <v>9000</v>
      </c>
      <c r="R667" s="275">
        <v>10000</v>
      </c>
      <c r="S667" s="274">
        <v>11000</v>
      </c>
      <c r="T667" s="273">
        <v>9000</v>
      </c>
      <c r="U667" s="275">
        <v>10000</v>
      </c>
      <c r="V667" s="274">
        <v>11000</v>
      </c>
      <c r="W667" s="273">
        <v>8900</v>
      </c>
      <c r="X667" s="275">
        <v>9900</v>
      </c>
      <c r="Y667" s="274">
        <v>10900</v>
      </c>
      <c r="Z667" s="273">
        <v>9000</v>
      </c>
      <c r="AA667" s="275">
        <v>10000</v>
      </c>
      <c r="AB667" s="274">
        <v>11000</v>
      </c>
      <c r="AC667" s="273">
        <v>8700</v>
      </c>
      <c r="AD667" s="275">
        <v>9700</v>
      </c>
      <c r="AE667" s="274">
        <v>10700</v>
      </c>
      <c r="AF667" s="273">
        <v>9000</v>
      </c>
      <c r="AG667" s="275">
        <v>10000</v>
      </c>
      <c r="AH667" s="274">
        <v>11000</v>
      </c>
      <c r="AI667" s="275">
        <v>8800</v>
      </c>
      <c r="AJ667" s="275">
        <v>9800</v>
      </c>
      <c r="AK667" s="274">
        <v>10800</v>
      </c>
      <c r="AL667" s="72"/>
    </row>
    <row r="668" spans="1:38" x14ac:dyDescent="0.25">
      <c r="A668" s="105"/>
      <c r="B668" s="19"/>
      <c r="C668" s="152" t="s">
        <v>1003</v>
      </c>
      <c r="D668" s="228" t="s">
        <v>196</v>
      </c>
      <c r="E668" s="154">
        <f t="shared" si="40"/>
        <v>4905.5555555555557</v>
      </c>
      <c r="F668" s="11"/>
      <c r="G668" s="150">
        <f t="shared" si="41"/>
        <v>27</v>
      </c>
      <c r="H668" s="276">
        <f t="shared" si="42"/>
        <v>3911.1111111111113</v>
      </c>
      <c r="I668" s="309">
        <f t="shared" si="42"/>
        <v>4405.5555555555557</v>
      </c>
      <c r="J668" s="317">
        <f t="shared" si="42"/>
        <v>4905.5555555555557</v>
      </c>
      <c r="K668" s="276">
        <v>3800</v>
      </c>
      <c r="L668" s="278">
        <v>4300</v>
      </c>
      <c r="M668" s="277">
        <v>4800</v>
      </c>
      <c r="N668" s="276">
        <v>4000</v>
      </c>
      <c r="O668" s="278">
        <v>4500</v>
      </c>
      <c r="P668" s="277">
        <v>5000</v>
      </c>
      <c r="Q668" s="276">
        <v>4000</v>
      </c>
      <c r="R668" s="278">
        <v>4500</v>
      </c>
      <c r="S668" s="277">
        <v>5000</v>
      </c>
      <c r="T668" s="276">
        <v>4000</v>
      </c>
      <c r="U668" s="278">
        <v>4500</v>
      </c>
      <c r="V668" s="277">
        <v>5000</v>
      </c>
      <c r="W668" s="276">
        <v>3900</v>
      </c>
      <c r="X668" s="278">
        <v>4400</v>
      </c>
      <c r="Y668" s="277">
        <v>4900</v>
      </c>
      <c r="Z668" s="276">
        <v>4000</v>
      </c>
      <c r="AA668" s="278">
        <v>4450</v>
      </c>
      <c r="AB668" s="277">
        <v>4950</v>
      </c>
      <c r="AC668" s="276">
        <v>3700</v>
      </c>
      <c r="AD668" s="278">
        <v>4200</v>
      </c>
      <c r="AE668" s="277">
        <v>4700</v>
      </c>
      <c r="AF668" s="276">
        <v>4000</v>
      </c>
      <c r="AG668" s="278">
        <v>4500</v>
      </c>
      <c r="AH668" s="277">
        <v>5000</v>
      </c>
      <c r="AI668" s="278">
        <v>3800</v>
      </c>
      <c r="AJ668" s="278">
        <v>4300</v>
      </c>
      <c r="AK668" s="277">
        <v>4800</v>
      </c>
      <c r="AL668" s="72"/>
    </row>
    <row r="669" spans="1:38" x14ac:dyDescent="0.25">
      <c r="A669" s="105"/>
      <c r="B669" s="19"/>
      <c r="C669" s="38" t="s">
        <v>1004</v>
      </c>
      <c r="D669" s="632" t="s">
        <v>196</v>
      </c>
      <c r="E669" s="35">
        <f t="shared" si="40"/>
        <v>5922.2222222222226</v>
      </c>
      <c r="F669" s="11"/>
      <c r="G669" s="22">
        <f t="shared" si="41"/>
        <v>27</v>
      </c>
      <c r="H669" s="273">
        <f t="shared" si="42"/>
        <v>4905.5555555555557</v>
      </c>
      <c r="I669" s="310">
        <f t="shared" si="42"/>
        <v>5405.5555555555557</v>
      </c>
      <c r="J669" s="316">
        <f t="shared" si="42"/>
        <v>5922.2222222222226</v>
      </c>
      <c r="K669" s="273">
        <v>4800</v>
      </c>
      <c r="L669" s="275">
        <v>5300</v>
      </c>
      <c r="M669" s="274">
        <v>5800</v>
      </c>
      <c r="N669" s="273">
        <v>5000</v>
      </c>
      <c r="O669" s="275">
        <v>5500</v>
      </c>
      <c r="P669" s="274">
        <v>6000</v>
      </c>
      <c r="Q669" s="273">
        <v>5000</v>
      </c>
      <c r="R669" s="275">
        <v>5500</v>
      </c>
      <c r="S669" s="274">
        <v>6000</v>
      </c>
      <c r="T669" s="273">
        <v>5000</v>
      </c>
      <c r="U669" s="275">
        <v>5500</v>
      </c>
      <c r="V669" s="274">
        <v>6000</v>
      </c>
      <c r="W669" s="273">
        <v>4900</v>
      </c>
      <c r="X669" s="275">
        <v>5400</v>
      </c>
      <c r="Y669" s="274">
        <v>5900</v>
      </c>
      <c r="Z669" s="273">
        <v>4950</v>
      </c>
      <c r="AA669" s="275">
        <v>5450</v>
      </c>
      <c r="AB669" s="274">
        <v>6100</v>
      </c>
      <c r="AC669" s="273">
        <v>4700</v>
      </c>
      <c r="AD669" s="275">
        <v>5200</v>
      </c>
      <c r="AE669" s="274">
        <v>5700</v>
      </c>
      <c r="AF669" s="273">
        <v>5000</v>
      </c>
      <c r="AG669" s="275">
        <v>5500</v>
      </c>
      <c r="AH669" s="274">
        <v>6000</v>
      </c>
      <c r="AI669" s="275">
        <v>4800</v>
      </c>
      <c r="AJ669" s="275">
        <v>5300</v>
      </c>
      <c r="AK669" s="274">
        <v>5800</v>
      </c>
      <c r="AL669" s="72"/>
    </row>
    <row r="670" spans="1:38" x14ac:dyDescent="0.25">
      <c r="A670" s="105"/>
      <c r="B670" s="19"/>
      <c r="C670" s="152" t="s">
        <v>1005</v>
      </c>
      <c r="D670" s="228" t="s">
        <v>196</v>
      </c>
      <c r="E670" s="154">
        <f t="shared" si="40"/>
        <v>7900</v>
      </c>
      <c r="F670" s="11"/>
      <c r="G670" s="150">
        <f t="shared" si="41"/>
        <v>27</v>
      </c>
      <c r="H670" s="276">
        <f t="shared" si="42"/>
        <v>5855.5555555555557</v>
      </c>
      <c r="I670" s="309">
        <f t="shared" si="42"/>
        <v>6911.1111111111113</v>
      </c>
      <c r="J670" s="317">
        <f t="shared" si="42"/>
        <v>7900</v>
      </c>
      <c r="K670" s="276">
        <v>5800</v>
      </c>
      <c r="L670" s="278">
        <v>6800</v>
      </c>
      <c r="M670" s="277">
        <v>7800</v>
      </c>
      <c r="N670" s="276">
        <v>6000</v>
      </c>
      <c r="O670" s="278">
        <v>7000</v>
      </c>
      <c r="P670" s="277">
        <v>8000</v>
      </c>
      <c r="Q670" s="276">
        <v>6000</v>
      </c>
      <c r="R670" s="278">
        <v>7000</v>
      </c>
      <c r="S670" s="277">
        <v>8000</v>
      </c>
      <c r="T670" s="276">
        <v>6000</v>
      </c>
      <c r="U670" s="278">
        <v>7000</v>
      </c>
      <c r="V670" s="277">
        <v>8000</v>
      </c>
      <c r="W670" s="276">
        <v>5900</v>
      </c>
      <c r="X670" s="278">
        <v>6900</v>
      </c>
      <c r="Y670" s="277">
        <v>7900</v>
      </c>
      <c r="Z670" s="276">
        <v>5500</v>
      </c>
      <c r="AA670" s="278">
        <v>7000</v>
      </c>
      <c r="AB670" s="277">
        <v>7900</v>
      </c>
      <c r="AC670" s="276">
        <v>5700</v>
      </c>
      <c r="AD670" s="278">
        <v>6700</v>
      </c>
      <c r="AE670" s="277">
        <v>7700</v>
      </c>
      <c r="AF670" s="276">
        <v>6000</v>
      </c>
      <c r="AG670" s="278">
        <v>7000</v>
      </c>
      <c r="AH670" s="277">
        <v>8000</v>
      </c>
      <c r="AI670" s="278">
        <v>5800</v>
      </c>
      <c r="AJ670" s="278">
        <v>6800</v>
      </c>
      <c r="AK670" s="277">
        <v>7800</v>
      </c>
      <c r="AL670" s="72"/>
    </row>
    <row r="671" spans="1:38" x14ac:dyDescent="0.25">
      <c r="A671" s="105"/>
      <c r="B671" s="19"/>
      <c r="C671" s="38" t="s">
        <v>1006</v>
      </c>
      <c r="D671" s="632" t="s">
        <v>196</v>
      </c>
      <c r="E671" s="35">
        <f t="shared" si="40"/>
        <v>9877.7777777777774</v>
      </c>
      <c r="F671" s="11"/>
      <c r="G671" s="22">
        <f t="shared" si="41"/>
        <v>27</v>
      </c>
      <c r="H671" s="273">
        <f t="shared" si="42"/>
        <v>7933.333333333333</v>
      </c>
      <c r="I671" s="310">
        <f t="shared" si="42"/>
        <v>8900</v>
      </c>
      <c r="J671" s="316">
        <f t="shared" si="42"/>
        <v>9877.7777777777774</v>
      </c>
      <c r="K671" s="273">
        <v>7800</v>
      </c>
      <c r="L671" s="275">
        <v>8800</v>
      </c>
      <c r="M671" s="274">
        <v>9800</v>
      </c>
      <c r="N671" s="273">
        <v>8000</v>
      </c>
      <c r="O671" s="275">
        <v>9000</v>
      </c>
      <c r="P671" s="274">
        <v>10000</v>
      </c>
      <c r="Q671" s="273">
        <v>8000</v>
      </c>
      <c r="R671" s="275">
        <v>9000</v>
      </c>
      <c r="S671" s="274">
        <v>10000</v>
      </c>
      <c r="T671" s="273">
        <v>8000</v>
      </c>
      <c r="U671" s="275">
        <v>9000</v>
      </c>
      <c r="V671" s="274">
        <v>10000</v>
      </c>
      <c r="W671" s="273">
        <v>7900</v>
      </c>
      <c r="X671" s="275">
        <v>8900</v>
      </c>
      <c r="Y671" s="274">
        <v>9900</v>
      </c>
      <c r="Z671" s="273">
        <v>8200</v>
      </c>
      <c r="AA671" s="275">
        <v>8900</v>
      </c>
      <c r="AB671" s="274">
        <v>9700</v>
      </c>
      <c r="AC671" s="273">
        <v>7700</v>
      </c>
      <c r="AD671" s="275">
        <v>8700</v>
      </c>
      <c r="AE671" s="274">
        <v>9700</v>
      </c>
      <c r="AF671" s="273">
        <v>8000</v>
      </c>
      <c r="AG671" s="275">
        <v>9000</v>
      </c>
      <c r="AH671" s="274">
        <v>10000</v>
      </c>
      <c r="AI671" s="275">
        <v>7800</v>
      </c>
      <c r="AJ671" s="275">
        <v>8800</v>
      </c>
      <c r="AK671" s="274">
        <v>9800</v>
      </c>
      <c r="AL671" s="72"/>
    </row>
    <row r="672" spans="1:38" x14ac:dyDescent="0.25">
      <c r="A672" s="105"/>
      <c r="B672" s="19"/>
      <c r="C672" s="152" t="s">
        <v>1007</v>
      </c>
      <c r="D672" s="228" t="s">
        <v>196</v>
      </c>
      <c r="E672" s="154">
        <f t="shared" si="40"/>
        <v>11911.111111111111</v>
      </c>
      <c r="F672" s="11"/>
      <c r="G672" s="150">
        <f t="shared" si="41"/>
        <v>27</v>
      </c>
      <c r="H672" s="276">
        <f t="shared" si="42"/>
        <v>9911.1111111111113</v>
      </c>
      <c r="I672" s="309">
        <f t="shared" si="42"/>
        <v>10411.111111111111</v>
      </c>
      <c r="J672" s="317">
        <f t="shared" si="42"/>
        <v>11911.111111111111</v>
      </c>
      <c r="K672" s="276">
        <v>9800</v>
      </c>
      <c r="L672" s="278">
        <v>10300</v>
      </c>
      <c r="M672" s="277">
        <v>11800</v>
      </c>
      <c r="N672" s="276">
        <v>10000</v>
      </c>
      <c r="O672" s="278">
        <v>10500</v>
      </c>
      <c r="P672" s="277">
        <v>12000</v>
      </c>
      <c r="Q672" s="276">
        <v>10000</v>
      </c>
      <c r="R672" s="278">
        <v>10500</v>
      </c>
      <c r="S672" s="277">
        <v>12000</v>
      </c>
      <c r="T672" s="276">
        <v>10000</v>
      </c>
      <c r="U672" s="278">
        <v>10500</v>
      </c>
      <c r="V672" s="277">
        <v>12000</v>
      </c>
      <c r="W672" s="276">
        <v>9900</v>
      </c>
      <c r="X672" s="278">
        <v>10400</v>
      </c>
      <c r="Y672" s="277">
        <v>11900</v>
      </c>
      <c r="Z672" s="276">
        <v>10000</v>
      </c>
      <c r="AA672" s="278">
        <v>10500</v>
      </c>
      <c r="AB672" s="277">
        <v>12000</v>
      </c>
      <c r="AC672" s="276">
        <v>9700</v>
      </c>
      <c r="AD672" s="278">
        <v>10200</v>
      </c>
      <c r="AE672" s="277">
        <v>11700</v>
      </c>
      <c r="AF672" s="276">
        <v>10000</v>
      </c>
      <c r="AG672" s="278">
        <v>10500</v>
      </c>
      <c r="AH672" s="277">
        <v>12000</v>
      </c>
      <c r="AI672" s="278">
        <v>9800</v>
      </c>
      <c r="AJ672" s="278">
        <v>10300</v>
      </c>
      <c r="AK672" s="277">
        <v>11800</v>
      </c>
      <c r="AL672" s="72"/>
    </row>
    <row r="673" spans="1:38" x14ac:dyDescent="0.25">
      <c r="A673" s="105"/>
      <c r="B673" s="19"/>
      <c r="C673" s="38" t="s">
        <v>1008</v>
      </c>
      <c r="D673" s="632" t="s">
        <v>196</v>
      </c>
      <c r="E673" s="35">
        <f t="shared" si="40"/>
        <v>12288.888888888889</v>
      </c>
      <c r="F673" s="11"/>
      <c r="G673" s="22">
        <f t="shared" si="41"/>
        <v>27</v>
      </c>
      <c r="H673" s="273">
        <f t="shared" si="42"/>
        <v>9888.8888888888887</v>
      </c>
      <c r="I673" s="310">
        <f t="shared" si="42"/>
        <v>11583.333333333334</v>
      </c>
      <c r="J673" s="316">
        <f t="shared" si="42"/>
        <v>12288.888888888889</v>
      </c>
      <c r="K673" s="273">
        <v>9800</v>
      </c>
      <c r="L673" s="275">
        <v>11600</v>
      </c>
      <c r="M673" s="274">
        <v>12300</v>
      </c>
      <c r="N673" s="273">
        <v>10000</v>
      </c>
      <c r="O673" s="275">
        <v>11800</v>
      </c>
      <c r="P673" s="274">
        <v>12500</v>
      </c>
      <c r="Q673" s="273">
        <v>10000</v>
      </c>
      <c r="R673" s="275">
        <v>11600</v>
      </c>
      <c r="S673" s="274">
        <v>12500</v>
      </c>
      <c r="T673" s="273">
        <v>9950</v>
      </c>
      <c r="U673" s="275">
        <v>11500</v>
      </c>
      <c r="V673" s="274">
        <v>12300</v>
      </c>
      <c r="W673" s="273">
        <v>9900</v>
      </c>
      <c r="X673" s="275">
        <v>11700</v>
      </c>
      <c r="Y673" s="274">
        <v>12400</v>
      </c>
      <c r="Z673" s="273">
        <v>9900</v>
      </c>
      <c r="AA673" s="275">
        <v>11450</v>
      </c>
      <c r="AB673" s="274">
        <v>12000</v>
      </c>
      <c r="AC673" s="273">
        <v>9700</v>
      </c>
      <c r="AD673" s="275">
        <v>11500</v>
      </c>
      <c r="AE673" s="274">
        <v>12200</v>
      </c>
      <c r="AF673" s="273">
        <v>9950</v>
      </c>
      <c r="AG673" s="275">
        <v>11500</v>
      </c>
      <c r="AH673" s="274">
        <v>12100</v>
      </c>
      <c r="AI673" s="275">
        <v>9800</v>
      </c>
      <c r="AJ673" s="275">
        <v>11600</v>
      </c>
      <c r="AK673" s="274">
        <v>12300</v>
      </c>
      <c r="AL673" s="72"/>
    </row>
    <row r="674" spans="1:38" x14ac:dyDescent="0.25">
      <c r="A674" s="105"/>
      <c r="B674" s="19"/>
      <c r="C674" s="152" t="s">
        <v>1009</v>
      </c>
      <c r="D674" s="228" t="s">
        <v>196</v>
      </c>
      <c r="E674" s="154">
        <f t="shared" si="40"/>
        <v>13833.333333333334</v>
      </c>
      <c r="F674" s="11"/>
      <c r="G674" s="150">
        <f t="shared" si="41"/>
        <v>27</v>
      </c>
      <c r="H674" s="276">
        <f t="shared" si="42"/>
        <v>11766.666666666666</v>
      </c>
      <c r="I674" s="309">
        <f t="shared" si="42"/>
        <v>13300</v>
      </c>
      <c r="J674" s="317">
        <f t="shared" si="42"/>
        <v>13833.333333333334</v>
      </c>
      <c r="K674" s="276">
        <v>11800</v>
      </c>
      <c r="L674" s="278">
        <v>13300</v>
      </c>
      <c r="M674" s="277">
        <v>13800</v>
      </c>
      <c r="N674" s="276">
        <v>12000</v>
      </c>
      <c r="O674" s="278">
        <v>13500</v>
      </c>
      <c r="P674" s="277">
        <v>14000</v>
      </c>
      <c r="Q674" s="276">
        <v>11900</v>
      </c>
      <c r="R674" s="278">
        <v>13000</v>
      </c>
      <c r="S674" s="277">
        <v>14000</v>
      </c>
      <c r="T674" s="276">
        <v>11600</v>
      </c>
      <c r="U674" s="278">
        <v>13350</v>
      </c>
      <c r="V674" s="277">
        <v>13800</v>
      </c>
      <c r="W674" s="276">
        <v>11900</v>
      </c>
      <c r="X674" s="278">
        <v>13400</v>
      </c>
      <c r="Y674" s="277">
        <v>13900</v>
      </c>
      <c r="Z674" s="276">
        <v>11600</v>
      </c>
      <c r="AA674" s="278">
        <v>13300</v>
      </c>
      <c r="AB674" s="277">
        <v>13700</v>
      </c>
      <c r="AC674" s="276">
        <v>11700</v>
      </c>
      <c r="AD674" s="278">
        <v>13200</v>
      </c>
      <c r="AE674" s="277">
        <v>13700</v>
      </c>
      <c r="AF674" s="276">
        <v>11600</v>
      </c>
      <c r="AG674" s="278">
        <v>13350</v>
      </c>
      <c r="AH674" s="277">
        <v>13800</v>
      </c>
      <c r="AI674" s="278">
        <v>11800</v>
      </c>
      <c r="AJ674" s="278">
        <v>13300</v>
      </c>
      <c r="AK674" s="277">
        <v>13800</v>
      </c>
      <c r="AL674" s="72"/>
    </row>
    <row r="675" spans="1:38" x14ac:dyDescent="0.25">
      <c r="A675" s="105"/>
      <c r="B675" s="19"/>
      <c r="C675" s="38" t="s">
        <v>1010</v>
      </c>
      <c r="D675" s="632" t="s">
        <v>196</v>
      </c>
      <c r="E675" s="35">
        <f t="shared" si="40"/>
        <v>15044.444444444445</v>
      </c>
      <c r="F675" s="11"/>
      <c r="G675" s="22">
        <f t="shared" si="41"/>
        <v>27</v>
      </c>
      <c r="H675" s="273">
        <f t="shared" si="42"/>
        <v>12705.555555555555</v>
      </c>
      <c r="I675" s="310">
        <f t="shared" si="42"/>
        <v>14377.777777777777</v>
      </c>
      <c r="J675" s="316">
        <f t="shared" si="42"/>
        <v>15044.444444444445</v>
      </c>
      <c r="K675" s="273">
        <v>12650</v>
      </c>
      <c r="L675" s="275">
        <v>14300</v>
      </c>
      <c r="M675" s="274">
        <v>14800</v>
      </c>
      <c r="N675" s="273">
        <v>12850</v>
      </c>
      <c r="O675" s="275">
        <v>14500</v>
      </c>
      <c r="P675" s="274">
        <v>15000</v>
      </c>
      <c r="Q675" s="273">
        <v>12800</v>
      </c>
      <c r="R675" s="275">
        <v>14500</v>
      </c>
      <c r="S675" s="274">
        <v>15000</v>
      </c>
      <c r="T675" s="273">
        <v>12700</v>
      </c>
      <c r="U675" s="275">
        <v>14400</v>
      </c>
      <c r="V675" s="274">
        <v>15400</v>
      </c>
      <c r="W675" s="273">
        <v>12750</v>
      </c>
      <c r="X675" s="275">
        <v>14400</v>
      </c>
      <c r="Y675" s="274">
        <v>14900</v>
      </c>
      <c r="Z675" s="273">
        <v>12700</v>
      </c>
      <c r="AA675" s="275">
        <v>14400</v>
      </c>
      <c r="AB675" s="274">
        <v>15400</v>
      </c>
      <c r="AC675" s="273">
        <v>12550</v>
      </c>
      <c r="AD675" s="275">
        <v>14200</v>
      </c>
      <c r="AE675" s="274">
        <v>14700</v>
      </c>
      <c r="AF675" s="273">
        <v>12700</v>
      </c>
      <c r="AG675" s="275">
        <v>14400</v>
      </c>
      <c r="AH675" s="274">
        <v>15400</v>
      </c>
      <c r="AI675" s="275">
        <v>12650</v>
      </c>
      <c r="AJ675" s="275">
        <v>14300</v>
      </c>
      <c r="AK675" s="274">
        <v>14800</v>
      </c>
      <c r="AL675" s="72"/>
    </row>
    <row r="676" spans="1:38" x14ac:dyDescent="0.25">
      <c r="A676" s="105"/>
      <c r="B676" s="19"/>
      <c r="C676" s="152" t="s">
        <v>1011</v>
      </c>
      <c r="D676" s="228" t="s">
        <v>196</v>
      </c>
      <c r="E676" s="154">
        <f t="shared" si="40"/>
        <v>15911.111111111111</v>
      </c>
      <c r="F676" s="11"/>
      <c r="G676" s="150">
        <f t="shared" si="41"/>
        <v>27</v>
      </c>
      <c r="H676" s="276">
        <f t="shared" si="42"/>
        <v>13522.222222222223</v>
      </c>
      <c r="I676" s="309">
        <f t="shared" si="42"/>
        <v>15344.444444444445</v>
      </c>
      <c r="J676" s="317">
        <f t="shared" si="42"/>
        <v>15911.111111111111</v>
      </c>
      <c r="K676" s="276">
        <v>13500</v>
      </c>
      <c r="L676" s="278">
        <v>15300</v>
      </c>
      <c r="M676" s="277">
        <v>15800</v>
      </c>
      <c r="N676" s="276">
        <v>13700</v>
      </c>
      <c r="O676" s="278">
        <v>15500</v>
      </c>
      <c r="P676" s="277">
        <v>16000</v>
      </c>
      <c r="Q676" s="276">
        <v>13500</v>
      </c>
      <c r="R676" s="278">
        <v>15500</v>
      </c>
      <c r="S676" s="277">
        <v>16000</v>
      </c>
      <c r="T676" s="276">
        <v>13500</v>
      </c>
      <c r="U676" s="278">
        <v>15300</v>
      </c>
      <c r="V676" s="277">
        <v>16000</v>
      </c>
      <c r="W676" s="276">
        <v>13600</v>
      </c>
      <c r="X676" s="278">
        <v>15400</v>
      </c>
      <c r="Y676" s="277">
        <v>15900</v>
      </c>
      <c r="Z676" s="276">
        <v>13500</v>
      </c>
      <c r="AA676" s="278">
        <v>15300</v>
      </c>
      <c r="AB676" s="277">
        <v>16000</v>
      </c>
      <c r="AC676" s="276">
        <v>13400</v>
      </c>
      <c r="AD676" s="278">
        <v>15200</v>
      </c>
      <c r="AE676" s="277">
        <v>15700</v>
      </c>
      <c r="AF676" s="276">
        <v>13500</v>
      </c>
      <c r="AG676" s="278">
        <v>15300</v>
      </c>
      <c r="AH676" s="277">
        <v>16000</v>
      </c>
      <c r="AI676" s="278">
        <v>13500</v>
      </c>
      <c r="AJ676" s="278">
        <v>15300</v>
      </c>
      <c r="AK676" s="277">
        <v>15800</v>
      </c>
      <c r="AL676" s="72"/>
    </row>
    <row r="677" spans="1:38" x14ac:dyDescent="0.25">
      <c r="A677" s="105"/>
      <c r="B677" s="19"/>
      <c r="C677" s="38" t="s">
        <v>1012</v>
      </c>
      <c r="D677" s="632" t="s">
        <v>196</v>
      </c>
      <c r="E677" s="35">
        <f t="shared" si="40"/>
        <v>17455.555555555555</v>
      </c>
      <c r="F677" s="11"/>
      <c r="G677" s="22">
        <f t="shared" si="41"/>
        <v>27</v>
      </c>
      <c r="H677" s="273">
        <f t="shared" si="42"/>
        <v>14822.222222222223</v>
      </c>
      <c r="I677" s="310">
        <f t="shared" si="42"/>
        <v>16205.555555555555</v>
      </c>
      <c r="J677" s="316">
        <f t="shared" si="42"/>
        <v>17455.555555555555</v>
      </c>
      <c r="K677" s="273">
        <v>14800</v>
      </c>
      <c r="L677" s="275">
        <v>16250</v>
      </c>
      <c r="M677" s="274">
        <v>17800</v>
      </c>
      <c r="N677" s="273">
        <v>15000</v>
      </c>
      <c r="O677" s="275">
        <v>16450</v>
      </c>
      <c r="P677" s="274">
        <v>18000</v>
      </c>
      <c r="Q677" s="273">
        <v>15000</v>
      </c>
      <c r="R677" s="275">
        <v>16400</v>
      </c>
      <c r="S677" s="274">
        <v>16900</v>
      </c>
      <c r="T677" s="273">
        <v>14800</v>
      </c>
      <c r="U677" s="275">
        <v>16000</v>
      </c>
      <c r="V677" s="274">
        <v>17000</v>
      </c>
      <c r="W677" s="273">
        <v>14900</v>
      </c>
      <c r="X677" s="275">
        <v>16350</v>
      </c>
      <c r="Y677" s="274">
        <v>17900</v>
      </c>
      <c r="Z677" s="273">
        <v>14500</v>
      </c>
      <c r="AA677" s="275">
        <v>16000</v>
      </c>
      <c r="AB677" s="274">
        <v>17000</v>
      </c>
      <c r="AC677" s="273">
        <v>14700</v>
      </c>
      <c r="AD677" s="275">
        <v>16150</v>
      </c>
      <c r="AE677" s="274">
        <v>17700</v>
      </c>
      <c r="AF677" s="273">
        <v>14900</v>
      </c>
      <c r="AG677" s="275">
        <v>16000</v>
      </c>
      <c r="AH677" s="274">
        <v>17000</v>
      </c>
      <c r="AI677" s="275">
        <v>14800</v>
      </c>
      <c r="AJ677" s="275">
        <v>16250</v>
      </c>
      <c r="AK677" s="274">
        <v>17800</v>
      </c>
      <c r="AL677" s="72"/>
    </row>
    <row r="678" spans="1:38" x14ac:dyDescent="0.25">
      <c r="A678" s="105"/>
      <c r="B678" s="19"/>
      <c r="C678" s="152" t="s">
        <v>1013</v>
      </c>
      <c r="D678" s="228" t="s">
        <v>196</v>
      </c>
      <c r="E678" s="154">
        <f t="shared" si="40"/>
        <v>3811.1111111111113</v>
      </c>
      <c r="F678" s="11"/>
      <c r="G678" s="150">
        <f t="shared" si="41"/>
        <v>27</v>
      </c>
      <c r="H678" s="276">
        <f t="shared" si="42"/>
        <v>2911.1111111111113</v>
      </c>
      <c r="I678" s="309">
        <f t="shared" si="42"/>
        <v>3411.1111111111113</v>
      </c>
      <c r="J678" s="317">
        <f t="shared" si="42"/>
        <v>3811.1111111111113</v>
      </c>
      <c r="K678" s="276">
        <v>2800</v>
      </c>
      <c r="L678" s="278">
        <v>3300</v>
      </c>
      <c r="M678" s="277">
        <v>3700</v>
      </c>
      <c r="N678" s="276">
        <v>3000</v>
      </c>
      <c r="O678" s="278">
        <v>3500</v>
      </c>
      <c r="P678" s="277">
        <v>3900</v>
      </c>
      <c r="Q678" s="276">
        <v>3000</v>
      </c>
      <c r="R678" s="278">
        <v>3500</v>
      </c>
      <c r="S678" s="277">
        <v>3900</v>
      </c>
      <c r="T678" s="276">
        <v>3000</v>
      </c>
      <c r="U678" s="278">
        <v>3500</v>
      </c>
      <c r="V678" s="277">
        <v>3900</v>
      </c>
      <c r="W678" s="276">
        <v>2900</v>
      </c>
      <c r="X678" s="278">
        <v>3400</v>
      </c>
      <c r="Y678" s="277">
        <v>3800</v>
      </c>
      <c r="Z678" s="276">
        <v>3000</v>
      </c>
      <c r="AA678" s="278">
        <v>3500</v>
      </c>
      <c r="AB678" s="277">
        <v>3900</v>
      </c>
      <c r="AC678" s="276">
        <v>2700</v>
      </c>
      <c r="AD678" s="278">
        <v>3200</v>
      </c>
      <c r="AE678" s="277">
        <v>3600</v>
      </c>
      <c r="AF678" s="276">
        <v>3000</v>
      </c>
      <c r="AG678" s="278">
        <v>3500</v>
      </c>
      <c r="AH678" s="277">
        <v>3900</v>
      </c>
      <c r="AI678" s="278">
        <v>2800</v>
      </c>
      <c r="AJ678" s="278">
        <v>3300</v>
      </c>
      <c r="AK678" s="277">
        <v>3700</v>
      </c>
      <c r="AL678" s="72"/>
    </row>
    <row r="679" spans="1:38" x14ac:dyDescent="0.25">
      <c r="A679" s="105"/>
      <c r="B679" s="19"/>
      <c r="C679" s="38" t="s">
        <v>1014</v>
      </c>
      <c r="D679" s="632" t="s">
        <v>196</v>
      </c>
      <c r="E679" s="35">
        <f t="shared" si="40"/>
        <v>5411.1111111111113</v>
      </c>
      <c r="F679" s="11"/>
      <c r="G679" s="22">
        <f t="shared" si="41"/>
        <v>27</v>
      </c>
      <c r="H679" s="273">
        <f t="shared" si="42"/>
        <v>4411.1111111111113</v>
      </c>
      <c r="I679" s="310">
        <f t="shared" si="42"/>
        <v>4911.1111111111113</v>
      </c>
      <c r="J679" s="316">
        <f t="shared" si="42"/>
        <v>5411.1111111111113</v>
      </c>
      <c r="K679" s="273">
        <v>4300</v>
      </c>
      <c r="L679" s="275">
        <v>4800</v>
      </c>
      <c r="M679" s="274">
        <v>5300</v>
      </c>
      <c r="N679" s="273">
        <v>4500</v>
      </c>
      <c r="O679" s="275">
        <v>5000</v>
      </c>
      <c r="P679" s="274">
        <v>5500</v>
      </c>
      <c r="Q679" s="273">
        <v>4500</v>
      </c>
      <c r="R679" s="275">
        <v>5000</v>
      </c>
      <c r="S679" s="274">
        <v>5500</v>
      </c>
      <c r="T679" s="273">
        <v>4500</v>
      </c>
      <c r="U679" s="275">
        <v>5000</v>
      </c>
      <c r="V679" s="274">
        <v>5500</v>
      </c>
      <c r="W679" s="273">
        <v>4400</v>
      </c>
      <c r="X679" s="275">
        <v>4900</v>
      </c>
      <c r="Y679" s="274">
        <v>5400</v>
      </c>
      <c r="Z679" s="273">
        <v>4500</v>
      </c>
      <c r="AA679" s="275">
        <v>5000</v>
      </c>
      <c r="AB679" s="274">
        <v>5500</v>
      </c>
      <c r="AC679" s="273">
        <v>4200</v>
      </c>
      <c r="AD679" s="275">
        <v>4700</v>
      </c>
      <c r="AE679" s="274">
        <v>5200</v>
      </c>
      <c r="AF679" s="273">
        <v>4500</v>
      </c>
      <c r="AG679" s="275">
        <v>5000</v>
      </c>
      <c r="AH679" s="274">
        <v>5500</v>
      </c>
      <c r="AI679" s="275">
        <v>4300</v>
      </c>
      <c r="AJ679" s="275">
        <v>4800</v>
      </c>
      <c r="AK679" s="274">
        <v>5300</v>
      </c>
      <c r="AL679" s="72"/>
    </row>
    <row r="680" spans="1:38" x14ac:dyDescent="0.25">
      <c r="A680" s="105"/>
      <c r="B680" s="19"/>
      <c r="C680" s="152" t="s">
        <v>1015</v>
      </c>
      <c r="D680" s="228" t="s">
        <v>196</v>
      </c>
      <c r="E680" s="154">
        <f t="shared" si="40"/>
        <v>8411.1111111111113</v>
      </c>
      <c r="F680" s="11"/>
      <c r="G680" s="150">
        <f t="shared" si="41"/>
        <v>27</v>
      </c>
      <c r="H680" s="276">
        <f t="shared" si="42"/>
        <v>7394.4444444444443</v>
      </c>
      <c r="I680" s="309">
        <f t="shared" si="42"/>
        <v>7811.1111111111113</v>
      </c>
      <c r="J680" s="317">
        <f t="shared" si="42"/>
        <v>8411.1111111111113</v>
      </c>
      <c r="K680" s="276">
        <v>7300</v>
      </c>
      <c r="L680" s="278">
        <v>7700</v>
      </c>
      <c r="M680" s="277">
        <v>8300</v>
      </c>
      <c r="N680" s="276">
        <v>7500</v>
      </c>
      <c r="O680" s="278">
        <v>7900</v>
      </c>
      <c r="P680" s="277">
        <v>8500</v>
      </c>
      <c r="Q680" s="276">
        <v>7350</v>
      </c>
      <c r="R680" s="278">
        <v>7900</v>
      </c>
      <c r="S680" s="277">
        <v>8500</v>
      </c>
      <c r="T680" s="276">
        <v>7500</v>
      </c>
      <c r="U680" s="278">
        <v>7900</v>
      </c>
      <c r="V680" s="277">
        <v>8500</v>
      </c>
      <c r="W680" s="276">
        <v>7400</v>
      </c>
      <c r="X680" s="278">
        <v>7800</v>
      </c>
      <c r="Y680" s="277">
        <v>8400</v>
      </c>
      <c r="Z680" s="276">
        <v>7500</v>
      </c>
      <c r="AA680" s="278">
        <v>7900</v>
      </c>
      <c r="AB680" s="277">
        <v>8500</v>
      </c>
      <c r="AC680" s="276">
        <v>7200</v>
      </c>
      <c r="AD680" s="278">
        <v>7600</v>
      </c>
      <c r="AE680" s="277">
        <v>8200</v>
      </c>
      <c r="AF680" s="276">
        <v>7500</v>
      </c>
      <c r="AG680" s="278">
        <v>7900</v>
      </c>
      <c r="AH680" s="277">
        <v>8500</v>
      </c>
      <c r="AI680" s="278">
        <v>7300</v>
      </c>
      <c r="AJ680" s="278">
        <v>7700</v>
      </c>
      <c r="AK680" s="277">
        <v>8300</v>
      </c>
      <c r="AL680" s="72"/>
    </row>
    <row r="681" spans="1:38" x14ac:dyDescent="0.25">
      <c r="A681" s="105"/>
      <c r="B681" s="19"/>
      <c r="C681" s="38" t="s">
        <v>1016</v>
      </c>
      <c r="D681" s="632" t="s">
        <v>196</v>
      </c>
      <c r="E681" s="35">
        <f t="shared" si="40"/>
        <v>9911.1111111111113</v>
      </c>
      <c r="F681" s="11"/>
      <c r="G681" s="22">
        <f t="shared" si="41"/>
        <v>27</v>
      </c>
      <c r="H681" s="273">
        <f t="shared" si="42"/>
        <v>8911.1111111111113</v>
      </c>
      <c r="I681" s="310">
        <f t="shared" si="42"/>
        <v>9111.1111111111113</v>
      </c>
      <c r="J681" s="316">
        <f t="shared" si="42"/>
        <v>9911.1111111111113</v>
      </c>
      <c r="K681" s="273">
        <v>8800</v>
      </c>
      <c r="L681" s="275">
        <v>9000</v>
      </c>
      <c r="M681" s="274">
        <v>9800</v>
      </c>
      <c r="N681" s="273">
        <v>9000</v>
      </c>
      <c r="O681" s="275">
        <v>9200</v>
      </c>
      <c r="P681" s="274">
        <v>10000</v>
      </c>
      <c r="Q681" s="273">
        <v>9000</v>
      </c>
      <c r="R681" s="275">
        <v>9200</v>
      </c>
      <c r="S681" s="274">
        <v>10000</v>
      </c>
      <c r="T681" s="273">
        <v>9000</v>
      </c>
      <c r="U681" s="275">
        <v>9200</v>
      </c>
      <c r="V681" s="274">
        <v>10000</v>
      </c>
      <c r="W681" s="273">
        <v>8900</v>
      </c>
      <c r="X681" s="275">
        <v>9100</v>
      </c>
      <c r="Y681" s="274">
        <v>9900</v>
      </c>
      <c r="Z681" s="273">
        <v>9000</v>
      </c>
      <c r="AA681" s="275">
        <v>9200</v>
      </c>
      <c r="AB681" s="274">
        <v>10000</v>
      </c>
      <c r="AC681" s="273">
        <v>8700</v>
      </c>
      <c r="AD681" s="275">
        <v>8900</v>
      </c>
      <c r="AE681" s="274">
        <v>9700</v>
      </c>
      <c r="AF681" s="273">
        <v>9000</v>
      </c>
      <c r="AG681" s="275">
        <v>9200</v>
      </c>
      <c r="AH681" s="274">
        <v>10000</v>
      </c>
      <c r="AI681" s="275">
        <v>8800</v>
      </c>
      <c r="AJ681" s="275">
        <v>9000</v>
      </c>
      <c r="AK681" s="274">
        <v>9800</v>
      </c>
      <c r="AL681" s="72"/>
    </row>
    <row r="682" spans="1:38" x14ac:dyDescent="0.25">
      <c r="A682" s="105"/>
      <c r="B682" s="19"/>
      <c r="C682" s="152" t="s">
        <v>1017</v>
      </c>
      <c r="D682" s="228" t="s">
        <v>196</v>
      </c>
      <c r="E682" s="154">
        <f t="shared" si="40"/>
        <v>12188.888888888889</v>
      </c>
      <c r="F682" s="11"/>
      <c r="G682" s="150">
        <f t="shared" si="41"/>
        <v>27</v>
      </c>
      <c r="H682" s="276">
        <f t="shared" si="42"/>
        <v>10144.444444444445</v>
      </c>
      <c r="I682" s="309">
        <f t="shared" si="42"/>
        <v>10688.888888888889</v>
      </c>
      <c r="J682" s="317">
        <f t="shared" si="42"/>
        <v>12188.888888888889</v>
      </c>
      <c r="K682" s="276">
        <v>9800</v>
      </c>
      <c r="L682" s="278">
        <v>10300</v>
      </c>
      <c r="M682" s="277">
        <v>11800</v>
      </c>
      <c r="N682" s="276">
        <v>10000</v>
      </c>
      <c r="O682" s="278">
        <v>10500</v>
      </c>
      <c r="P682" s="277">
        <v>12000</v>
      </c>
      <c r="Q682" s="276">
        <v>12100</v>
      </c>
      <c r="R682" s="278">
        <v>13000</v>
      </c>
      <c r="S682" s="277">
        <v>14500</v>
      </c>
      <c r="T682" s="276">
        <v>10000</v>
      </c>
      <c r="U682" s="278">
        <v>10500</v>
      </c>
      <c r="V682" s="277">
        <v>12000</v>
      </c>
      <c r="W682" s="276">
        <v>9900</v>
      </c>
      <c r="X682" s="278">
        <v>10400</v>
      </c>
      <c r="Y682" s="277">
        <v>11900</v>
      </c>
      <c r="Z682" s="276">
        <v>10000</v>
      </c>
      <c r="AA682" s="278">
        <v>10500</v>
      </c>
      <c r="AB682" s="277">
        <v>12000</v>
      </c>
      <c r="AC682" s="276">
        <v>9700</v>
      </c>
      <c r="AD682" s="278">
        <v>10200</v>
      </c>
      <c r="AE682" s="277">
        <v>11700</v>
      </c>
      <c r="AF682" s="276">
        <v>10000</v>
      </c>
      <c r="AG682" s="278">
        <v>10500</v>
      </c>
      <c r="AH682" s="277">
        <v>12000</v>
      </c>
      <c r="AI682" s="278">
        <v>9800</v>
      </c>
      <c r="AJ682" s="278">
        <v>10300</v>
      </c>
      <c r="AK682" s="277">
        <v>11800</v>
      </c>
      <c r="AL682" s="72"/>
    </row>
    <row r="683" spans="1:38" x14ac:dyDescent="0.25">
      <c r="A683" s="105"/>
      <c r="B683" s="19"/>
      <c r="C683" s="38" t="s">
        <v>1018</v>
      </c>
      <c r="D683" s="632" t="s">
        <v>196</v>
      </c>
      <c r="E683" s="35">
        <f t="shared" si="40"/>
        <v>4161.1111111111113</v>
      </c>
      <c r="F683" s="11"/>
      <c r="G683" s="22">
        <f t="shared" si="41"/>
        <v>27</v>
      </c>
      <c r="H683" s="273">
        <f t="shared" si="42"/>
        <v>3411.1111111111113</v>
      </c>
      <c r="I683" s="310">
        <f t="shared" si="42"/>
        <v>3861.1111111111113</v>
      </c>
      <c r="J683" s="316">
        <f t="shared" si="42"/>
        <v>4161.1111111111113</v>
      </c>
      <c r="K683" s="273">
        <v>3300</v>
      </c>
      <c r="L683" s="275">
        <v>3750</v>
      </c>
      <c r="M683" s="274">
        <v>4050</v>
      </c>
      <c r="N683" s="273">
        <v>3500</v>
      </c>
      <c r="O683" s="275">
        <v>3950</v>
      </c>
      <c r="P683" s="274">
        <v>4250</v>
      </c>
      <c r="Q683" s="273">
        <v>3500</v>
      </c>
      <c r="R683" s="275">
        <v>3950</v>
      </c>
      <c r="S683" s="274">
        <v>4250</v>
      </c>
      <c r="T683" s="273">
        <v>3500</v>
      </c>
      <c r="U683" s="275">
        <v>3950</v>
      </c>
      <c r="V683" s="274">
        <v>4250</v>
      </c>
      <c r="W683" s="273">
        <v>3400</v>
      </c>
      <c r="X683" s="275">
        <v>3850</v>
      </c>
      <c r="Y683" s="274">
        <v>4150</v>
      </c>
      <c r="Z683" s="273">
        <v>3500</v>
      </c>
      <c r="AA683" s="275">
        <v>3950</v>
      </c>
      <c r="AB683" s="274">
        <v>4250</v>
      </c>
      <c r="AC683" s="273">
        <v>3200</v>
      </c>
      <c r="AD683" s="275">
        <v>3650</v>
      </c>
      <c r="AE683" s="274">
        <v>3950</v>
      </c>
      <c r="AF683" s="273">
        <v>3500</v>
      </c>
      <c r="AG683" s="275">
        <v>3950</v>
      </c>
      <c r="AH683" s="274">
        <v>4250</v>
      </c>
      <c r="AI683" s="275">
        <v>3300</v>
      </c>
      <c r="AJ683" s="275">
        <v>3750</v>
      </c>
      <c r="AK683" s="274">
        <v>4050</v>
      </c>
      <c r="AL683" s="72"/>
    </row>
    <row r="684" spans="1:38" x14ac:dyDescent="0.25">
      <c r="A684" s="105"/>
      <c r="B684" s="19"/>
      <c r="C684" s="152" t="s">
        <v>1019</v>
      </c>
      <c r="D684" s="228" t="s">
        <v>196</v>
      </c>
      <c r="E684" s="154">
        <f t="shared" si="40"/>
        <v>5011.1111111111113</v>
      </c>
      <c r="F684" s="11"/>
      <c r="G684" s="150">
        <f t="shared" si="41"/>
        <v>27</v>
      </c>
      <c r="H684" s="276">
        <f t="shared" si="42"/>
        <v>4411.1111111111113</v>
      </c>
      <c r="I684" s="309">
        <f t="shared" si="42"/>
        <v>4911.1111111111113</v>
      </c>
      <c r="J684" s="317">
        <f t="shared" si="42"/>
        <v>5011.1111111111113</v>
      </c>
      <c r="K684" s="276">
        <v>4300</v>
      </c>
      <c r="L684" s="278">
        <v>4800</v>
      </c>
      <c r="M684" s="277">
        <v>4900</v>
      </c>
      <c r="N684" s="276">
        <v>4500</v>
      </c>
      <c r="O684" s="278">
        <v>5000</v>
      </c>
      <c r="P684" s="277">
        <v>5100</v>
      </c>
      <c r="Q684" s="276">
        <v>4500</v>
      </c>
      <c r="R684" s="278">
        <v>5000</v>
      </c>
      <c r="S684" s="277">
        <v>5100</v>
      </c>
      <c r="T684" s="276">
        <v>4500</v>
      </c>
      <c r="U684" s="278">
        <v>5000</v>
      </c>
      <c r="V684" s="277">
        <v>5100</v>
      </c>
      <c r="W684" s="276">
        <v>4400</v>
      </c>
      <c r="X684" s="278">
        <v>4900</v>
      </c>
      <c r="Y684" s="277">
        <v>5000</v>
      </c>
      <c r="Z684" s="276">
        <v>4500</v>
      </c>
      <c r="AA684" s="278">
        <v>5000</v>
      </c>
      <c r="AB684" s="277">
        <v>5100</v>
      </c>
      <c r="AC684" s="276">
        <v>4200</v>
      </c>
      <c r="AD684" s="278">
        <v>4700</v>
      </c>
      <c r="AE684" s="277">
        <v>4800</v>
      </c>
      <c r="AF684" s="276">
        <v>4500</v>
      </c>
      <c r="AG684" s="278">
        <v>5000</v>
      </c>
      <c r="AH684" s="277">
        <v>5100</v>
      </c>
      <c r="AI684" s="278">
        <v>4300</v>
      </c>
      <c r="AJ684" s="278">
        <v>4800</v>
      </c>
      <c r="AK684" s="277">
        <v>4900</v>
      </c>
      <c r="AL684" s="72"/>
    </row>
    <row r="685" spans="1:38" x14ac:dyDescent="0.25">
      <c r="A685" s="105"/>
      <c r="B685" s="19"/>
      <c r="C685" s="38" t="s">
        <v>1020</v>
      </c>
      <c r="D685" s="632" t="s">
        <v>196</v>
      </c>
      <c r="E685" s="35">
        <f t="shared" si="40"/>
        <v>7411.1111111111113</v>
      </c>
      <c r="F685" s="11"/>
      <c r="G685" s="22">
        <f t="shared" si="41"/>
        <v>27</v>
      </c>
      <c r="H685" s="273">
        <f t="shared" si="42"/>
        <v>5611.1111111111113</v>
      </c>
      <c r="I685" s="310">
        <f t="shared" si="42"/>
        <v>6511.1111111111113</v>
      </c>
      <c r="J685" s="316">
        <f t="shared" si="42"/>
        <v>7411.1111111111113</v>
      </c>
      <c r="K685" s="273">
        <v>5500</v>
      </c>
      <c r="L685" s="275">
        <v>6400</v>
      </c>
      <c r="M685" s="274">
        <v>7300</v>
      </c>
      <c r="N685" s="273">
        <v>5700</v>
      </c>
      <c r="O685" s="275">
        <v>6600</v>
      </c>
      <c r="P685" s="274">
        <v>7500</v>
      </c>
      <c r="Q685" s="273">
        <v>5700</v>
      </c>
      <c r="R685" s="275">
        <v>6600</v>
      </c>
      <c r="S685" s="274">
        <v>7500</v>
      </c>
      <c r="T685" s="273">
        <v>5700</v>
      </c>
      <c r="U685" s="275">
        <v>6600</v>
      </c>
      <c r="V685" s="274">
        <v>7500</v>
      </c>
      <c r="W685" s="273">
        <v>5600</v>
      </c>
      <c r="X685" s="275">
        <v>6500</v>
      </c>
      <c r="Y685" s="274">
        <v>7400</v>
      </c>
      <c r="Z685" s="273">
        <v>5700</v>
      </c>
      <c r="AA685" s="275">
        <v>6600</v>
      </c>
      <c r="AB685" s="274">
        <v>7500</v>
      </c>
      <c r="AC685" s="273">
        <v>5400</v>
      </c>
      <c r="AD685" s="275">
        <v>6300</v>
      </c>
      <c r="AE685" s="274">
        <v>7200</v>
      </c>
      <c r="AF685" s="273">
        <v>5700</v>
      </c>
      <c r="AG685" s="275">
        <v>6600</v>
      </c>
      <c r="AH685" s="274">
        <v>7500</v>
      </c>
      <c r="AI685" s="275">
        <v>5500</v>
      </c>
      <c r="AJ685" s="275">
        <v>6400</v>
      </c>
      <c r="AK685" s="274">
        <v>7300</v>
      </c>
      <c r="AL685" s="72"/>
    </row>
    <row r="686" spans="1:38" x14ac:dyDescent="0.25">
      <c r="A686" s="105"/>
      <c r="B686" s="19"/>
      <c r="C686" s="152" t="s">
        <v>1021</v>
      </c>
      <c r="D686" s="228" t="s">
        <v>196</v>
      </c>
      <c r="E686" s="154">
        <f t="shared" si="40"/>
        <v>9411.1111111111113</v>
      </c>
      <c r="F686" s="11"/>
      <c r="G686" s="150">
        <f t="shared" si="41"/>
        <v>27</v>
      </c>
      <c r="H686" s="276">
        <f t="shared" si="42"/>
        <v>7511.1111111111113</v>
      </c>
      <c r="I686" s="309">
        <f t="shared" si="42"/>
        <v>8411.1111111111113</v>
      </c>
      <c r="J686" s="317">
        <f t="shared" si="42"/>
        <v>9411.1111111111113</v>
      </c>
      <c r="K686" s="276">
        <v>7400</v>
      </c>
      <c r="L686" s="278">
        <v>8300</v>
      </c>
      <c r="M686" s="277">
        <v>9300</v>
      </c>
      <c r="N686" s="276">
        <v>7600</v>
      </c>
      <c r="O686" s="278">
        <v>8500</v>
      </c>
      <c r="P686" s="277">
        <v>9500</v>
      </c>
      <c r="Q686" s="276">
        <v>7600</v>
      </c>
      <c r="R686" s="278">
        <v>8500</v>
      </c>
      <c r="S686" s="277">
        <v>9500</v>
      </c>
      <c r="T686" s="276">
        <v>7600</v>
      </c>
      <c r="U686" s="278">
        <v>8500</v>
      </c>
      <c r="V686" s="277">
        <v>9500</v>
      </c>
      <c r="W686" s="276">
        <v>7500</v>
      </c>
      <c r="X686" s="278">
        <v>8400</v>
      </c>
      <c r="Y686" s="277">
        <v>9400</v>
      </c>
      <c r="Z686" s="276">
        <v>7600</v>
      </c>
      <c r="AA686" s="278">
        <v>8500</v>
      </c>
      <c r="AB686" s="277">
        <v>9500</v>
      </c>
      <c r="AC686" s="276">
        <v>7300</v>
      </c>
      <c r="AD686" s="278">
        <v>8200</v>
      </c>
      <c r="AE686" s="277">
        <v>9200</v>
      </c>
      <c r="AF686" s="276">
        <v>7600</v>
      </c>
      <c r="AG686" s="278">
        <v>8500</v>
      </c>
      <c r="AH686" s="277">
        <v>9500</v>
      </c>
      <c r="AI686" s="278">
        <v>7400</v>
      </c>
      <c r="AJ686" s="278">
        <v>8300</v>
      </c>
      <c r="AK686" s="277">
        <v>9300</v>
      </c>
      <c r="AL686" s="72"/>
    </row>
    <row r="687" spans="1:38" ht="15.75" thickBot="1" x14ac:dyDescent="0.3">
      <c r="A687" s="331"/>
      <c r="B687" s="19"/>
      <c r="C687" s="233" t="s">
        <v>1022</v>
      </c>
      <c r="D687" s="61" t="s">
        <v>196</v>
      </c>
      <c r="E687" s="235">
        <f t="shared" si="40"/>
        <v>11425</v>
      </c>
      <c r="F687" s="11"/>
      <c r="G687" s="26">
        <f t="shared" si="41"/>
        <v>24</v>
      </c>
      <c r="H687" s="282">
        <f t="shared" si="42"/>
        <v>9425</v>
      </c>
      <c r="I687" s="313">
        <f t="shared" si="42"/>
        <v>9925</v>
      </c>
      <c r="J687" s="319">
        <f t="shared" si="42"/>
        <v>11425</v>
      </c>
      <c r="K687" s="282"/>
      <c r="L687" s="284"/>
      <c r="M687" s="283"/>
      <c r="N687" s="282">
        <v>9500</v>
      </c>
      <c r="O687" s="284">
        <v>10000</v>
      </c>
      <c r="P687" s="283">
        <v>11500</v>
      </c>
      <c r="Q687" s="282">
        <v>9500</v>
      </c>
      <c r="R687" s="284">
        <v>10000</v>
      </c>
      <c r="S687" s="283">
        <v>11500</v>
      </c>
      <c r="T687" s="282">
        <v>9500</v>
      </c>
      <c r="U687" s="284">
        <v>10000</v>
      </c>
      <c r="V687" s="283">
        <v>11500</v>
      </c>
      <c r="W687" s="282">
        <v>9400</v>
      </c>
      <c r="X687" s="284">
        <v>9900</v>
      </c>
      <c r="Y687" s="283">
        <v>11400</v>
      </c>
      <c r="Z687" s="282">
        <v>9500</v>
      </c>
      <c r="AA687" s="284">
        <v>10000</v>
      </c>
      <c r="AB687" s="283">
        <v>11500</v>
      </c>
      <c r="AC687" s="282">
        <v>9200</v>
      </c>
      <c r="AD687" s="284">
        <v>9700</v>
      </c>
      <c r="AE687" s="283">
        <v>11200</v>
      </c>
      <c r="AF687" s="282">
        <v>9500</v>
      </c>
      <c r="AG687" s="284">
        <v>10000</v>
      </c>
      <c r="AH687" s="283">
        <v>11500</v>
      </c>
      <c r="AI687" s="284">
        <v>9300</v>
      </c>
      <c r="AJ687" s="284">
        <v>9800</v>
      </c>
      <c r="AK687" s="283">
        <v>11300</v>
      </c>
      <c r="AL687" s="72"/>
    </row>
    <row r="688" spans="1:38" x14ac:dyDescent="0.25">
      <c r="A688" s="330" t="s">
        <v>1023</v>
      </c>
      <c r="B688" s="19"/>
      <c r="C688" s="152" t="s">
        <v>1024</v>
      </c>
      <c r="D688" s="228" t="s">
        <v>19</v>
      </c>
      <c r="E688" s="154">
        <f t="shared" si="40"/>
        <v>5083.333333333333</v>
      </c>
      <c r="F688" s="11"/>
      <c r="G688" s="150">
        <f t="shared" si="41"/>
        <v>27</v>
      </c>
      <c r="H688" s="276">
        <f t="shared" si="42"/>
        <v>4411.1111111111113</v>
      </c>
      <c r="I688" s="309">
        <f t="shared" si="42"/>
        <v>4661.1111111111113</v>
      </c>
      <c r="J688" s="317">
        <f t="shared" si="42"/>
        <v>5083.333333333333</v>
      </c>
      <c r="K688" s="276">
        <v>4300</v>
      </c>
      <c r="L688" s="278">
        <v>4550</v>
      </c>
      <c r="M688" s="277">
        <v>4950</v>
      </c>
      <c r="N688" s="276">
        <v>4500</v>
      </c>
      <c r="O688" s="278">
        <v>4750</v>
      </c>
      <c r="P688" s="277">
        <v>5150</v>
      </c>
      <c r="Q688" s="276">
        <v>4500</v>
      </c>
      <c r="R688" s="278">
        <v>4750</v>
      </c>
      <c r="S688" s="277">
        <v>5250</v>
      </c>
      <c r="T688" s="276">
        <v>4500</v>
      </c>
      <c r="U688" s="278">
        <v>4750</v>
      </c>
      <c r="V688" s="277">
        <v>5250</v>
      </c>
      <c r="W688" s="276">
        <v>4400</v>
      </c>
      <c r="X688" s="278">
        <v>4650</v>
      </c>
      <c r="Y688" s="277">
        <v>5050</v>
      </c>
      <c r="Z688" s="276">
        <v>4500</v>
      </c>
      <c r="AA688" s="278">
        <v>4750</v>
      </c>
      <c r="AB688" s="277">
        <v>5150</v>
      </c>
      <c r="AC688" s="276">
        <v>4200</v>
      </c>
      <c r="AD688" s="278">
        <v>4450</v>
      </c>
      <c r="AE688" s="277">
        <v>4850</v>
      </c>
      <c r="AF688" s="276">
        <v>4500</v>
      </c>
      <c r="AG688" s="278">
        <v>4750</v>
      </c>
      <c r="AH688" s="277">
        <v>5150</v>
      </c>
      <c r="AI688" s="278">
        <v>4300</v>
      </c>
      <c r="AJ688" s="278">
        <v>4550</v>
      </c>
      <c r="AK688" s="277">
        <v>4950</v>
      </c>
      <c r="AL688" s="72"/>
    </row>
    <row r="689" spans="1:38" x14ac:dyDescent="0.25">
      <c r="A689" s="105"/>
      <c r="B689" s="19"/>
      <c r="C689" s="38" t="s">
        <v>1025</v>
      </c>
      <c r="D689" s="632" t="s">
        <v>21</v>
      </c>
      <c r="E689" s="35">
        <f t="shared" si="40"/>
        <v>9016.6666666666661</v>
      </c>
      <c r="F689" s="11"/>
      <c r="G689" s="22">
        <f t="shared" si="41"/>
        <v>27</v>
      </c>
      <c r="H689" s="273">
        <f t="shared" si="42"/>
        <v>7416.666666666667</v>
      </c>
      <c r="I689" s="310">
        <f t="shared" si="42"/>
        <v>8022.2222222222226</v>
      </c>
      <c r="J689" s="316">
        <f t="shared" si="42"/>
        <v>9016.6666666666661</v>
      </c>
      <c r="K689" s="273">
        <v>7300</v>
      </c>
      <c r="L689" s="275">
        <v>7900</v>
      </c>
      <c r="M689" s="274">
        <v>8900</v>
      </c>
      <c r="N689" s="273">
        <v>7500</v>
      </c>
      <c r="O689" s="275">
        <v>8100</v>
      </c>
      <c r="P689" s="274">
        <v>9100</v>
      </c>
      <c r="Q689" s="273">
        <v>7500</v>
      </c>
      <c r="R689" s="275">
        <v>8100</v>
      </c>
      <c r="S689" s="274">
        <v>9100</v>
      </c>
      <c r="T689" s="273">
        <v>7500</v>
      </c>
      <c r="U689" s="275">
        <v>8100</v>
      </c>
      <c r="V689" s="274">
        <v>9100</v>
      </c>
      <c r="W689" s="273">
        <v>7400</v>
      </c>
      <c r="X689" s="275">
        <v>8000</v>
      </c>
      <c r="Y689" s="274">
        <v>9000</v>
      </c>
      <c r="Z689" s="273">
        <v>7550</v>
      </c>
      <c r="AA689" s="275">
        <v>8200</v>
      </c>
      <c r="AB689" s="274">
        <v>9150</v>
      </c>
      <c r="AC689" s="273">
        <v>7200</v>
      </c>
      <c r="AD689" s="275">
        <v>7800</v>
      </c>
      <c r="AE689" s="274">
        <v>8800</v>
      </c>
      <c r="AF689" s="273">
        <v>7500</v>
      </c>
      <c r="AG689" s="275">
        <v>8100</v>
      </c>
      <c r="AH689" s="274">
        <v>9100</v>
      </c>
      <c r="AI689" s="275">
        <v>7300</v>
      </c>
      <c r="AJ689" s="275">
        <v>7900</v>
      </c>
      <c r="AK689" s="274">
        <v>8900</v>
      </c>
      <c r="AL689" s="72"/>
    </row>
    <row r="690" spans="1:38" x14ac:dyDescent="0.25">
      <c r="A690" s="105"/>
      <c r="B690" s="19"/>
      <c r="C690" s="152" t="s">
        <v>1026</v>
      </c>
      <c r="D690" s="228" t="s">
        <v>23</v>
      </c>
      <c r="E690" s="154">
        <f t="shared" si="40"/>
        <v>13911.111111111111</v>
      </c>
      <c r="F690" s="11"/>
      <c r="G690" s="150">
        <f t="shared" si="41"/>
        <v>27</v>
      </c>
      <c r="H690" s="276">
        <f t="shared" si="42"/>
        <v>10355.555555555555</v>
      </c>
      <c r="I690" s="309">
        <f t="shared" si="42"/>
        <v>12411.111111111111</v>
      </c>
      <c r="J690" s="317">
        <f t="shared" si="42"/>
        <v>13911.111111111111</v>
      </c>
      <c r="K690" s="276">
        <v>10300</v>
      </c>
      <c r="L690" s="278">
        <v>12300</v>
      </c>
      <c r="M690" s="277">
        <v>13800</v>
      </c>
      <c r="N690" s="276">
        <v>10500</v>
      </c>
      <c r="O690" s="278">
        <v>12500</v>
      </c>
      <c r="P690" s="277">
        <v>14000</v>
      </c>
      <c r="Q690" s="276">
        <v>10500</v>
      </c>
      <c r="R690" s="278">
        <v>12500</v>
      </c>
      <c r="S690" s="277">
        <v>14000</v>
      </c>
      <c r="T690" s="276">
        <v>10500</v>
      </c>
      <c r="U690" s="278">
        <v>12500</v>
      </c>
      <c r="V690" s="277">
        <v>14000</v>
      </c>
      <c r="W690" s="276">
        <v>10400</v>
      </c>
      <c r="X690" s="278">
        <v>12400</v>
      </c>
      <c r="Y690" s="277">
        <v>13900</v>
      </c>
      <c r="Z690" s="276">
        <v>10000</v>
      </c>
      <c r="AA690" s="278">
        <v>12500</v>
      </c>
      <c r="AB690" s="277">
        <v>14000</v>
      </c>
      <c r="AC690" s="276">
        <v>10200</v>
      </c>
      <c r="AD690" s="278">
        <v>12200</v>
      </c>
      <c r="AE690" s="277">
        <v>13700</v>
      </c>
      <c r="AF690" s="276">
        <v>10500</v>
      </c>
      <c r="AG690" s="278">
        <v>12500</v>
      </c>
      <c r="AH690" s="277">
        <v>14000</v>
      </c>
      <c r="AI690" s="278">
        <v>10300</v>
      </c>
      <c r="AJ690" s="278">
        <v>12300</v>
      </c>
      <c r="AK690" s="277">
        <v>13800</v>
      </c>
      <c r="AL690" s="72"/>
    </row>
    <row r="691" spans="1:38" x14ac:dyDescent="0.25">
      <c r="A691" s="105"/>
      <c r="B691" s="19"/>
      <c r="C691" s="38" t="s">
        <v>1027</v>
      </c>
      <c r="D691" s="632" t="s">
        <v>23</v>
      </c>
      <c r="E691" s="35">
        <f t="shared" si="40"/>
        <v>14966.666666666666</v>
      </c>
      <c r="F691" s="11"/>
      <c r="G691" s="22">
        <f t="shared" si="41"/>
        <v>27</v>
      </c>
      <c r="H691" s="273">
        <f t="shared" si="42"/>
        <v>12911.111111111111</v>
      </c>
      <c r="I691" s="310">
        <f t="shared" si="42"/>
        <v>14411.111111111111</v>
      </c>
      <c r="J691" s="316">
        <f t="shared" si="42"/>
        <v>14966.666666666666</v>
      </c>
      <c r="K691" s="273">
        <v>12800</v>
      </c>
      <c r="L691" s="275">
        <v>14300</v>
      </c>
      <c r="M691" s="274">
        <v>14800</v>
      </c>
      <c r="N691" s="273">
        <v>13000</v>
      </c>
      <c r="O691" s="275">
        <v>14500</v>
      </c>
      <c r="P691" s="274">
        <v>15000</v>
      </c>
      <c r="Q691" s="273">
        <v>13000</v>
      </c>
      <c r="R691" s="275">
        <v>14500</v>
      </c>
      <c r="S691" s="274">
        <v>15000</v>
      </c>
      <c r="T691" s="273">
        <v>13000</v>
      </c>
      <c r="U691" s="275">
        <v>14500</v>
      </c>
      <c r="V691" s="274">
        <v>15000</v>
      </c>
      <c r="W691" s="273">
        <v>12900</v>
      </c>
      <c r="X691" s="275">
        <v>14400</v>
      </c>
      <c r="Y691" s="274">
        <v>14900</v>
      </c>
      <c r="Z691" s="273">
        <v>13000</v>
      </c>
      <c r="AA691" s="275">
        <v>14500</v>
      </c>
      <c r="AB691" s="274">
        <v>15500</v>
      </c>
      <c r="AC691" s="273">
        <v>12700</v>
      </c>
      <c r="AD691" s="275">
        <v>14200</v>
      </c>
      <c r="AE691" s="274">
        <v>14700</v>
      </c>
      <c r="AF691" s="273">
        <v>13000</v>
      </c>
      <c r="AG691" s="275">
        <v>14500</v>
      </c>
      <c r="AH691" s="274">
        <v>15000</v>
      </c>
      <c r="AI691" s="275">
        <v>12800</v>
      </c>
      <c r="AJ691" s="275">
        <v>14300</v>
      </c>
      <c r="AK691" s="274">
        <v>14800</v>
      </c>
      <c r="AL691" s="72"/>
    </row>
    <row r="692" spans="1:38" x14ac:dyDescent="0.25">
      <c r="A692" s="105"/>
      <c r="B692" s="19"/>
      <c r="C692" s="152" t="s">
        <v>1028</v>
      </c>
      <c r="D692" s="228" t="s">
        <v>196</v>
      </c>
      <c r="E692" s="154">
        <f t="shared" si="40"/>
        <v>17911.111111111109</v>
      </c>
      <c r="F692" s="11"/>
      <c r="G692" s="150">
        <f t="shared" si="41"/>
        <v>27</v>
      </c>
      <c r="H692" s="276">
        <f t="shared" si="42"/>
        <v>14411.111111111111</v>
      </c>
      <c r="I692" s="309">
        <f t="shared" si="42"/>
        <v>15311.111111111111</v>
      </c>
      <c r="J692" s="317">
        <f t="shared" si="42"/>
        <v>17911.111111111109</v>
      </c>
      <c r="K692" s="276">
        <v>14300</v>
      </c>
      <c r="L692" s="278">
        <v>15200</v>
      </c>
      <c r="M692" s="277">
        <v>17800</v>
      </c>
      <c r="N692" s="276">
        <v>14500</v>
      </c>
      <c r="O692" s="278">
        <v>15400</v>
      </c>
      <c r="P692" s="277">
        <v>18000</v>
      </c>
      <c r="Q692" s="276">
        <v>14500</v>
      </c>
      <c r="R692" s="278">
        <v>15400</v>
      </c>
      <c r="S692" s="277">
        <v>18000</v>
      </c>
      <c r="T692" s="276">
        <v>14500</v>
      </c>
      <c r="U692" s="278">
        <v>15400</v>
      </c>
      <c r="V692" s="277">
        <v>18000</v>
      </c>
      <c r="W692" s="276">
        <v>14400</v>
      </c>
      <c r="X692" s="278">
        <v>15300</v>
      </c>
      <c r="Y692" s="277">
        <v>17900</v>
      </c>
      <c r="Z692" s="276">
        <v>14500</v>
      </c>
      <c r="AA692" s="278">
        <v>15400</v>
      </c>
      <c r="AB692" s="277">
        <v>18000</v>
      </c>
      <c r="AC692" s="276">
        <v>14200</v>
      </c>
      <c r="AD692" s="278">
        <v>15100</v>
      </c>
      <c r="AE692" s="277">
        <v>17700</v>
      </c>
      <c r="AF692" s="276">
        <v>14500</v>
      </c>
      <c r="AG692" s="278">
        <v>15400</v>
      </c>
      <c r="AH692" s="277">
        <v>18000</v>
      </c>
      <c r="AI692" s="278">
        <v>14300</v>
      </c>
      <c r="AJ692" s="278">
        <v>15200</v>
      </c>
      <c r="AK692" s="277">
        <v>17800</v>
      </c>
      <c r="AL692" s="72"/>
    </row>
    <row r="693" spans="1:38" x14ac:dyDescent="0.25">
      <c r="A693" s="105"/>
      <c r="B693" s="19"/>
      <c r="C693" s="38" t="s">
        <v>1029</v>
      </c>
      <c r="D693" s="632" t="s">
        <v>19</v>
      </c>
      <c r="E693" s="35">
        <f t="shared" si="40"/>
        <v>5150</v>
      </c>
      <c r="F693" s="11"/>
      <c r="G693" s="22">
        <f t="shared" si="41"/>
        <v>27</v>
      </c>
      <c r="H693" s="273">
        <f t="shared" si="42"/>
        <v>4494.4444444444443</v>
      </c>
      <c r="I693" s="310">
        <f t="shared" si="42"/>
        <v>4716.666666666667</v>
      </c>
      <c r="J693" s="316">
        <f t="shared" si="42"/>
        <v>5150</v>
      </c>
      <c r="K693" s="273">
        <v>4400</v>
      </c>
      <c r="L693" s="275">
        <v>4600</v>
      </c>
      <c r="M693" s="274">
        <v>5000</v>
      </c>
      <c r="N693" s="273">
        <v>4600</v>
      </c>
      <c r="O693" s="275">
        <v>4800</v>
      </c>
      <c r="P693" s="274">
        <v>5200</v>
      </c>
      <c r="Q693" s="273">
        <v>4700</v>
      </c>
      <c r="R693" s="275">
        <v>4850</v>
      </c>
      <c r="S693" s="274">
        <v>5400</v>
      </c>
      <c r="T693" s="273">
        <v>4650</v>
      </c>
      <c r="U693" s="275">
        <v>4800</v>
      </c>
      <c r="V693" s="274">
        <v>5350</v>
      </c>
      <c r="W693" s="273">
        <v>4500</v>
      </c>
      <c r="X693" s="275">
        <v>4700</v>
      </c>
      <c r="Y693" s="274">
        <v>5100</v>
      </c>
      <c r="Z693" s="273">
        <v>4500</v>
      </c>
      <c r="AA693" s="275">
        <v>4800</v>
      </c>
      <c r="AB693" s="274">
        <v>5200</v>
      </c>
      <c r="AC693" s="273">
        <v>4300</v>
      </c>
      <c r="AD693" s="275">
        <v>4500</v>
      </c>
      <c r="AE693" s="274">
        <v>4900</v>
      </c>
      <c r="AF693" s="273">
        <v>4400</v>
      </c>
      <c r="AG693" s="275">
        <v>4800</v>
      </c>
      <c r="AH693" s="274">
        <v>5200</v>
      </c>
      <c r="AI693" s="275">
        <v>4400</v>
      </c>
      <c r="AJ693" s="275">
        <v>4600</v>
      </c>
      <c r="AK693" s="274">
        <v>5000</v>
      </c>
      <c r="AL693" s="72"/>
    </row>
    <row r="694" spans="1:38" x14ac:dyDescent="0.25">
      <c r="A694" s="105"/>
      <c r="B694" s="19"/>
      <c r="C694" s="152" t="s">
        <v>1030</v>
      </c>
      <c r="D694" s="228" t="s">
        <v>21</v>
      </c>
      <c r="E694" s="154">
        <f t="shared" si="40"/>
        <v>8616.6666666666661</v>
      </c>
      <c r="F694" s="11"/>
      <c r="G694" s="150">
        <f t="shared" si="41"/>
        <v>27</v>
      </c>
      <c r="H694" s="276">
        <f t="shared" si="42"/>
        <v>7533.333333333333</v>
      </c>
      <c r="I694" s="309">
        <f t="shared" si="42"/>
        <v>7588.8888888888887</v>
      </c>
      <c r="J694" s="317">
        <f t="shared" si="42"/>
        <v>8616.6666666666661</v>
      </c>
      <c r="K694" s="276">
        <v>7450</v>
      </c>
      <c r="L694" s="278">
        <v>7300</v>
      </c>
      <c r="M694" s="277">
        <v>8300</v>
      </c>
      <c r="N694" s="276">
        <v>7650</v>
      </c>
      <c r="O694" s="278">
        <v>7500</v>
      </c>
      <c r="P694" s="277">
        <v>8500</v>
      </c>
      <c r="Q694" s="276">
        <v>7750</v>
      </c>
      <c r="R694" s="278">
        <v>8350</v>
      </c>
      <c r="S694" s="277">
        <v>9400</v>
      </c>
      <c r="T694" s="276">
        <v>7700</v>
      </c>
      <c r="U694" s="278">
        <v>8250</v>
      </c>
      <c r="V694" s="277">
        <v>9450</v>
      </c>
      <c r="W694" s="276">
        <v>7550</v>
      </c>
      <c r="X694" s="278">
        <v>7400</v>
      </c>
      <c r="Y694" s="277">
        <v>8400</v>
      </c>
      <c r="Z694" s="276">
        <v>7500</v>
      </c>
      <c r="AA694" s="278">
        <v>7500</v>
      </c>
      <c r="AB694" s="277">
        <v>8500</v>
      </c>
      <c r="AC694" s="276">
        <v>7350</v>
      </c>
      <c r="AD694" s="278">
        <v>7200</v>
      </c>
      <c r="AE694" s="277">
        <v>8200</v>
      </c>
      <c r="AF694" s="276">
        <v>7400</v>
      </c>
      <c r="AG694" s="278">
        <v>7500</v>
      </c>
      <c r="AH694" s="277">
        <v>8500</v>
      </c>
      <c r="AI694" s="278">
        <v>7450</v>
      </c>
      <c r="AJ694" s="278">
        <v>7300</v>
      </c>
      <c r="AK694" s="277">
        <v>8300</v>
      </c>
      <c r="AL694" s="72"/>
    </row>
    <row r="695" spans="1:38" x14ac:dyDescent="0.25">
      <c r="A695" s="105"/>
      <c r="B695" s="19"/>
      <c r="C695" s="38" t="s">
        <v>1031</v>
      </c>
      <c r="D695" s="632" t="s">
        <v>23</v>
      </c>
      <c r="E695" s="35">
        <f t="shared" si="40"/>
        <v>13994.444444444445</v>
      </c>
      <c r="F695" s="11"/>
      <c r="G695" s="22">
        <f t="shared" si="41"/>
        <v>27</v>
      </c>
      <c r="H695" s="273">
        <f t="shared" si="42"/>
        <v>10611.111111111111</v>
      </c>
      <c r="I695" s="310">
        <f t="shared" si="42"/>
        <v>12333.333333333334</v>
      </c>
      <c r="J695" s="316">
        <f t="shared" si="42"/>
        <v>13994.444444444445</v>
      </c>
      <c r="K695" s="273">
        <v>10700</v>
      </c>
      <c r="L695" s="275">
        <v>12150</v>
      </c>
      <c r="M695" s="274">
        <v>13800</v>
      </c>
      <c r="N695" s="273">
        <v>10900</v>
      </c>
      <c r="O695" s="275">
        <v>12350</v>
      </c>
      <c r="P695" s="274">
        <v>14000</v>
      </c>
      <c r="Q695" s="273">
        <v>11000</v>
      </c>
      <c r="R695" s="275">
        <v>12700</v>
      </c>
      <c r="S695" s="274">
        <v>14400</v>
      </c>
      <c r="T695" s="273">
        <v>10900</v>
      </c>
      <c r="U695" s="275">
        <v>12650</v>
      </c>
      <c r="V695" s="274">
        <v>14350</v>
      </c>
      <c r="W695" s="273">
        <v>10800</v>
      </c>
      <c r="X695" s="275">
        <v>12250</v>
      </c>
      <c r="Y695" s="274">
        <v>13900</v>
      </c>
      <c r="Z695" s="273">
        <v>10000</v>
      </c>
      <c r="AA695" s="275">
        <v>12350</v>
      </c>
      <c r="AB695" s="274">
        <v>14000</v>
      </c>
      <c r="AC695" s="273">
        <v>10600</v>
      </c>
      <c r="AD695" s="275">
        <v>12050</v>
      </c>
      <c r="AE695" s="274">
        <v>13700</v>
      </c>
      <c r="AF695" s="273">
        <v>9900</v>
      </c>
      <c r="AG695" s="275">
        <v>12350</v>
      </c>
      <c r="AH695" s="274">
        <v>14000</v>
      </c>
      <c r="AI695" s="275">
        <v>10700</v>
      </c>
      <c r="AJ695" s="275">
        <v>12150</v>
      </c>
      <c r="AK695" s="274">
        <v>13800</v>
      </c>
      <c r="AL695" s="72"/>
    </row>
    <row r="696" spans="1:38" x14ac:dyDescent="0.25">
      <c r="A696" s="105"/>
      <c r="B696" s="19"/>
      <c r="C696" s="152" t="s">
        <v>1032</v>
      </c>
      <c r="D696" s="228" t="s">
        <v>23</v>
      </c>
      <c r="E696" s="154">
        <f t="shared" si="40"/>
        <v>15566.666666666666</v>
      </c>
      <c r="F696" s="11"/>
      <c r="G696" s="150">
        <f t="shared" si="41"/>
        <v>27</v>
      </c>
      <c r="H696" s="276">
        <f t="shared" si="42"/>
        <v>12861.111111111111</v>
      </c>
      <c r="I696" s="309">
        <f t="shared" si="42"/>
        <v>14483.333333333334</v>
      </c>
      <c r="J696" s="317">
        <f t="shared" si="42"/>
        <v>15566.666666666666</v>
      </c>
      <c r="K696" s="276">
        <v>12700</v>
      </c>
      <c r="L696" s="278">
        <v>14300</v>
      </c>
      <c r="M696" s="277">
        <v>15350</v>
      </c>
      <c r="N696" s="276">
        <v>12900</v>
      </c>
      <c r="O696" s="278">
        <v>14500</v>
      </c>
      <c r="P696" s="277">
        <v>15550</v>
      </c>
      <c r="Q696" s="276">
        <v>13000</v>
      </c>
      <c r="R696" s="278">
        <v>14950</v>
      </c>
      <c r="S696" s="277">
        <v>16100</v>
      </c>
      <c r="T696" s="276">
        <v>13150</v>
      </c>
      <c r="U696" s="278">
        <v>14700</v>
      </c>
      <c r="V696" s="277">
        <v>15950</v>
      </c>
      <c r="W696" s="276">
        <v>12800</v>
      </c>
      <c r="X696" s="278">
        <v>14400</v>
      </c>
      <c r="Y696" s="277">
        <v>15450</v>
      </c>
      <c r="Z696" s="276">
        <v>13000</v>
      </c>
      <c r="AA696" s="278">
        <v>14500</v>
      </c>
      <c r="AB696" s="277">
        <v>15550</v>
      </c>
      <c r="AC696" s="276">
        <v>12600</v>
      </c>
      <c r="AD696" s="278">
        <v>14200</v>
      </c>
      <c r="AE696" s="277">
        <v>15250</v>
      </c>
      <c r="AF696" s="276">
        <v>12900</v>
      </c>
      <c r="AG696" s="278">
        <v>14500</v>
      </c>
      <c r="AH696" s="277">
        <v>15550</v>
      </c>
      <c r="AI696" s="278">
        <v>12700</v>
      </c>
      <c r="AJ696" s="278">
        <v>14300</v>
      </c>
      <c r="AK696" s="277">
        <v>15350</v>
      </c>
      <c r="AL696" s="72"/>
    </row>
    <row r="697" spans="1:38" x14ac:dyDescent="0.25">
      <c r="A697" s="105"/>
      <c r="B697" s="19"/>
      <c r="C697" s="38" t="s">
        <v>1033</v>
      </c>
      <c r="D697" s="632" t="s">
        <v>196</v>
      </c>
      <c r="E697" s="35">
        <f t="shared" si="40"/>
        <v>17911.111111111109</v>
      </c>
      <c r="F697" s="11"/>
      <c r="G697" s="22">
        <f t="shared" si="41"/>
        <v>27</v>
      </c>
      <c r="H697" s="273">
        <f t="shared" si="42"/>
        <v>14688.888888888889</v>
      </c>
      <c r="I697" s="310">
        <f t="shared" si="42"/>
        <v>15466.666666666666</v>
      </c>
      <c r="J697" s="316">
        <f t="shared" si="42"/>
        <v>17911.111111111109</v>
      </c>
      <c r="K697" s="273">
        <v>14700</v>
      </c>
      <c r="L697" s="275">
        <v>15300</v>
      </c>
      <c r="M697" s="274">
        <v>17800</v>
      </c>
      <c r="N697" s="273">
        <v>14900</v>
      </c>
      <c r="O697" s="275">
        <v>15500</v>
      </c>
      <c r="P697" s="274">
        <v>18000</v>
      </c>
      <c r="Q697" s="273">
        <v>15000</v>
      </c>
      <c r="R697" s="275">
        <v>16000</v>
      </c>
      <c r="S697" s="274">
        <v>18000</v>
      </c>
      <c r="T697" s="273">
        <v>14600</v>
      </c>
      <c r="U697" s="275">
        <v>15500</v>
      </c>
      <c r="V697" s="274">
        <v>18000</v>
      </c>
      <c r="W697" s="273">
        <v>14800</v>
      </c>
      <c r="X697" s="275">
        <v>15400</v>
      </c>
      <c r="Y697" s="274">
        <v>17900</v>
      </c>
      <c r="Z697" s="273">
        <v>14500</v>
      </c>
      <c r="AA697" s="275">
        <v>15500</v>
      </c>
      <c r="AB697" s="274">
        <v>18000</v>
      </c>
      <c r="AC697" s="273">
        <v>14600</v>
      </c>
      <c r="AD697" s="275">
        <v>15200</v>
      </c>
      <c r="AE697" s="274">
        <v>17700</v>
      </c>
      <c r="AF697" s="273">
        <v>14400</v>
      </c>
      <c r="AG697" s="275">
        <v>15500</v>
      </c>
      <c r="AH697" s="274">
        <v>18000</v>
      </c>
      <c r="AI697" s="275">
        <v>14700</v>
      </c>
      <c r="AJ697" s="275">
        <v>15300</v>
      </c>
      <c r="AK697" s="274">
        <v>17800</v>
      </c>
      <c r="AL697" s="72"/>
    </row>
    <row r="698" spans="1:38" x14ac:dyDescent="0.25">
      <c r="A698" s="105"/>
      <c r="B698" s="19"/>
      <c r="C698" s="152" t="s">
        <v>1034</v>
      </c>
      <c r="D698" s="228" t="s">
        <v>31</v>
      </c>
      <c r="E698" s="154">
        <f t="shared" si="40"/>
        <v>5566.666666666667</v>
      </c>
      <c r="F698" s="11"/>
      <c r="G698" s="150">
        <f t="shared" si="41"/>
        <v>27</v>
      </c>
      <c r="H698" s="276">
        <f t="shared" si="42"/>
        <v>4766.666666666667</v>
      </c>
      <c r="I698" s="309">
        <f t="shared" si="42"/>
        <v>5361.1111111111113</v>
      </c>
      <c r="J698" s="317">
        <f t="shared" si="42"/>
        <v>5566.666666666667</v>
      </c>
      <c r="K698" s="276">
        <v>4600</v>
      </c>
      <c r="L698" s="278">
        <v>5250</v>
      </c>
      <c r="M698" s="277">
        <v>5450</v>
      </c>
      <c r="N698" s="276">
        <v>4800</v>
      </c>
      <c r="O698" s="278">
        <v>5450</v>
      </c>
      <c r="P698" s="277">
        <v>5650</v>
      </c>
      <c r="Q698" s="276">
        <v>4900</v>
      </c>
      <c r="R698" s="278">
        <v>5450</v>
      </c>
      <c r="S698" s="277">
        <v>5700</v>
      </c>
      <c r="T698" s="276">
        <v>4900</v>
      </c>
      <c r="U698" s="278">
        <v>5450</v>
      </c>
      <c r="V698" s="277">
        <v>5650</v>
      </c>
      <c r="W698" s="276">
        <v>4700</v>
      </c>
      <c r="X698" s="278">
        <v>5350</v>
      </c>
      <c r="Y698" s="277">
        <v>5550</v>
      </c>
      <c r="Z698" s="276">
        <v>5000</v>
      </c>
      <c r="AA698" s="278">
        <v>5450</v>
      </c>
      <c r="AB698" s="277">
        <v>5650</v>
      </c>
      <c r="AC698" s="276">
        <v>4500</v>
      </c>
      <c r="AD698" s="278">
        <v>5150</v>
      </c>
      <c r="AE698" s="277">
        <v>5350</v>
      </c>
      <c r="AF698" s="276">
        <v>4900</v>
      </c>
      <c r="AG698" s="278">
        <v>5450</v>
      </c>
      <c r="AH698" s="277">
        <v>5650</v>
      </c>
      <c r="AI698" s="278">
        <v>4600</v>
      </c>
      <c r="AJ698" s="278">
        <v>5250</v>
      </c>
      <c r="AK698" s="277">
        <v>5450</v>
      </c>
      <c r="AL698" s="72"/>
    </row>
    <row r="699" spans="1:38" x14ac:dyDescent="0.25">
      <c r="A699" s="105"/>
      <c r="B699" s="19"/>
      <c r="C699" s="38" t="s">
        <v>1035</v>
      </c>
      <c r="D699" s="632" t="s">
        <v>33</v>
      </c>
      <c r="E699" s="35">
        <f t="shared" si="40"/>
        <v>9455.5555555555547</v>
      </c>
      <c r="F699" s="11"/>
      <c r="G699" s="22">
        <f t="shared" si="41"/>
        <v>27</v>
      </c>
      <c r="H699" s="273">
        <f t="shared" si="42"/>
        <v>8116.666666666667</v>
      </c>
      <c r="I699" s="310">
        <f t="shared" si="42"/>
        <v>8716.6666666666661</v>
      </c>
      <c r="J699" s="316">
        <f t="shared" si="42"/>
        <v>9455.5555555555547</v>
      </c>
      <c r="K699" s="273">
        <v>7950</v>
      </c>
      <c r="L699" s="275">
        <v>8600</v>
      </c>
      <c r="M699" s="274">
        <v>9300</v>
      </c>
      <c r="N699" s="273">
        <v>8150</v>
      </c>
      <c r="O699" s="275">
        <v>8800</v>
      </c>
      <c r="P699" s="274">
        <v>9500</v>
      </c>
      <c r="Q699" s="273">
        <v>8250</v>
      </c>
      <c r="R699" s="275">
        <v>8850</v>
      </c>
      <c r="S699" s="274">
        <v>9900</v>
      </c>
      <c r="T699" s="273">
        <v>8250</v>
      </c>
      <c r="U699" s="275">
        <v>8800</v>
      </c>
      <c r="V699" s="274">
        <v>9500</v>
      </c>
      <c r="W699" s="273">
        <v>8050</v>
      </c>
      <c r="X699" s="275">
        <v>8700</v>
      </c>
      <c r="Y699" s="274">
        <v>9400</v>
      </c>
      <c r="Z699" s="273">
        <v>8350</v>
      </c>
      <c r="AA699" s="275">
        <v>8800</v>
      </c>
      <c r="AB699" s="274">
        <v>9500</v>
      </c>
      <c r="AC699" s="273">
        <v>7850</v>
      </c>
      <c r="AD699" s="275">
        <v>8500</v>
      </c>
      <c r="AE699" s="274">
        <v>9200</v>
      </c>
      <c r="AF699" s="273">
        <v>8250</v>
      </c>
      <c r="AG699" s="275">
        <v>8800</v>
      </c>
      <c r="AH699" s="274">
        <v>9500</v>
      </c>
      <c r="AI699" s="275">
        <v>7950</v>
      </c>
      <c r="AJ699" s="275">
        <v>8600</v>
      </c>
      <c r="AK699" s="274">
        <v>9300</v>
      </c>
      <c r="AL699" s="72"/>
    </row>
    <row r="700" spans="1:38" x14ac:dyDescent="0.25">
      <c r="A700" s="105"/>
      <c r="B700" s="19"/>
      <c r="C700" s="152" t="s">
        <v>1036</v>
      </c>
      <c r="D700" s="228" t="s">
        <v>35</v>
      </c>
      <c r="E700" s="154">
        <f t="shared" si="40"/>
        <v>14466.666666666666</v>
      </c>
      <c r="F700" s="11"/>
      <c r="G700" s="150">
        <f t="shared" si="41"/>
        <v>27</v>
      </c>
      <c r="H700" s="276">
        <f t="shared" si="42"/>
        <v>11833.333333333334</v>
      </c>
      <c r="I700" s="309">
        <f t="shared" si="42"/>
        <v>12761.111111111111</v>
      </c>
      <c r="J700" s="317">
        <f t="shared" si="42"/>
        <v>14466.666666666666</v>
      </c>
      <c r="K700" s="276">
        <v>11700</v>
      </c>
      <c r="L700" s="278">
        <v>12600</v>
      </c>
      <c r="M700" s="277">
        <v>14300</v>
      </c>
      <c r="N700" s="276">
        <v>11900</v>
      </c>
      <c r="O700" s="278">
        <v>12800</v>
      </c>
      <c r="P700" s="277">
        <v>14500</v>
      </c>
      <c r="Q700" s="276">
        <v>12000</v>
      </c>
      <c r="R700" s="278">
        <v>13100</v>
      </c>
      <c r="S700" s="277">
        <v>14750</v>
      </c>
      <c r="T700" s="276">
        <v>11900</v>
      </c>
      <c r="U700" s="278">
        <v>12950</v>
      </c>
      <c r="V700" s="277">
        <v>14750</v>
      </c>
      <c r="W700" s="276">
        <v>11800</v>
      </c>
      <c r="X700" s="278">
        <v>12700</v>
      </c>
      <c r="Y700" s="277">
        <v>14400</v>
      </c>
      <c r="Z700" s="276">
        <v>12000</v>
      </c>
      <c r="AA700" s="278">
        <v>12800</v>
      </c>
      <c r="AB700" s="277">
        <v>14500</v>
      </c>
      <c r="AC700" s="276">
        <v>11600</v>
      </c>
      <c r="AD700" s="278">
        <v>12500</v>
      </c>
      <c r="AE700" s="277">
        <v>14200</v>
      </c>
      <c r="AF700" s="276">
        <v>11900</v>
      </c>
      <c r="AG700" s="278">
        <v>12800</v>
      </c>
      <c r="AH700" s="277">
        <v>14500</v>
      </c>
      <c r="AI700" s="278">
        <v>11700</v>
      </c>
      <c r="AJ700" s="278">
        <v>12600</v>
      </c>
      <c r="AK700" s="277">
        <v>14300</v>
      </c>
      <c r="AL700" s="72"/>
    </row>
    <row r="701" spans="1:38" x14ac:dyDescent="0.25">
      <c r="A701" s="105"/>
      <c r="B701" s="19"/>
      <c r="C701" s="38" t="s">
        <v>1037</v>
      </c>
      <c r="D701" s="632" t="s">
        <v>35</v>
      </c>
      <c r="E701" s="35">
        <f t="shared" ref="E701:E740" si="43">J701</f>
        <v>16950</v>
      </c>
      <c r="F701" s="11"/>
      <c r="G701" s="22">
        <f t="shared" ref="G701:G740" si="44">COUNT(K701:AK701)</f>
        <v>27</v>
      </c>
      <c r="H701" s="273">
        <f t="shared" si="42"/>
        <v>14266.666666666666</v>
      </c>
      <c r="I701" s="310">
        <f t="shared" si="42"/>
        <v>14911.111111111111</v>
      </c>
      <c r="J701" s="316">
        <f t="shared" si="42"/>
        <v>16950</v>
      </c>
      <c r="K701" s="273">
        <v>14100</v>
      </c>
      <c r="L701" s="275">
        <v>14800</v>
      </c>
      <c r="M701" s="274">
        <v>16800</v>
      </c>
      <c r="N701" s="273">
        <v>14300</v>
      </c>
      <c r="O701" s="275">
        <v>15000</v>
      </c>
      <c r="P701" s="274">
        <v>17000</v>
      </c>
      <c r="Q701" s="273">
        <v>14400</v>
      </c>
      <c r="R701" s="275">
        <v>15000</v>
      </c>
      <c r="S701" s="274">
        <v>17100</v>
      </c>
      <c r="T701" s="273">
        <v>14400</v>
      </c>
      <c r="U701" s="275">
        <v>15000</v>
      </c>
      <c r="V701" s="274">
        <v>17250</v>
      </c>
      <c r="W701" s="273">
        <v>14200</v>
      </c>
      <c r="X701" s="275">
        <v>14900</v>
      </c>
      <c r="Y701" s="274">
        <v>16900</v>
      </c>
      <c r="Z701" s="273">
        <v>14500</v>
      </c>
      <c r="AA701" s="275">
        <v>15000</v>
      </c>
      <c r="AB701" s="274">
        <v>17000</v>
      </c>
      <c r="AC701" s="273">
        <v>14000</v>
      </c>
      <c r="AD701" s="275">
        <v>14700</v>
      </c>
      <c r="AE701" s="274">
        <v>16700</v>
      </c>
      <c r="AF701" s="273">
        <v>14400</v>
      </c>
      <c r="AG701" s="275">
        <v>15000</v>
      </c>
      <c r="AH701" s="274">
        <v>17000</v>
      </c>
      <c r="AI701" s="275">
        <v>14100</v>
      </c>
      <c r="AJ701" s="275">
        <v>14800</v>
      </c>
      <c r="AK701" s="274">
        <v>16800</v>
      </c>
      <c r="AL701" s="72"/>
    </row>
    <row r="702" spans="1:38" x14ac:dyDescent="0.25">
      <c r="A702" s="105"/>
      <c r="B702" s="19"/>
      <c r="C702" s="152" t="s">
        <v>1038</v>
      </c>
      <c r="D702" s="228" t="s">
        <v>196</v>
      </c>
      <c r="E702" s="154">
        <f t="shared" si="43"/>
        <v>20461.111111111109</v>
      </c>
      <c r="F702" s="11"/>
      <c r="G702" s="150">
        <f t="shared" si="44"/>
        <v>27</v>
      </c>
      <c r="H702" s="276">
        <f t="shared" ref="H702:J740" si="45">AVERAGE(K702,N702,Q702,T702,W702,Z702,AC702,AF702,AI702)</f>
        <v>16311.111111111111</v>
      </c>
      <c r="I702" s="309">
        <f t="shared" si="45"/>
        <v>16927.777777777777</v>
      </c>
      <c r="J702" s="317">
        <f t="shared" si="45"/>
        <v>20461.111111111109</v>
      </c>
      <c r="K702" s="276">
        <v>16300</v>
      </c>
      <c r="L702" s="278">
        <v>16750</v>
      </c>
      <c r="M702" s="277">
        <v>20350</v>
      </c>
      <c r="N702" s="276">
        <v>16500</v>
      </c>
      <c r="O702" s="278">
        <v>16950</v>
      </c>
      <c r="P702" s="277">
        <v>20550</v>
      </c>
      <c r="Q702" s="276">
        <v>16600</v>
      </c>
      <c r="R702" s="278">
        <v>17400</v>
      </c>
      <c r="S702" s="277">
        <v>20550</v>
      </c>
      <c r="T702" s="276">
        <v>16600</v>
      </c>
      <c r="U702" s="278">
        <v>17100</v>
      </c>
      <c r="V702" s="277">
        <v>20550</v>
      </c>
      <c r="W702" s="276">
        <v>16400</v>
      </c>
      <c r="X702" s="278">
        <v>16850</v>
      </c>
      <c r="Y702" s="277">
        <v>20450</v>
      </c>
      <c r="Z702" s="276">
        <v>16000</v>
      </c>
      <c r="AA702" s="278">
        <v>16950</v>
      </c>
      <c r="AB702" s="277">
        <v>20550</v>
      </c>
      <c r="AC702" s="276">
        <v>16200</v>
      </c>
      <c r="AD702" s="278">
        <v>16650</v>
      </c>
      <c r="AE702" s="277">
        <v>20250</v>
      </c>
      <c r="AF702" s="276">
        <v>15900</v>
      </c>
      <c r="AG702" s="278">
        <v>16950</v>
      </c>
      <c r="AH702" s="277">
        <v>20550</v>
      </c>
      <c r="AI702" s="278">
        <v>16300</v>
      </c>
      <c r="AJ702" s="278">
        <v>16750</v>
      </c>
      <c r="AK702" s="277">
        <v>20350</v>
      </c>
      <c r="AL702" s="72"/>
    </row>
    <row r="703" spans="1:38" x14ac:dyDescent="0.25">
      <c r="A703" s="105"/>
      <c r="B703" s="19"/>
      <c r="C703" s="38" t="s">
        <v>1039</v>
      </c>
      <c r="D703" s="632" t="s">
        <v>19</v>
      </c>
      <c r="E703" s="35">
        <f t="shared" si="43"/>
        <v>5072.2222222222226</v>
      </c>
      <c r="F703" s="11"/>
      <c r="G703" s="22">
        <f t="shared" si="44"/>
        <v>27</v>
      </c>
      <c r="H703" s="273">
        <f t="shared" si="45"/>
        <v>4366.666666666667</v>
      </c>
      <c r="I703" s="310">
        <f t="shared" si="45"/>
        <v>4666.666666666667</v>
      </c>
      <c r="J703" s="316">
        <f t="shared" si="45"/>
        <v>5072.2222222222226</v>
      </c>
      <c r="K703" s="273">
        <v>4250</v>
      </c>
      <c r="L703" s="275">
        <v>4550</v>
      </c>
      <c r="M703" s="274">
        <v>4950</v>
      </c>
      <c r="N703" s="273">
        <v>4450</v>
      </c>
      <c r="O703" s="275">
        <v>4750</v>
      </c>
      <c r="P703" s="274">
        <v>5150</v>
      </c>
      <c r="Q703" s="273">
        <v>4550</v>
      </c>
      <c r="R703" s="275">
        <v>4800</v>
      </c>
      <c r="S703" s="274">
        <v>5250</v>
      </c>
      <c r="T703" s="273">
        <v>4400</v>
      </c>
      <c r="U703" s="275">
        <v>4750</v>
      </c>
      <c r="V703" s="274">
        <v>5150</v>
      </c>
      <c r="W703" s="273">
        <v>4350</v>
      </c>
      <c r="X703" s="275">
        <v>4650</v>
      </c>
      <c r="Y703" s="274">
        <v>5050</v>
      </c>
      <c r="Z703" s="273">
        <v>4500</v>
      </c>
      <c r="AA703" s="275">
        <v>4750</v>
      </c>
      <c r="AB703" s="274">
        <v>5150</v>
      </c>
      <c r="AC703" s="273">
        <v>4150</v>
      </c>
      <c r="AD703" s="275">
        <v>4450</v>
      </c>
      <c r="AE703" s="274">
        <v>4850</v>
      </c>
      <c r="AF703" s="273">
        <v>4400</v>
      </c>
      <c r="AG703" s="275">
        <v>4750</v>
      </c>
      <c r="AH703" s="274">
        <v>5150</v>
      </c>
      <c r="AI703" s="275">
        <v>4250</v>
      </c>
      <c r="AJ703" s="275">
        <v>4550</v>
      </c>
      <c r="AK703" s="274">
        <v>4950</v>
      </c>
      <c r="AL703" s="72"/>
    </row>
    <row r="704" spans="1:38" x14ac:dyDescent="0.25">
      <c r="A704" s="105"/>
      <c r="B704" s="19"/>
      <c r="C704" s="152" t="s">
        <v>1040</v>
      </c>
      <c r="D704" s="228" t="s">
        <v>21</v>
      </c>
      <c r="E704" s="154">
        <f t="shared" si="43"/>
        <v>8911.1111111111113</v>
      </c>
      <c r="F704" s="11"/>
      <c r="G704" s="150">
        <f t="shared" si="44"/>
        <v>27</v>
      </c>
      <c r="H704" s="276">
        <f t="shared" si="45"/>
        <v>7183.333333333333</v>
      </c>
      <c r="I704" s="309">
        <f t="shared" si="45"/>
        <v>8011.1111111111113</v>
      </c>
      <c r="J704" s="317">
        <f t="shared" si="45"/>
        <v>8911.1111111111113</v>
      </c>
      <c r="K704" s="276">
        <v>7000</v>
      </c>
      <c r="L704" s="278">
        <v>7900</v>
      </c>
      <c r="M704" s="277">
        <v>8800</v>
      </c>
      <c r="N704" s="276">
        <v>7200</v>
      </c>
      <c r="O704" s="278">
        <v>8100</v>
      </c>
      <c r="P704" s="277">
        <v>9000</v>
      </c>
      <c r="Q704" s="276">
        <v>7300</v>
      </c>
      <c r="R704" s="278">
        <v>8100</v>
      </c>
      <c r="S704" s="277">
        <v>9000</v>
      </c>
      <c r="T704" s="276">
        <v>7350</v>
      </c>
      <c r="U704" s="278">
        <v>8100</v>
      </c>
      <c r="V704" s="277">
        <v>9000</v>
      </c>
      <c r="W704" s="276">
        <v>7100</v>
      </c>
      <c r="X704" s="278">
        <v>8000</v>
      </c>
      <c r="Y704" s="277">
        <v>8900</v>
      </c>
      <c r="Z704" s="276">
        <v>7450</v>
      </c>
      <c r="AA704" s="278">
        <v>8100</v>
      </c>
      <c r="AB704" s="277">
        <v>9000</v>
      </c>
      <c r="AC704" s="276">
        <v>6900</v>
      </c>
      <c r="AD704" s="278">
        <v>7800</v>
      </c>
      <c r="AE704" s="277">
        <v>8700</v>
      </c>
      <c r="AF704" s="276">
        <v>7350</v>
      </c>
      <c r="AG704" s="278">
        <v>8100</v>
      </c>
      <c r="AH704" s="277">
        <v>9000</v>
      </c>
      <c r="AI704" s="278">
        <v>7000</v>
      </c>
      <c r="AJ704" s="278">
        <v>7900</v>
      </c>
      <c r="AK704" s="277">
        <v>8800</v>
      </c>
      <c r="AL704" s="72"/>
    </row>
    <row r="705" spans="1:38" x14ac:dyDescent="0.25">
      <c r="A705" s="105"/>
      <c r="B705" s="19"/>
      <c r="C705" s="38" t="s">
        <v>1041</v>
      </c>
      <c r="D705" s="632" t="s">
        <v>23</v>
      </c>
      <c r="E705" s="35">
        <f t="shared" si="43"/>
        <v>13427.777777777777</v>
      </c>
      <c r="F705" s="11"/>
      <c r="G705" s="22">
        <f t="shared" si="44"/>
        <v>27</v>
      </c>
      <c r="H705" s="273">
        <f t="shared" si="45"/>
        <v>9833.3333333333339</v>
      </c>
      <c r="I705" s="310">
        <f t="shared" si="45"/>
        <v>11911.111111111111</v>
      </c>
      <c r="J705" s="316">
        <f t="shared" si="45"/>
        <v>13427.777777777777</v>
      </c>
      <c r="K705" s="273">
        <v>9700</v>
      </c>
      <c r="L705" s="275">
        <v>11800</v>
      </c>
      <c r="M705" s="274">
        <v>13300</v>
      </c>
      <c r="N705" s="273">
        <v>9900</v>
      </c>
      <c r="O705" s="275">
        <v>12000</v>
      </c>
      <c r="P705" s="274">
        <v>13500</v>
      </c>
      <c r="Q705" s="273">
        <v>10000</v>
      </c>
      <c r="R705" s="275">
        <v>12000</v>
      </c>
      <c r="S705" s="274">
        <v>13650</v>
      </c>
      <c r="T705" s="273">
        <v>9900</v>
      </c>
      <c r="U705" s="275">
        <v>12000</v>
      </c>
      <c r="V705" s="274">
        <v>13500</v>
      </c>
      <c r="W705" s="273">
        <v>9800</v>
      </c>
      <c r="X705" s="275">
        <v>11900</v>
      </c>
      <c r="Y705" s="274">
        <v>13400</v>
      </c>
      <c r="Z705" s="273">
        <v>10000</v>
      </c>
      <c r="AA705" s="275">
        <v>12000</v>
      </c>
      <c r="AB705" s="274">
        <v>13500</v>
      </c>
      <c r="AC705" s="273">
        <v>9600</v>
      </c>
      <c r="AD705" s="275">
        <v>11700</v>
      </c>
      <c r="AE705" s="274">
        <v>13200</v>
      </c>
      <c r="AF705" s="273">
        <v>9900</v>
      </c>
      <c r="AG705" s="275">
        <v>12000</v>
      </c>
      <c r="AH705" s="274">
        <v>13500</v>
      </c>
      <c r="AI705" s="275">
        <v>9700</v>
      </c>
      <c r="AJ705" s="275">
        <v>11800</v>
      </c>
      <c r="AK705" s="274">
        <v>13300</v>
      </c>
      <c r="AL705" s="72"/>
    </row>
    <row r="706" spans="1:38" x14ac:dyDescent="0.25">
      <c r="A706" s="105"/>
      <c r="B706" s="19"/>
      <c r="C706" s="152" t="s">
        <v>1042</v>
      </c>
      <c r="D706" s="228" t="s">
        <v>23</v>
      </c>
      <c r="E706" s="154">
        <f t="shared" si="43"/>
        <v>14933.333333333334</v>
      </c>
      <c r="F706" s="11"/>
      <c r="G706" s="150">
        <f t="shared" si="44"/>
        <v>27</v>
      </c>
      <c r="H706" s="276">
        <f t="shared" si="45"/>
        <v>12266.666666666666</v>
      </c>
      <c r="I706" s="309">
        <f t="shared" si="45"/>
        <v>13911.111111111111</v>
      </c>
      <c r="J706" s="317">
        <f t="shared" si="45"/>
        <v>14933.333333333334</v>
      </c>
      <c r="K706" s="276">
        <v>12100</v>
      </c>
      <c r="L706" s="278">
        <v>13800</v>
      </c>
      <c r="M706" s="277">
        <v>14800</v>
      </c>
      <c r="N706" s="276">
        <v>12300</v>
      </c>
      <c r="O706" s="278">
        <v>14000</v>
      </c>
      <c r="P706" s="277">
        <v>15000</v>
      </c>
      <c r="Q706" s="276">
        <v>12400</v>
      </c>
      <c r="R706" s="278">
        <v>14000</v>
      </c>
      <c r="S706" s="277">
        <v>15200</v>
      </c>
      <c r="T706" s="276">
        <v>12400</v>
      </c>
      <c r="U706" s="278">
        <v>14000</v>
      </c>
      <c r="V706" s="277">
        <v>15000</v>
      </c>
      <c r="W706" s="276">
        <v>12200</v>
      </c>
      <c r="X706" s="278">
        <v>13900</v>
      </c>
      <c r="Y706" s="277">
        <v>14900</v>
      </c>
      <c r="Z706" s="276">
        <v>12500</v>
      </c>
      <c r="AA706" s="278">
        <v>14000</v>
      </c>
      <c r="AB706" s="277">
        <v>15000</v>
      </c>
      <c r="AC706" s="276">
        <v>12000</v>
      </c>
      <c r="AD706" s="278">
        <v>13700</v>
      </c>
      <c r="AE706" s="277">
        <v>14700</v>
      </c>
      <c r="AF706" s="276">
        <v>12400</v>
      </c>
      <c r="AG706" s="278">
        <v>14000</v>
      </c>
      <c r="AH706" s="277">
        <v>15000</v>
      </c>
      <c r="AI706" s="278">
        <v>12100</v>
      </c>
      <c r="AJ706" s="278">
        <v>13800</v>
      </c>
      <c r="AK706" s="277">
        <v>14800</v>
      </c>
      <c r="AL706" s="72"/>
    </row>
    <row r="707" spans="1:38" x14ac:dyDescent="0.25">
      <c r="A707" s="105"/>
      <c r="B707" s="19"/>
      <c r="C707" s="38" t="s">
        <v>1043</v>
      </c>
      <c r="D707" s="632" t="s">
        <v>196</v>
      </c>
      <c r="E707" s="35">
        <f t="shared" si="43"/>
        <v>16188.888888888889</v>
      </c>
      <c r="F707" s="11"/>
      <c r="G707" s="22">
        <f t="shared" si="44"/>
        <v>27</v>
      </c>
      <c r="H707" s="273">
        <f t="shared" si="45"/>
        <v>13900</v>
      </c>
      <c r="I707" s="310">
        <f t="shared" si="45"/>
        <v>14966.666666666666</v>
      </c>
      <c r="J707" s="316">
        <f t="shared" si="45"/>
        <v>16188.888888888889</v>
      </c>
      <c r="K707" s="273">
        <v>13800</v>
      </c>
      <c r="L707" s="275">
        <v>14800</v>
      </c>
      <c r="M707" s="274">
        <v>15800</v>
      </c>
      <c r="N707" s="273">
        <v>14000</v>
      </c>
      <c r="O707" s="275">
        <v>15500</v>
      </c>
      <c r="P707" s="274">
        <v>17500</v>
      </c>
      <c r="Q707" s="273">
        <v>14100</v>
      </c>
      <c r="R707" s="275">
        <v>15000</v>
      </c>
      <c r="S707" s="274">
        <v>17000</v>
      </c>
      <c r="T707" s="273">
        <v>13900</v>
      </c>
      <c r="U707" s="275">
        <v>15000</v>
      </c>
      <c r="V707" s="274">
        <v>16000</v>
      </c>
      <c r="W707" s="273">
        <v>13900</v>
      </c>
      <c r="X707" s="275">
        <v>14900</v>
      </c>
      <c r="Y707" s="274">
        <v>15900</v>
      </c>
      <c r="Z707" s="273">
        <v>14000</v>
      </c>
      <c r="AA707" s="275">
        <v>15000</v>
      </c>
      <c r="AB707" s="274">
        <v>16000</v>
      </c>
      <c r="AC707" s="273">
        <v>13700</v>
      </c>
      <c r="AD707" s="275">
        <v>14700</v>
      </c>
      <c r="AE707" s="274">
        <v>15700</v>
      </c>
      <c r="AF707" s="273">
        <v>13900</v>
      </c>
      <c r="AG707" s="275">
        <v>15000</v>
      </c>
      <c r="AH707" s="274">
        <v>16000</v>
      </c>
      <c r="AI707" s="275">
        <v>13800</v>
      </c>
      <c r="AJ707" s="275">
        <v>14800</v>
      </c>
      <c r="AK707" s="274">
        <v>15800</v>
      </c>
      <c r="AL707" s="72"/>
    </row>
    <row r="708" spans="1:38" x14ac:dyDescent="0.25">
      <c r="A708" s="105"/>
      <c r="B708" s="19"/>
      <c r="C708" s="152" t="s">
        <v>1044</v>
      </c>
      <c r="D708" s="228" t="s">
        <v>25</v>
      </c>
      <c r="E708" s="154">
        <f t="shared" si="43"/>
        <v>5538.8888888888887</v>
      </c>
      <c r="F708" s="11"/>
      <c r="G708" s="150">
        <f t="shared" si="44"/>
        <v>27</v>
      </c>
      <c r="H708" s="276">
        <f t="shared" si="45"/>
        <v>4244.4444444444443</v>
      </c>
      <c r="I708" s="309">
        <f t="shared" si="45"/>
        <v>5088.8888888888887</v>
      </c>
      <c r="J708" s="317">
        <f t="shared" si="45"/>
        <v>5538.8888888888887</v>
      </c>
      <c r="K708" s="276">
        <v>4050</v>
      </c>
      <c r="L708" s="278">
        <v>4950</v>
      </c>
      <c r="M708" s="277">
        <v>5550</v>
      </c>
      <c r="N708" s="276">
        <v>4300</v>
      </c>
      <c r="O708" s="278">
        <v>5200</v>
      </c>
      <c r="P708" s="277">
        <v>5500</v>
      </c>
      <c r="Q708" s="276">
        <v>4400</v>
      </c>
      <c r="R708" s="278">
        <v>5200</v>
      </c>
      <c r="S708" s="277">
        <v>5500</v>
      </c>
      <c r="T708" s="276">
        <v>4400</v>
      </c>
      <c r="U708" s="278">
        <v>5200</v>
      </c>
      <c r="V708" s="277">
        <v>5500</v>
      </c>
      <c r="W708" s="276">
        <v>4150</v>
      </c>
      <c r="X708" s="278">
        <v>5050</v>
      </c>
      <c r="Y708" s="277">
        <v>5650</v>
      </c>
      <c r="Z708" s="276">
        <v>4500</v>
      </c>
      <c r="AA708" s="278">
        <v>5200</v>
      </c>
      <c r="AB708" s="277">
        <v>5650</v>
      </c>
      <c r="AC708" s="276">
        <v>3950</v>
      </c>
      <c r="AD708" s="278">
        <v>4850</v>
      </c>
      <c r="AE708" s="277">
        <v>5450</v>
      </c>
      <c r="AF708" s="276">
        <v>4400</v>
      </c>
      <c r="AG708" s="278">
        <v>5200</v>
      </c>
      <c r="AH708" s="277">
        <v>5500</v>
      </c>
      <c r="AI708" s="278">
        <v>4050</v>
      </c>
      <c r="AJ708" s="278">
        <v>4950</v>
      </c>
      <c r="AK708" s="277">
        <v>5550</v>
      </c>
      <c r="AL708" s="72"/>
    </row>
    <row r="709" spans="1:38" x14ac:dyDescent="0.25">
      <c r="A709" s="105"/>
      <c r="B709" s="19"/>
      <c r="C709" s="38" t="s">
        <v>1045</v>
      </c>
      <c r="D709" s="632" t="s">
        <v>27</v>
      </c>
      <c r="E709" s="35">
        <f t="shared" si="43"/>
        <v>10300</v>
      </c>
      <c r="F709" s="11"/>
      <c r="G709" s="22">
        <f t="shared" si="44"/>
        <v>27</v>
      </c>
      <c r="H709" s="273">
        <f t="shared" si="45"/>
        <v>7977.7777777777774</v>
      </c>
      <c r="I709" s="310">
        <f t="shared" si="45"/>
        <v>8922.2222222222226</v>
      </c>
      <c r="J709" s="316">
        <f t="shared" si="45"/>
        <v>10300</v>
      </c>
      <c r="K709" s="273">
        <v>7900</v>
      </c>
      <c r="L709" s="275">
        <v>8750</v>
      </c>
      <c r="M709" s="274">
        <v>10250</v>
      </c>
      <c r="N709" s="273">
        <v>8150</v>
      </c>
      <c r="O709" s="275">
        <v>9000</v>
      </c>
      <c r="P709" s="274">
        <v>10300</v>
      </c>
      <c r="Q709" s="273">
        <v>8250</v>
      </c>
      <c r="R709" s="275">
        <v>9300</v>
      </c>
      <c r="S709" s="274">
        <v>10450</v>
      </c>
      <c r="T709" s="273">
        <v>7900</v>
      </c>
      <c r="U709" s="275">
        <v>9000</v>
      </c>
      <c r="V709" s="274">
        <v>10300</v>
      </c>
      <c r="W709" s="273">
        <v>8000</v>
      </c>
      <c r="X709" s="275">
        <v>8850</v>
      </c>
      <c r="Y709" s="274">
        <v>10350</v>
      </c>
      <c r="Z709" s="273">
        <v>8000</v>
      </c>
      <c r="AA709" s="275">
        <v>9000</v>
      </c>
      <c r="AB709" s="274">
        <v>10350</v>
      </c>
      <c r="AC709" s="273">
        <v>7800</v>
      </c>
      <c r="AD709" s="275">
        <v>8650</v>
      </c>
      <c r="AE709" s="274">
        <v>10150</v>
      </c>
      <c r="AF709" s="273">
        <v>7900</v>
      </c>
      <c r="AG709" s="275">
        <v>9000</v>
      </c>
      <c r="AH709" s="274">
        <v>10300</v>
      </c>
      <c r="AI709" s="275">
        <v>7900</v>
      </c>
      <c r="AJ709" s="275">
        <v>8750</v>
      </c>
      <c r="AK709" s="274">
        <v>10250</v>
      </c>
      <c r="AL709" s="72"/>
    </row>
    <row r="710" spans="1:38" x14ac:dyDescent="0.25">
      <c r="A710" s="105"/>
      <c r="B710" s="19"/>
      <c r="C710" s="152" t="s">
        <v>1046</v>
      </c>
      <c r="D710" s="228" t="s">
        <v>29</v>
      </c>
      <c r="E710" s="154">
        <f t="shared" si="43"/>
        <v>14988.888888888889</v>
      </c>
      <c r="F710" s="11"/>
      <c r="G710" s="150">
        <f t="shared" si="44"/>
        <v>27</v>
      </c>
      <c r="H710" s="276">
        <f t="shared" si="45"/>
        <v>12411.111111111111</v>
      </c>
      <c r="I710" s="309">
        <f t="shared" si="45"/>
        <v>13077.777777777777</v>
      </c>
      <c r="J710" s="317">
        <f t="shared" si="45"/>
        <v>14988.888888888889</v>
      </c>
      <c r="K710" s="276">
        <v>12350</v>
      </c>
      <c r="L710" s="278">
        <v>12750</v>
      </c>
      <c r="M710" s="277">
        <v>14900</v>
      </c>
      <c r="N710" s="276">
        <v>12600</v>
      </c>
      <c r="O710" s="278">
        <v>13000</v>
      </c>
      <c r="P710" s="277">
        <v>15000</v>
      </c>
      <c r="Q710" s="276">
        <v>12700</v>
      </c>
      <c r="R710" s="278">
        <v>13900</v>
      </c>
      <c r="S710" s="277">
        <v>15300</v>
      </c>
      <c r="T710" s="276">
        <v>12500</v>
      </c>
      <c r="U710" s="278">
        <v>13400</v>
      </c>
      <c r="V710" s="277">
        <v>15000</v>
      </c>
      <c r="W710" s="276">
        <v>12450</v>
      </c>
      <c r="X710" s="278">
        <v>12850</v>
      </c>
      <c r="Y710" s="277">
        <v>15000</v>
      </c>
      <c r="Z710" s="276">
        <v>12000</v>
      </c>
      <c r="AA710" s="278">
        <v>13000</v>
      </c>
      <c r="AB710" s="277">
        <v>15000</v>
      </c>
      <c r="AC710" s="276">
        <v>12250</v>
      </c>
      <c r="AD710" s="278">
        <v>12650</v>
      </c>
      <c r="AE710" s="277">
        <v>14800</v>
      </c>
      <c r="AF710" s="276">
        <v>12500</v>
      </c>
      <c r="AG710" s="278">
        <v>13400</v>
      </c>
      <c r="AH710" s="277">
        <v>15000</v>
      </c>
      <c r="AI710" s="278">
        <v>12350</v>
      </c>
      <c r="AJ710" s="278">
        <v>12750</v>
      </c>
      <c r="AK710" s="277">
        <v>14900</v>
      </c>
      <c r="AL710" s="72"/>
    </row>
    <row r="711" spans="1:38" x14ac:dyDescent="0.25">
      <c r="A711" s="105"/>
      <c r="B711" s="19"/>
      <c r="C711" s="38" t="s">
        <v>1047</v>
      </c>
      <c r="D711" s="632" t="s">
        <v>29</v>
      </c>
      <c r="E711" s="35">
        <f t="shared" si="43"/>
        <v>16955.555555555555</v>
      </c>
      <c r="F711" s="11"/>
      <c r="G711" s="22">
        <f t="shared" si="44"/>
        <v>27</v>
      </c>
      <c r="H711" s="273">
        <f t="shared" si="45"/>
        <v>13866.666666666666</v>
      </c>
      <c r="I711" s="310">
        <f t="shared" si="45"/>
        <v>14600</v>
      </c>
      <c r="J711" s="316">
        <f t="shared" si="45"/>
        <v>16955.555555555555</v>
      </c>
      <c r="K711" s="273">
        <v>13750</v>
      </c>
      <c r="L711" s="275">
        <v>14300</v>
      </c>
      <c r="M711" s="274">
        <v>16900</v>
      </c>
      <c r="N711" s="273">
        <v>14000</v>
      </c>
      <c r="O711" s="275">
        <v>14550</v>
      </c>
      <c r="P711" s="274">
        <v>17000</v>
      </c>
      <c r="Q711" s="273">
        <v>14100</v>
      </c>
      <c r="R711" s="275">
        <v>15200</v>
      </c>
      <c r="S711" s="274">
        <v>17000</v>
      </c>
      <c r="T711" s="273">
        <v>14100</v>
      </c>
      <c r="U711" s="275">
        <v>14950</v>
      </c>
      <c r="V711" s="274">
        <v>17000</v>
      </c>
      <c r="W711" s="273">
        <v>13850</v>
      </c>
      <c r="X711" s="275">
        <v>14400</v>
      </c>
      <c r="Y711" s="274">
        <v>17000</v>
      </c>
      <c r="Z711" s="273">
        <v>13500</v>
      </c>
      <c r="AA711" s="275">
        <v>14550</v>
      </c>
      <c r="AB711" s="274">
        <v>17000</v>
      </c>
      <c r="AC711" s="273">
        <v>13650</v>
      </c>
      <c r="AD711" s="275">
        <v>14200</v>
      </c>
      <c r="AE711" s="274">
        <v>16800</v>
      </c>
      <c r="AF711" s="273">
        <v>14100</v>
      </c>
      <c r="AG711" s="275">
        <v>14950</v>
      </c>
      <c r="AH711" s="274">
        <v>17000</v>
      </c>
      <c r="AI711" s="275">
        <v>13750</v>
      </c>
      <c r="AJ711" s="275">
        <v>14300</v>
      </c>
      <c r="AK711" s="274">
        <v>16900</v>
      </c>
      <c r="AL711" s="72"/>
    </row>
    <row r="712" spans="1:38" ht="15.75" thickBot="1" x14ac:dyDescent="0.3">
      <c r="A712" s="331"/>
      <c r="B712" s="19"/>
      <c r="C712" s="152" t="s">
        <v>1048</v>
      </c>
      <c r="D712" s="228" t="s">
        <v>47</v>
      </c>
      <c r="E712" s="154">
        <f t="shared" si="43"/>
        <v>20294.444444444445</v>
      </c>
      <c r="F712" s="11"/>
      <c r="G712" s="150">
        <f t="shared" si="44"/>
        <v>27</v>
      </c>
      <c r="H712" s="276">
        <f t="shared" si="45"/>
        <v>17461.111111111109</v>
      </c>
      <c r="I712" s="309">
        <f t="shared" si="45"/>
        <v>17222.222222222223</v>
      </c>
      <c r="J712" s="317">
        <f t="shared" si="45"/>
        <v>20294.444444444445</v>
      </c>
      <c r="K712" s="276">
        <v>17650</v>
      </c>
      <c r="L712" s="278">
        <v>15750</v>
      </c>
      <c r="M712" s="277">
        <v>19150</v>
      </c>
      <c r="N712" s="276">
        <v>17900</v>
      </c>
      <c r="O712" s="278">
        <v>16000</v>
      </c>
      <c r="P712" s="277">
        <v>19100</v>
      </c>
      <c r="Q712" s="276">
        <v>18000</v>
      </c>
      <c r="R712" s="278">
        <v>20000</v>
      </c>
      <c r="S712" s="277">
        <v>23200</v>
      </c>
      <c r="T712" s="276">
        <v>18000</v>
      </c>
      <c r="U712" s="278">
        <v>20000</v>
      </c>
      <c r="V712" s="277">
        <v>22250</v>
      </c>
      <c r="W712" s="276">
        <v>17750</v>
      </c>
      <c r="X712" s="278">
        <v>15850</v>
      </c>
      <c r="Y712" s="277">
        <v>19250</v>
      </c>
      <c r="Z712" s="276">
        <v>14750</v>
      </c>
      <c r="AA712" s="278">
        <v>16000</v>
      </c>
      <c r="AB712" s="277">
        <v>19250</v>
      </c>
      <c r="AC712" s="276">
        <v>17550</v>
      </c>
      <c r="AD712" s="278">
        <v>15650</v>
      </c>
      <c r="AE712" s="277">
        <v>19050</v>
      </c>
      <c r="AF712" s="276">
        <v>17900</v>
      </c>
      <c r="AG712" s="278">
        <v>20000</v>
      </c>
      <c r="AH712" s="277">
        <v>22250</v>
      </c>
      <c r="AI712" s="278">
        <v>17650</v>
      </c>
      <c r="AJ712" s="278">
        <v>15750</v>
      </c>
      <c r="AK712" s="277">
        <v>19150</v>
      </c>
      <c r="AL712" s="72"/>
    </row>
    <row r="713" spans="1:38" x14ac:dyDescent="0.25">
      <c r="A713" s="330" t="s">
        <v>1049</v>
      </c>
      <c r="B713" s="19"/>
      <c r="C713" s="265" t="s">
        <v>1050</v>
      </c>
      <c r="D713" s="633" t="s">
        <v>196</v>
      </c>
      <c r="E713" s="239">
        <f t="shared" si="43"/>
        <v>4187.5</v>
      </c>
      <c r="F713" s="11"/>
      <c r="G713" s="40">
        <f t="shared" si="44"/>
        <v>24</v>
      </c>
      <c r="H713" s="285">
        <f t="shared" si="45"/>
        <v>3287.5</v>
      </c>
      <c r="I713" s="314">
        <f t="shared" si="45"/>
        <v>3787.5</v>
      </c>
      <c r="J713" s="320">
        <f t="shared" si="45"/>
        <v>4187.5</v>
      </c>
      <c r="K713" s="285">
        <v>3100</v>
      </c>
      <c r="L713" s="287">
        <v>3600</v>
      </c>
      <c r="M713" s="286">
        <v>4000</v>
      </c>
      <c r="N713" s="285">
        <v>3300</v>
      </c>
      <c r="O713" s="287">
        <v>3800</v>
      </c>
      <c r="P713" s="286">
        <v>4200</v>
      </c>
      <c r="Q713" s="285">
        <v>3400</v>
      </c>
      <c r="R713" s="287">
        <v>3900</v>
      </c>
      <c r="S713" s="286">
        <v>4300</v>
      </c>
      <c r="T713" s="285">
        <v>3400</v>
      </c>
      <c r="U713" s="287">
        <v>3900</v>
      </c>
      <c r="V713" s="286">
        <v>4300</v>
      </c>
      <c r="W713" s="285">
        <v>3200</v>
      </c>
      <c r="X713" s="287">
        <v>3700</v>
      </c>
      <c r="Y713" s="286">
        <v>4100</v>
      </c>
      <c r="Z713" s="285">
        <v>3500</v>
      </c>
      <c r="AA713" s="287">
        <v>4000</v>
      </c>
      <c r="AB713" s="286">
        <v>4400</v>
      </c>
      <c r="AC713" s="285">
        <v>3000</v>
      </c>
      <c r="AD713" s="287">
        <v>3500</v>
      </c>
      <c r="AE713" s="286">
        <v>3900</v>
      </c>
      <c r="AF713" s="285">
        <v>3400</v>
      </c>
      <c r="AG713" s="287">
        <v>3900</v>
      </c>
      <c r="AH713" s="286">
        <v>4300</v>
      </c>
      <c r="AI713" s="287" t="s">
        <v>196</v>
      </c>
      <c r="AJ713" s="287" t="s">
        <v>196</v>
      </c>
      <c r="AK713" s="286" t="s">
        <v>196</v>
      </c>
      <c r="AL713" s="72"/>
    </row>
    <row r="714" spans="1:38" x14ac:dyDescent="0.25">
      <c r="A714" s="105"/>
      <c r="B714" s="19"/>
      <c r="C714" s="152" t="s">
        <v>1051</v>
      </c>
      <c r="D714" s="228" t="s">
        <v>196</v>
      </c>
      <c r="E714" s="154">
        <f t="shared" si="43"/>
        <v>5737.5</v>
      </c>
      <c r="F714" s="11"/>
      <c r="G714" s="150">
        <f t="shared" si="44"/>
        <v>24</v>
      </c>
      <c r="H714" s="276">
        <f t="shared" si="45"/>
        <v>4787.5</v>
      </c>
      <c r="I714" s="309">
        <f t="shared" si="45"/>
        <v>5237.5</v>
      </c>
      <c r="J714" s="317">
        <f t="shared" si="45"/>
        <v>5737.5</v>
      </c>
      <c r="K714" s="276">
        <v>4600</v>
      </c>
      <c r="L714" s="278">
        <v>5050</v>
      </c>
      <c r="M714" s="277">
        <v>5550</v>
      </c>
      <c r="N714" s="276">
        <v>4800</v>
      </c>
      <c r="O714" s="278">
        <v>5250</v>
      </c>
      <c r="P714" s="277">
        <v>5750</v>
      </c>
      <c r="Q714" s="276">
        <v>4900</v>
      </c>
      <c r="R714" s="278">
        <v>5350</v>
      </c>
      <c r="S714" s="277">
        <v>5850</v>
      </c>
      <c r="T714" s="276">
        <v>4900</v>
      </c>
      <c r="U714" s="278">
        <v>5350</v>
      </c>
      <c r="V714" s="277">
        <v>5850</v>
      </c>
      <c r="W714" s="276">
        <v>4700</v>
      </c>
      <c r="X714" s="278">
        <v>5150</v>
      </c>
      <c r="Y714" s="277">
        <v>5650</v>
      </c>
      <c r="Z714" s="276">
        <v>5000</v>
      </c>
      <c r="AA714" s="278">
        <v>5450</v>
      </c>
      <c r="AB714" s="277">
        <v>5950</v>
      </c>
      <c r="AC714" s="276">
        <v>4500</v>
      </c>
      <c r="AD714" s="278">
        <v>4950</v>
      </c>
      <c r="AE714" s="277">
        <v>5450</v>
      </c>
      <c r="AF714" s="276">
        <v>4900</v>
      </c>
      <c r="AG714" s="278">
        <v>5350</v>
      </c>
      <c r="AH714" s="277">
        <v>5850</v>
      </c>
      <c r="AI714" s="278" t="s">
        <v>196</v>
      </c>
      <c r="AJ714" s="278" t="s">
        <v>196</v>
      </c>
      <c r="AK714" s="277" t="s">
        <v>196</v>
      </c>
      <c r="AL714" s="72"/>
    </row>
    <row r="715" spans="1:38" x14ac:dyDescent="0.25">
      <c r="A715" s="105"/>
      <c r="B715" s="19"/>
      <c r="C715" s="38" t="s">
        <v>1052</v>
      </c>
      <c r="D715" s="632" t="s">
        <v>196</v>
      </c>
      <c r="E715" s="35">
        <f t="shared" si="43"/>
        <v>8287.5</v>
      </c>
      <c r="F715" s="11"/>
      <c r="G715" s="22">
        <f t="shared" si="44"/>
        <v>24</v>
      </c>
      <c r="H715" s="273">
        <f t="shared" si="45"/>
        <v>6787.5</v>
      </c>
      <c r="I715" s="310">
        <f t="shared" si="45"/>
        <v>7737.5</v>
      </c>
      <c r="J715" s="316">
        <f t="shared" si="45"/>
        <v>8287.5</v>
      </c>
      <c r="K715" s="273">
        <v>6600</v>
      </c>
      <c r="L715" s="275">
        <v>7550</v>
      </c>
      <c r="M715" s="274">
        <v>8100</v>
      </c>
      <c r="N715" s="273">
        <v>6800</v>
      </c>
      <c r="O715" s="275">
        <v>7750</v>
      </c>
      <c r="P715" s="274">
        <v>8300</v>
      </c>
      <c r="Q715" s="273">
        <v>6900</v>
      </c>
      <c r="R715" s="275">
        <v>7850</v>
      </c>
      <c r="S715" s="274">
        <v>8400</v>
      </c>
      <c r="T715" s="273">
        <v>6900</v>
      </c>
      <c r="U715" s="275">
        <v>7850</v>
      </c>
      <c r="V715" s="274">
        <v>8400</v>
      </c>
      <c r="W715" s="273">
        <v>6700</v>
      </c>
      <c r="X715" s="275">
        <v>7650</v>
      </c>
      <c r="Y715" s="274">
        <v>8200</v>
      </c>
      <c r="Z715" s="273">
        <v>7000</v>
      </c>
      <c r="AA715" s="275">
        <v>7950</v>
      </c>
      <c r="AB715" s="274">
        <v>8500</v>
      </c>
      <c r="AC715" s="273">
        <v>6500</v>
      </c>
      <c r="AD715" s="275">
        <v>7450</v>
      </c>
      <c r="AE715" s="274">
        <v>8000</v>
      </c>
      <c r="AF715" s="273">
        <v>6900</v>
      </c>
      <c r="AG715" s="275">
        <v>7850</v>
      </c>
      <c r="AH715" s="274">
        <v>8400</v>
      </c>
      <c r="AI715" s="275" t="s">
        <v>196</v>
      </c>
      <c r="AJ715" s="275" t="s">
        <v>196</v>
      </c>
      <c r="AK715" s="274" t="s">
        <v>196</v>
      </c>
      <c r="AL715" s="72"/>
    </row>
    <row r="716" spans="1:38" x14ac:dyDescent="0.25">
      <c r="A716" s="105"/>
      <c r="B716" s="19"/>
      <c r="C716" s="152" t="s">
        <v>1053</v>
      </c>
      <c r="D716" s="228" t="s">
        <v>196</v>
      </c>
      <c r="E716" s="154">
        <f t="shared" si="43"/>
        <v>10787.5</v>
      </c>
      <c r="F716" s="11"/>
      <c r="G716" s="150">
        <f t="shared" si="44"/>
        <v>24</v>
      </c>
      <c r="H716" s="276">
        <f t="shared" si="45"/>
        <v>8787.5</v>
      </c>
      <c r="I716" s="309">
        <f t="shared" si="45"/>
        <v>9787.5</v>
      </c>
      <c r="J716" s="317">
        <f t="shared" si="45"/>
        <v>10787.5</v>
      </c>
      <c r="K716" s="276">
        <v>8600</v>
      </c>
      <c r="L716" s="278">
        <v>9600</v>
      </c>
      <c r="M716" s="277">
        <v>10600</v>
      </c>
      <c r="N716" s="276">
        <v>8800</v>
      </c>
      <c r="O716" s="278">
        <v>9800</v>
      </c>
      <c r="P716" s="277">
        <v>10800</v>
      </c>
      <c r="Q716" s="276">
        <v>8900</v>
      </c>
      <c r="R716" s="278">
        <v>9900</v>
      </c>
      <c r="S716" s="277">
        <v>10900</v>
      </c>
      <c r="T716" s="276">
        <v>8900</v>
      </c>
      <c r="U716" s="278">
        <v>9900</v>
      </c>
      <c r="V716" s="277">
        <v>10900</v>
      </c>
      <c r="W716" s="276">
        <v>8700</v>
      </c>
      <c r="X716" s="278">
        <v>9700</v>
      </c>
      <c r="Y716" s="277">
        <v>10700</v>
      </c>
      <c r="Z716" s="276">
        <v>9000</v>
      </c>
      <c r="AA716" s="278">
        <v>10000</v>
      </c>
      <c r="AB716" s="277">
        <v>11000</v>
      </c>
      <c r="AC716" s="276">
        <v>8500</v>
      </c>
      <c r="AD716" s="278">
        <v>9500</v>
      </c>
      <c r="AE716" s="277">
        <v>10500</v>
      </c>
      <c r="AF716" s="276">
        <v>8900</v>
      </c>
      <c r="AG716" s="278">
        <v>9900</v>
      </c>
      <c r="AH716" s="277">
        <v>10900</v>
      </c>
      <c r="AI716" s="278" t="s">
        <v>196</v>
      </c>
      <c r="AJ716" s="278" t="s">
        <v>196</v>
      </c>
      <c r="AK716" s="277" t="s">
        <v>196</v>
      </c>
      <c r="AL716" s="72"/>
    </row>
    <row r="717" spans="1:38" x14ac:dyDescent="0.25">
      <c r="A717" s="105"/>
      <c r="B717" s="19"/>
      <c r="C717" s="38" t="s">
        <v>1054</v>
      </c>
      <c r="D717" s="632" t="s">
        <v>196</v>
      </c>
      <c r="E717" s="35">
        <f t="shared" si="43"/>
        <v>12925</v>
      </c>
      <c r="F717" s="11"/>
      <c r="G717" s="22">
        <f t="shared" si="44"/>
        <v>24</v>
      </c>
      <c r="H717" s="273">
        <f t="shared" si="45"/>
        <v>10287.5</v>
      </c>
      <c r="I717" s="310">
        <f t="shared" si="45"/>
        <v>11925</v>
      </c>
      <c r="J717" s="316">
        <f t="shared" si="45"/>
        <v>12925</v>
      </c>
      <c r="K717" s="273">
        <v>10100</v>
      </c>
      <c r="L717" s="275">
        <v>11800</v>
      </c>
      <c r="M717" s="274">
        <v>12800</v>
      </c>
      <c r="N717" s="273">
        <v>10300</v>
      </c>
      <c r="O717" s="275">
        <v>12000</v>
      </c>
      <c r="P717" s="274">
        <v>13000</v>
      </c>
      <c r="Q717" s="273">
        <v>10400</v>
      </c>
      <c r="R717" s="275">
        <v>12000</v>
      </c>
      <c r="S717" s="274">
        <v>13000</v>
      </c>
      <c r="T717" s="273">
        <v>10400</v>
      </c>
      <c r="U717" s="275">
        <v>12000</v>
      </c>
      <c r="V717" s="274">
        <v>13000</v>
      </c>
      <c r="W717" s="273">
        <v>10200</v>
      </c>
      <c r="X717" s="275">
        <v>11900</v>
      </c>
      <c r="Y717" s="274">
        <v>12900</v>
      </c>
      <c r="Z717" s="273">
        <v>10500</v>
      </c>
      <c r="AA717" s="275">
        <v>12000</v>
      </c>
      <c r="AB717" s="274">
        <v>13000</v>
      </c>
      <c r="AC717" s="273">
        <v>10000</v>
      </c>
      <c r="AD717" s="275">
        <v>11700</v>
      </c>
      <c r="AE717" s="274">
        <v>12700</v>
      </c>
      <c r="AF717" s="273">
        <v>10400</v>
      </c>
      <c r="AG717" s="275">
        <v>12000</v>
      </c>
      <c r="AH717" s="274">
        <v>13000</v>
      </c>
      <c r="AI717" s="275" t="s">
        <v>196</v>
      </c>
      <c r="AJ717" s="275" t="s">
        <v>196</v>
      </c>
      <c r="AK717" s="274" t="s">
        <v>196</v>
      </c>
      <c r="AL717" s="72"/>
    </row>
    <row r="718" spans="1:38" x14ac:dyDescent="0.25">
      <c r="A718" s="105"/>
      <c r="B718" s="19"/>
      <c r="C718" s="152" t="s">
        <v>1055</v>
      </c>
      <c r="D718" s="228" t="s">
        <v>196</v>
      </c>
      <c r="E718" s="154">
        <f t="shared" si="43"/>
        <v>14925</v>
      </c>
      <c r="F718" s="11"/>
      <c r="G718" s="150">
        <f t="shared" si="44"/>
        <v>24</v>
      </c>
      <c r="H718" s="276">
        <f t="shared" si="45"/>
        <v>11787.5</v>
      </c>
      <c r="I718" s="309">
        <f t="shared" si="45"/>
        <v>13425</v>
      </c>
      <c r="J718" s="317">
        <f t="shared" si="45"/>
        <v>14925</v>
      </c>
      <c r="K718" s="276">
        <v>11600</v>
      </c>
      <c r="L718" s="278">
        <v>13300</v>
      </c>
      <c r="M718" s="277">
        <v>14800</v>
      </c>
      <c r="N718" s="276">
        <v>11800</v>
      </c>
      <c r="O718" s="278">
        <v>13500</v>
      </c>
      <c r="P718" s="277">
        <v>15000</v>
      </c>
      <c r="Q718" s="276">
        <v>11900</v>
      </c>
      <c r="R718" s="278">
        <v>13500</v>
      </c>
      <c r="S718" s="277">
        <v>15000</v>
      </c>
      <c r="T718" s="276">
        <v>11900</v>
      </c>
      <c r="U718" s="278">
        <v>13500</v>
      </c>
      <c r="V718" s="277">
        <v>15000</v>
      </c>
      <c r="W718" s="276">
        <v>11700</v>
      </c>
      <c r="X718" s="278">
        <v>13400</v>
      </c>
      <c r="Y718" s="277">
        <v>14900</v>
      </c>
      <c r="Z718" s="276">
        <v>12000</v>
      </c>
      <c r="AA718" s="278">
        <v>13500</v>
      </c>
      <c r="AB718" s="277">
        <v>15000</v>
      </c>
      <c r="AC718" s="276">
        <v>11500</v>
      </c>
      <c r="AD718" s="278">
        <v>13200</v>
      </c>
      <c r="AE718" s="277">
        <v>14700</v>
      </c>
      <c r="AF718" s="276">
        <v>11900</v>
      </c>
      <c r="AG718" s="278">
        <v>13500</v>
      </c>
      <c r="AH718" s="277">
        <v>15000</v>
      </c>
      <c r="AI718" s="278" t="s">
        <v>196</v>
      </c>
      <c r="AJ718" s="278" t="s">
        <v>196</v>
      </c>
      <c r="AK718" s="277" t="s">
        <v>196</v>
      </c>
      <c r="AL718" s="72"/>
    </row>
    <row r="719" spans="1:38" x14ac:dyDescent="0.25">
      <c r="A719" s="105"/>
      <c r="B719" s="19"/>
      <c r="C719" s="38" t="s">
        <v>1056</v>
      </c>
      <c r="D719" s="632" t="s">
        <v>196</v>
      </c>
      <c r="E719" s="35">
        <f t="shared" si="43"/>
        <v>15925</v>
      </c>
      <c r="F719" s="11"/>
      <c r="G719" s="22">
        <f t="shared" si="44"/>
        <v>24</v>
      </c>
      <c r="H719" s="273">
        <f t="shared" si="45"/>
        <v>12787.5</v>
      </c>
      <c r="I719" s="310">
        <f t="shared" si="45"/>
        <v>14275</v>
      </c>
      <c r="J719" s="316">
        <f t="shared" si="45"/>
        <v>15925</v>
      </c>
      <c r="K719" s="273">
        <v>12600</v>
      </c>
      <c r="L719" s="275">
        <v>14150</v>
      </c>
      <c r="M719" s="274">
        <v>15800</v>
      </c>
      <c r="N719" s="273">
        <v>12800</v>
      </c>
      <c r="O719" s="275">
        <v>14350</v>
      </c>
      <c r="P719" s="274">
        <v>16000</v>
      </c>
      <c r="Q719" s="273">
        <v>12900</v>
      </c>
      <c r="R719" s="275">
        <v>14350</v>
      </c>
      <c r="S719" s="274">
        <v>16000</v>
      </c>
      <c r="T719" s="273">
        <v>12900</v>
      </c>
      <c r="U719" s="275">
        <v>14350</v>
      </c>
      <c r="V719" s="274">
        <v>16000</v>
      </c>
      <c r="W719" s="273">
        <v>12700</v>
      </c>
      <c r="X719" s="275">
        <v>14250</v>
      </c>
      <c r="Y719" s="274">
        <v>15900</v>
      </c>
      <c r="Z719" s="273">
        <v>13000</v>
      </c>
      <c r="AA719" s="275">
        <v>14350</v>
      </c>
      <c r="AB719" s="274">
        <v>16000</v>
      </c>
      <c r="AC719" s="273">
        <v>12500</v>
      </c>
      <c r="AD719" s="275">
        <v>14050</v>
      </c>
      <c r="AE719" s="274">
        <v>15700</v>
      </c>
      <c r="AF719" s="273">
        <v>12900</v>
      </c>
      <c r="AG719" s="275">
        <v>14350</v>
      </c>
      <c r="AH719" s="274">
        <v>16000</v>
      </c>
      <c r="AI719" s="275" t="s">
        <v>196</v>
      </c>
      <c r="AJ719" s="275" t="s">
        <v>196</v>
      </c>
      <c r="AK719" s="274" t="s">
        <v>196</v>
      </c>
      <c r="AL719" s="72"/>
    </row>
    <row r="720" spans="1:38" x14ac:dyDescent="0.25">
      <c r="A720" s="105"/>
      <c r="B720" s="19"/>
      <c r="C720" s="152" t="s">
        <v>1057</v>
      </c>
      <c r="D720" s="228" t="s">
        <v>196</v>
      </c>
      <c r="E720" s="154">
        <f t="shared" si="43"/>
        <v>16925</v>
      </c>
      <c r="F720" s="11"/>
      <c r="G720" s="150">
        <f t="shared" si="44"/>
        <v>24</v>
      </c>
      <c r="H720" s="276">
        <f t="shared" si="45"/>
        <v>13787.5</v>
      </c>
      <c r="I720" s="309">
        <f t="shared" si="45"/>
        <v>14925</v>
      </c>
      <c r="J720" s="317">
        <f t="shared" si="45"/>
        <v>16925</v>
      </c>
      <c r="K720" s="276">
        <v>13600</v>
      </c>
      <c r="L720" s="278">
        <v>14800</v>
      </c>
      <c r="M720" s="277">
        <v>16800</v>
      </c>
      <c r="N720" s="276">
        <v>13800</v>
      </c>
      <c r="O720" s="278">
        <v>15000</v>
      </c>
      <c r="P720" s="277">
        <v>17000</v>
      </c>
      <c r="Q720" s="276">
        <v>13900</v>
      </c>
      <c r="R720" s="278">
        <v>15000</v>
      </c>
      <c r="S720" s="277">
        <v>17000</v>
      </c>
      <c r="T720" s="276">
        <v>13900</v>
      </c>
      <c r="U720" s="278">
        <v>15000</v>
      </c>
      <c r="V720" s="277">
        <v>17000</v>
      </c>
      <c r="W720" s="276">
        <v>13700</v>
      </c>
      <c r="X720" s="278">
        <v>14900</v>
      </c>
      <c r="Y720" s="277">
        <v>16900</v>
      </c>
      <c r="Z720" s="276">
        <v>14000</v>
      </c>
      <c r="AA720" s="278">
        <v>15000</v>
      </c>
      <c r="AB720" s="277">
        <v>17000</v>
      </c>
      <c r="AC720" s="276">
        <v>13500</v>
      </c>
      <c r="AD720" s="278">
        <v>14700</v>
      </c>
      <c r="AE720" s="277">
        <v>16700</v>
      </c>
      <c r="AF720" s="276">
        <v>13900</v>
      </c>
      <c r="AG720" s="278">
        <v>15000</v>
      </c>
      <c r="AH720" s="277">
        <v>17000</v>
      </c>
      <c r="AI720" s="278" t="s">
        <v>196</v>
      </c>
      <c r="AJ720" s="278" t="s">
        <v>196</v>
      </c>
      <c r="AK720" s="277" t="s">
        <v>196</v>
      </c>
      <c r="AL720" s="72"/>
    </row>
    <row r="721" spans="1:38" x14ac:dyDescent="0.25">
      <c r="A721" s="105"/>
      <c r="B721" s="19"/>
      <c r="C721" s="38" t="s">
        <v>1058</v>
      </c>
      <c r="D721" s="632" t="s">
        <v>196</v>
      </c>
      <c r="E721" s="35">
        <f t="shared" si="43"/>
        <v>4187.5</v>
      </c>
      <c r="F721" s="11"/>
      <c r="G721" s="22">
        <f t="shared" si="44"/>
        <v>24</v>
      </c>
      <c r="H721" s="273">
        <f t="shared" si="45"/>
        <v>2818.75</v>
      </c>
      <c r="I721" s="310">
        <f t="shared" si="45"/>
        <v>3687.5</v>
      </c>
      <c r="J721" s="316">
        <f t="shared" si="45"/>
        <v>4187.5</v>
      </c>
      <c r="K721" s="273">
        <v>2650</v>
      </c>
      <c r="L721" s="275">
        <v>3500</v>
      </c>
      <c r="M721" s="274">
        <v>4000</v>
      </c>
      <c r="N721" s="273">
        <v>2850</v>
      </c>
      <c r="O721" s="275">
        <v>3700</v>
      </c>
      <c r="P721" s="274">
        <v>4200</v>
      </c>
      <c r="Q721" s="273">
        <v>2950</v>
      </c>
      <c r="R721" s="275">
        <v>3800</v>
      </c>
      <c r="S721" s="274">
        <v>4300</v>
      </c>
      <c r="T721" s="273">
        <v>2900</v>
      </c>
      <c r="U721" s="275">
        <v>3800</v>
      </c>
      <c r="V721" s="274">
        <v>4300</v>
      </c>
      <c r="W721" s="273">
        <v>2750</v>
      </c>
      <c r="X721" s="275">
        <v>3600</v>
      </c>
      <c r="Y721" s="274">
        <v>4100</v>
      </c>
      <c r="Z721" s="273">
        <v>3000</v>
      </c>
      <c r="AA721" s="275">
        <v>3900</v>
      </c>
      <c r="AB721" s="274">
        <v>4400</v>
      </c>
      <c r="AC721" s="273">
        <v>2550</v>
      </c>
      <c r="AD721" s="275">
        <v>3400</v>
      </c>
      <c r="AE721" s="274">
        <v>3900</v>
      </c>
      <c r="AF721" s="273">
        <v>2900</v>
      </c>
      <c r="AG721" s="275">
        <v>3800</v>
      </c>
      <c r="AH721" s="274">
        <v>4300</v>
      </c>
      <c r="AI721" s="275" t="s">
        <v>196</v>
      </c>
      <c r="AJ721" s="275" t="s">
        <v>196</v>
      </c>
      <c r="AK721" s="274" t="s">
        <v>196</v>
      </c>
      <c r="AL721" s="72"/>
    </row>
    <row r="722" spans="1:38" x14ac:dyDescent="0.25">
      <c r="A722" s="105"/>
      <c r="B722" s="19"/>
      <c r="C722" s="152" t="s">
        <v>1059</v>
      </c>
      <c r="D722" s="228" t="s">
        <v>196</v>
      </c>
      <c r="E722" s="154">
        <f t="shared" si="43"/>
        <v>5768.75</v>
      </c>
      <c r="F722" s="11"/>
      <c r="G722" s="150">
        <f t="shared" si="44"/>
        <v>24</v>
      </c>
      <c r="H722" s="276">
        <f t="shared" si="45"/>
        <v>4787.5</v>
      </c>
      <c r="I722" s="309">
        <f t="shared" si="45"/>
        <v>5268.75</v>
      </c>
      <c r="J722" s="317">
        <f t="shared" si="45"/>
        <v>5768.75</v>
      </c>
      <c r="K722" s="276">
        <v>4600</v>
      </c>
      <c r="L722" s="278">
        <v>5100</v>
      </c>
      <c r="M722" s="277">
        <v>5600</v>
      </c>
      <c r="N722" s="276">
        <v>4800</v>
      </c>
      <c r="O722" s="278">
        <v>5300</v>
      </c>
      <c r="P722" s="277">
        <v>5800</v>
      </c>
      <c r="Q722" s="276">
        <v>4900</v>
      </c>
      <c r="R722" s="278">
        <v>5400</v>
      </c>
      <c r="S722" s="277">
        <v>5900</v>
      </c>
      <c r="T722" s="276">
        <v>4900</v>
      </c>
      <c r="U722" s="278">
        <v>5350</v>
      </c>
      <c r="V722" s="277">
        <v>5850</v>
      </c>
      <c r="W722" s="276">
        <v>4700</v>
      </c>
      <c r="X722" s="278">
        <v>5200</v>
      </c>
      <c r="Y722" s="277">
        <v>5700</v>
      </c>
      <c r="Z722" s="276">
        <v>5000</v>
      </c>
      <c r="AA722" s="278">
        <v>5450</v>
      </c>
      <c r="AB722" s="277">
        <v>5950</v>
      </c>
      <c r="AC722" s="276">
        <v>4500</v>
      </c>
      <c r="AD722" s="278">
        <v>5000</v>
      </c>
      <c r="AE722" s="277">
        <v>5500</v>
      </c>
      <c r="AF722" s="276">
        <v>4900</v>
      </c>
      <c r="AG722" s="278">
        <v>5350</v>
      </c>
      <c r="AH722" s="277">
        <v>5850</v>
      </c>
      <c r="AI722" s="278" t="s">
        <v>196</v>
      </c>
      <c r="AJ722" s="278" t="s">
        <v>196</v>
      </c>
      <c r="AK722" s="277" t="s">
        <v>196</v>
      </c>
      <c r="AL722" s="72"/>
    </row>
    <row r="723" spans="1:38" x14ac:dyDescent="0.25">
      <c r="A723" s="105"/>
      <c r="B723" s="19"/>
      <c r="C723" s="38" t="s">
        <v>1060</v>
      </c>
      <c r="D723" s="632" t="s">
        <v>196</v>
      </c>
      <c r="E723" s="35">
        <f t="shared" si="43"/>
        <v>8350</v>
      </c>
      <c r="F723" s="11"/>
      <c r="G723" s="22">
        <f t="shared" si="44"/>
        <v>24</v>
      </c>
      <c r="H723" s="273">
        <f t="shared" si="45"/>
        <v>6850</v>
      </c>
      <c r="I723" s="310">
        <f t="shared" si="45"/>
        <v>7850</v>
      </c>
      <c r="J723" s="316">
        <f t="shared" si="45"/>
        <v>8350</v>
      </c>
      <c r="K723" s="273">
        <v>6700</v>
      </c>
      <c r="L723" s="275">
        <v>7700</v>
      </c>
      <c r="M723" s="274">
        <v>8200</v>
      </c>
      <c r="N723" s="273">
        <v>6900</v>
      </c>
      <c r="O723" s="275">
        <v>7900</v>
      </c>
      <c r="P723" s="274">
        <v>8400</v>
      </c>
      <c r="Q723" s="273">
        <v>7000</v>
      </c>
      <c r="R723" s="275">
        <v>8000</v>
      </c>
      <c r="S723" s="274">
        <v>8500</v>
      </c>
      <c r="T723" s="273">
        <v>6900</v>
      </c>
      <c r="U723" s="275">
        <v>7900</v>
      </c>
      <c r="V723" s="274">
        <v>8400</v>
      </c>
      <c r="W723" s="273">
        <v>6800</v>
      </c>
      <c r="X723" s="275">
        <v>7800</v>
      </c>
      <c r="Y723" s="274">
        <v>8300</v>
      </c>
      <c r="Z723" s="273">
        <v>7000</v>
      </c>
      <c r="AA723" s="275">
        <v>8000</v>
      </c>
      <c r="AB723" s="274">
        <v>8500</v>
      </c>
      <c r="AC723" s="273">
        <v>6600</v>
      </c>
      <c r="AD723" s="275">
        <v>7600</v>
      </c>
      <c r="AE723" s="274">
        <v>8100</v>
      </c>
      <c r="AF723" s="273">
        <v>6900</v>
      </c>
      <c r="AG723" s="275">
        <v>7900</v>
      </c>
      <c r="AH723" s="274">
        <v>8400</v>
      </c>
      <c r="AI723" s="275" t="s">
        <v>196</v>
      </c>
      <c r="AJ723" s="275" t="s">
        <v>196</v>
      </c>
      <c r="AK723" s="274" t="s">
        <v>196</v>
      </c>
      <c r="AL723" s="72"/>
    </row>
    <row r="724" spans="1:38" x14ac:dyDescent="0.25">
      <c r="A724" s="105"/>
      <c r="B724" s="19"/>
      <c r="C724" s="152" t="s">
        <v>1061</v>
      </c>
      <c r="D724" s="228" t="s">
        <v>196</v>
      </c>
      <c r="E724" s="154">
        <f t="shared" si="43"/>
        <v>10850</v>
      </c>
      <c r="F724" s="11"/>
      <c r="G724" s="150">
        <f t="shared" si="44"/>
        <v>24</v>
      </c>
      <c r="H724" s="276">
        <f t="shared" si="45"/>
        <v>8787.5</v>
      </c>
      <c r="I724" s="309">
        <f t="shared" si="45"/>
        <v>9787.5</v>
      </c>
      <c r="J724" s="317">
        <f t="shared" si="45"/>
        <v>10850</v>
      </c>
      <c r="K724" s="276">
        <v>8600</v>
      </c>
      <c r="L724" s="278">
        <v>9600</v>
      </c>
      <c r="M724" s="277">
        <v>10700</v>
      </c>
      <c r="N724" s="276">
        <v>8800</v>
      </c>
      <c r="O724" s="278">
        <v>9800</v>
      </c>
      <c r="P724" s="277">
        <v>10900</v>
      </c>
      <c r="Q724" s="276">
        <v>8900</v>
      </c>
      <c r="R724" s="278">
        <v>9900</v>
      </c>
      <c r="S724" s="277">
        <v>11000</v>
      </c>
      <c r="T724" s="276">
        <v>8900</v>
      </c>
      <c r="U724" s="278">
        <v>9900</v>
      </c>
      <c r="V724" s="277">
        <v>10900</v>
      </c>
      <c r="W724" s="276">
        <v>8700</v>
      </c>
      <c r="X724" s="278">
        <v>9700</v>
      </c>
      <c r="Y724" s="277">
        <v>10800</v>
      </c>
      <c r="Z724" s="276">
        <v>9000</v>
      </c>
      <c r="AA724" s="278">
        <v>10000</v>
      </c>
      <c r="AB724" s="277">
        <v>11000</v>
      </c>
      <c r="AC724" s="276">
        <v>8500</v>
      </c>
      <c r="AD724" s="278">
        <v>9500</v>
      </c>
      <c r="AE724" s="277">
        <v>10600</v>
      </c>
      <c r="AF724" s="276">
        <v>8900</v>
      </c>
      <c r="AG724" s="278">
        <v>9900</v>
      </c>
      <c r="AH724" s="277">
        <v>10900</v>
      </c>
      <c r="AI724" s="278" t="s">
        <v>196</v>
      </c>
      <c r="AJ724" s="278" t="s">
        <v>196</v>
      </c>
      <c r="AK724" s="277" t="s">
        <v>196</v>
      </c>
      <c r="AL724" s="72"/>
    </row>
    <row r="725" spans="1:38" ht="15.75" thickBot="1" x14ac:dyDescent="0.3">
      <c r="A725" s="331"/>
      <c r="B725" s="19"/>
      <c r="C725" s="233" t="s">
        <v>1062</v>
      </c>
      <c r="D725" s="61" t="s">
        <v>196</v>
      </c>
      <c r="E725" s="235">
        <f t="shared" si="43"/>
        <v>12175</v>
      </c>
      <c r="F725" s="11"/>
      <c r="G725" s="26">
        <f t="shared" si="44"/>
        <v>24</v>
      </c>
      <c r="H725" s="282">
        <f t="shared" si="45"/>
        <v>9975</v>
      </c>
      <c r="I725" s="313">
        <f t="shared" si="45"/>
        <v>11050</v>
      </c>
      <c r="J725" s="319">
        <f t="shared" si="45"/>
        <v>12175</v>
      </c>
      <c r="K725" s="282">
        <v>9600</v>
      </c>
      <c r="L725" s="284">
        <v>10800</v>
      </c>
      <c r="M725" s="283">
        <v>11800</v>
      </c>
      <c r="N725" s="282">
        <v>9800</v>
      </c>
      <c r="O725" s="284">
        <v>11000</v>
      </c>
      <c r="P725" s="283">
        <v>12000</v>
      </c>
      <c r="Q725" s="282">
        <v>9900</v>
      </c>
      <c r="R725" s="284">
        <v>11000</v>
      </c>
      <c r="S725" s="283">
        <v>13000</v>
      </c>
      <c r="T725" s="282">
        <v>10400</v>
      </c>
      <c r="U725" s="284">
        <v>11000</v>
      </c>
      <c r="V725" s="283">
        <v>12000</v>
      </c>
      <c r="W725" s="282">
        <v>9700</v>
      </c>
      <c r="X725" s="284">
        <v>10900</v>
      </c>
      <c r="Y725" s="283">
        <v>11900</v>
      </c>
      <c r="Z725" s="282">
        <v>10500</v>
      </c>
      <c r="AA725" s="284">
        <v>12000</v>
      </c>
      <c r="AB725" s="283">
        <v>13000</v>
      </c>
      <c r="AC725" s="282">
        <v>9500</v>
      </c>
      <c r="AD725" s="284">
        <v>10700</v>
      </c>
      <c r="AE725" s="283">
        <v>11700</v>
      </c>
      <c r="AF725" s="282">
        <v>10400</v>
      </c>
      <c r="AG725" s="284">
        <v>11000</v>
      </c>
      <c r="AH725" s="283">
        <v>12000</v>
      </c>
      <c r="AI725" s="284" t="s">
        <v>196</v>
      </c>
      <c r="AJ725" s="284" t="s">
        <v>196</v>
      </c>
      <c r="AK725" s="283" t="s">
        <v>196</v>
      </c>
      <c r="AL725" s="72"/>
    </row>
    <row r="726" spans="1:38" x14ac:dyDescent="0.25">
      <c r="A726" s="330" t="s">
        <v>1063</v>
      </c>
      <c r="B726" s="19"/>
      <c r="C726" s="152" t="s">
        <v>1064</v>
      </c>
      <c r="D726" s="228" t="s">
        <v>196</v>
      </c>
      <c r="E726" s="154">
        <f t="shared" si="43"/>
        <v>3666.6666666666665</v>
      </c>
      <c r="F726" s="11"/>
      <c r="G726" s="150">
        <f t="shared" si="44"/>
        <v>27</v>
      </c>
      <c r="H726" s="276">
        <f t="shared" si="45"/>
        <v>2900</v>
      </c>
      <c r="I726" s="309">
        <f t="shared" si="45"/>
        <v>3188.8888888888887</v>
      </c>
      <c r="J726" s="317">
        <f t="shared" si="45"/>
        <v>3666.6666666666665</v>
      </c>
      <c r="K726" s="276">
        <v>2800</v>
      </c>
      <c r="L726" s="278">
        <v>3000</v>
      </c>
      <c r="M726" s="277">
        <v>3500</v>
      </c>
      <c r="N726" s="276">
        <v>3000</v>
      </c>
      <c r="O726" s="278">
        <v>3200</v>
      </c>
      <c r="P726" s="277">
        <v>3700</v>
      </c>
      <c r="Q726" s="276">
        <v>3100</v>
      </c>
      <c r="R726" s="278">
        <v>3300</v>
      </c>
      <c r="S726" s="277">
        <v>3800</v>
      </c>
      <c r="T726" s="276">
        <v>2900</v>
      </c>
      <c r="U726" s="278">
        <v>3300</v>
      </c>
      <c r="V726" s="277">
        <v>3800</v>
      </c>
      <c r="W726" s="276">
        <v>2900</v>
      </c>
      <c r="X726" s="278">
        <v>3100</v>
      </c>
      <c r="Y726" s="277">
        <v>3600</v>
      </c>
      <c r="Z726" s="276">
        <v>3000</v>
      </c>
      <c r="AA726" s="278">
        <v>3500</v>
      </c>
      <c r="AB726" s="277">
        <v>3900</v>
      </c>
      <c r="AC726" s="276">
        <v>2700</v>
      </c>
      <c r="AD726" s="278">
        <v>2900</v>
      </c>
      <c r="AE726" s="277">
        <v>3400</v>
      </c>
      <c r="AF726" s="276">
        <v>2900</v>
      </c>
      <c r="AG726" s="278">
        <v>3400</v>
      </c>
      <c r="AH726" s="277">
        <v>3800</v>
      </c>
      <c r="AI726" s="278">
        <v>2800</v>
      </c>
      <c r="AJ726" s="278">
        <v>3000</v>
      </c>
      <c r="AK726" s="277">
        <v>3500</v>
      </c>
      <c r="AL726" s="72"/>
    </row>
    <row r="727" spans="1:38" x14ac:dyDescent="0.25">
      <c r="A727" s="105"/>
      <c r="B727" s="19"/>
      <c r="C727" s="38" t="s">
        <v>1065</v>
      </c>
      <c r="D727" s="632" t="s">
        <v>196</v>
      </c>
      <c r="E727" s="35">
        <f t="shared" si="43"/>
        <v>5433.333333333333</v>
      </c>
      <c r="F727" s="11"/>
      <c r="G727" s="22">
        <f t="shared" si="44"/>
        <v>27</v>
      </c>
      <c r="H727" s="273">
        <f t="shared" si="45"/>
        <v>4305.5555555555557</v>
      </c>
      <c r="I727" s="310">
        <f t="shared" si="45"/>
        <v>4805.5555555555557</v>
      </c>
      <c r="J727" s="316">
        <f t="shared" si="45"/>
        <v>5433.333333333333</v>
      </c>
      <c r="K727" s="273">
        <v>4150</v>
      </c>
      <c r="L727" s="275">
        <v>4650</v>
      </c>
      <c r="M727" s="274">
        <v>5350</v>
      </c>
      <c r="N727" s="273">
        <v>4350</v>
      </c>
      <c r="O727" s="275">
        <v>4850</v>
      </c>
      <c r="P727" s="274">
        <v>5550</v>
      </c>
      <c r="Q727" s="273">
        <v>4450</v>
      </c>
      <c r="R727" s="275">
        <v>4950</v>
      </c>
      <c r="S727" s="274">
        <v>5650</v>
      </c>
      <c r="T727" s="273">
        <v>4450</v>
      </c>
      <c r="U727" s="275">
        <v>4950</v>
      </c>
      <c r="V727" s="274">
        <v>5400</v>
      </c>
      <c r="W727" s="273">
        <v>4250</v>
      </c>
      <c r="X727" s="275">
        <v>4750</v>
      </c>
      <c r="Y727" s="274">
        <v>5450</v>
      </c>
      <c r="Z727" s="273">
        <v>4500</v>
      </c>
      <c r="AA727" s="275">
        <v>5000</v>
      </c>
      <c r="AB727" s="274">
        <v>5500</v>
      </c>
      <c r="AC727" s="273">
        <v>4050</v>
      </c>
      <c r="AD727" s="275">
        <v>4550</v>
      </c>
      <c r="AE727" s="274">
        <v>5250</v>
      </c>
      <c r="AF727" s="273">
        <v>4400</v>
      </c>
      <c r="AG727" s="275">
        <v>4900</v>
      </c>
      <c r="AH727" s="274">
        <v>5400</v>
      </c>
      <c r="AI727" s="275">
        <v>4150</v>
      </c>
      <c r="AJ727" s="275">
        <v>4650</v>
      </c>
      <c r="AK727" s="274">
        <v>5350</v>
      </c>
      <c r="AL727" s="72"/>
    </row>
    <row r="728" spans="1:38" x14ac:dyDescent="0.25">
      <c r="A728" s="105"/>
      <c r="B728" s="19"/>
      <c r="C728" s="152" t="s">
        <v>1066</v>
      </c>
      <c r="D728" s="228" t="s">
        <v>196</v>
      </c>
      <c r="E728" s="154">
        <f t="shared" si="43"/>
        <v>8188.8888888888887</v>
      </c>
      <c r="F728" s="11"/>
      <c r="G728" s="150">
        <f t="shared" si="44"/>
        <v>27</v>
      </c>
      <c r="H728" s="276">
        <f t="shared" si="45"/>
        <v>7266.666666666667</v>
      </c>
      <c r="I728" s="309">
        <f t="shared" si="45"/>
        <v>7666.666666666667</v>
      </c>
      <c r="J728" s="317">
        <f t="shared" si="45"/>
        <v>8188.8888888888887</v>
      </c>
      <c r="K728" s="276">
        <v>7100</v>
      </c>
      <c r="L728" s="278">
        <v>7500</v>
      </c>
      <c r="M728" s="277">
        <v>8000</v>
      </c>
      <c r="N728" s="276">
        <v>7300</v>
      </c>
      <c r="O728" s="278">
        <v>7700</v>
      </c>
      <c r="P728" s="277">
        <v>8200</v>
      </c>
      <c r="Q728" s="276">
        <v>7400</v>
      </c>
      <c r="R728" s="278">
        <v>7800</v>
      </c>
      <c r="S728" s="277">
        <v>8300</v>
      </c>
      <c r="T728" s="276">
        <v>7400</v>
      </c>
      <c r="U728" s="278">
        <v>7800</v>
      </c>
      <c r="V728" s="277">
        <v>8300</v>
      </c>
      <c r="W728" s="276">
        <v>7200</v>
      </c>
      <c r="X728" s="278">
        <v>7600</v>
      </c>
      <c r="Y728" s="277">
        <v>8100</v>
      </c>
      <c r="Z728" s="276">
        <v>7500</v>
      </c>
      <c r="AA728" s="278">
        <v>7900</v>
      </c>
      <c r="AB728" s="277">
        <v>8500</v>
      </c>
      <c r="AC728" s="276">
        <v>7000</v>
      </c>
      <c r="AD728" s="278">
        <v>7400</v>
      </c>
      <c r="AE728" s="277">
        <v>7900</v>
      </c>
      <c r="AF728" s="276">
        <v>7400</v>
      </c>
      <c r="AG728" s="278">
        <v>7800</v>
      </c>
      <c r="AH728" s="277">
        <v>8400</v>
      </c>
      <c r="AI728" s="278">
        <v>7100</v>
      </c>
      <c r="AJ728" s="278">
        <v>7500</v>
      </c>
      <c r="AK728" s="277">
        <v>8000</v>
      </c>
      <c r="AL728" s="72"/>
    </row>
    <row r="729" spans="1:38" x14ac:dyDescent="0.25">
      <c r="A729" s="105"/>
      <c r="B729" s="19"/>
      <c r="C729" s="38" t="s">
        <v>1067</v>
      </c>
      <c r="D729" s="632" t="s">
        <v>196</v>
      </c>
      <c r="E729" s="35">
        <f t="shared" si="43"/>
        <v>10188.888888888889</v>
      </c>
      <c r="F729" s="11"/>
      <c r="G729" s="22">
        <f t="shared" si="44"/>
        <v>27</v>
      </c>
      <c r="H729" s="273">
        <f t="shared" si="45"/>
        <v>8900</v>
      </c>
      <c r="I729" s="310">
        <f t="shared" si="45"/>
        <v>9344.4444444444453</v>
      </c>
      <c r="J729" s="316">
        <f t="shared" si="45"/>
        <v>10188.888888888889</v>
      </c>
      <c r="K729" s="273">
        <v>8800</v>
      </c>
      <c r="L729" s="275">
        <v>9350</v>
      </c>
      <c r="M729" s="274">
        <v>10200</v>
      </c>
      <c r="N729" s="273">
        <v>9000</v>
      </c>
      <c r="O729" s="275">
        <v>9550</v>
      </c>
      <c r="P729" s="274">
        <v>10400</v>
      </c>
      <c r="Q729" s="273">
        <v>9000</v>
      </c>
      <c r="R729" s="275">
        <v>9650</v>
      </c>
      <c r="S729" s="274">
        <v>10500</v>
      </c>
      <c r="T729" s="273">
        <v>9000</v>
      </c>
      <c r="U729" s="275">
        <v>9200</v>
      </c>
      <c r="V729" s="274">
        <v>10100</v>
      </c>
      <c r="W729" s="273">
        <v>8900</v>
      </c>
      <c r="X729" s="275">
        <v>9450</v>
      </c>
      <c r="Y729" s="274">
        <v>10300</v>
      </c>
      <c r="Z729" s="273">
        <v>9000</v>
      </c>
      <c r="AA729" s="275">
        <v>9200</v>
      </c>
      <c r="AB729" s="274">
        <v>10000</v>
      </c>
      <c r="AC729" s="273">
        <v>8700</v>
      </c>
      <c r="AD729" s="275">
        <v>9250</v>
      </c>
      <c r="AE729" s="274">
        <v>10100</v>
      </c>
      <c r="AF729" s="273">
        <v>8900</v>
      </c>
      <c r="AG729" s="275">
        <v>9100</v>
      </c>
      <c r="AH729" s="274">
        <v>9900</v>
      </c>
      <c r="AI729" s="275">
        <v>8800</v>
      </c>
      <c r="AJ729" s="275">
        <v>9350</v>
      </c>
      <c r="AK729" s="274">
        <v>10200</v>
      </c>
      <c r="AL729" s="72"/>
    </row>
    <row r="730" spans="1:38" x14ac:dyDescent="0.25">
      <c r="A730" s="105"/>
      <c r="B730" s="19"/>
      <c r="C730" s="152" t="s">
        <v>1068</v>
      </c>
      <c r="D730" s="228" t="s">
        <v>196</v>
      </c>
      <c r="E730" s="154">
        <f t="shared" si="43"/>
        <v>12322.222222222223</v>
      </c>
      <c r="F730" s="11"/>
      <c r="G730" s="150">
        <f t="shared" si="44"/>
        <v>27</v>
      </c>
      <c r="H730" s="276">
        <f t="shared" si="45"/>
        <v>10166.666666666666</v>
      </c>
      <c r="I730" s="309">
        <f t="shared" si="45"/>
        <v>11366.666666666666</v>
      </c>
      <c r="J730" s="317">
        <f t="shared" si="45"/>
        <v>12322.222222222223</v>
      </c>
      <c r="K730" s="276">
        <v>10200</v>
      </c>
      <c r="L730" s="278">
        <v>11500</v>
      </c>
      <c r="M730" s="277">
        <v>12200</v>
      </c>
      <c r="N730" s="276">
        <v>10400</v>
      </c>
      <c r="O730" s="278">
        <v>11700</v>
      </c>
      <c r="P730" s="277">
        <v>12400</v>
      </c>
      <c r="Q730" s="276">
        <v>10500</v>
      </c>
      <c r="R730" s="278">
        <v>11800</v>
      </c>
      <c r="S730" s="277">
        <v>12500</v>
      </c>
      <c r="T730" s="276">
        <v>9900</v>
      </c>
      <c r="U730" s="278">
        <v>10900</v>
      </c>
      <c r="V730" s="277">
        <v>12300</v>
      </c>
      <c r="W730" s="276">
        <v>10300</v>
      </c>
      <c r="X730" s="278">
        <v>11600</v>
      </c>
      <c r="Y730" s="277">
        <v>12300</v>
      </c>
      <c r="Z730" s="276">
        <v>10000</v>
      </c>
      <c r="AA730" s="278">
        <v>11000</v>
      </c>
      <c r="AB730" s="277">
        <v>12500</v>
      </c>
      <c r="AC730" s="276">
        <v>10100</v>
      </c>
      <c r="AD730" s="278">
        <v>11400</v>
      </c>
      <c r="AE730" s="277">
        <v>12100</v>
      </c>
      <c r="AF730" s="276">
        <v>9900</v>
      </c>
      <c r="AG730" s="278">
        <v>10900</v>
      </c>
      <c r="AH730" s="277">
        <v>12400</v>
      </c>
      <c r="AI730" s="278">
        <v>10200</v>
      </c>
      <c r="AJ730" s="278">
        <v>11500</v>
      </c>
      <c r="AK730" s="277">
        <v>12200</v>
      </c>
      <c r="AL730" s="72"/>
    </row>
    <row r="731" spans="1:38" x14ac:dyDescent="0.25">
      <c r="A731" s="105"/>
      <c r="B731" s="19"/>
      <c r="C731" s="38" t="s">
        <v>1069</v>
      </c>
      <c r="D731" s="632" t="s">
        <v>196</v>
      </c>
      <c r="E731" s="35">
        <f t="shared" si="43"/>
        <v>4061.1111111111113</v>
      </c>
      <c r="F731" s="11"/>
      <c r="G731" s="22">
        <f t="shared" si="44"/>
        <v>27</v>
      </c>
      <c r="H731" s="273">
        <f t="shared" si="45"/>
        <v>3394.4444444444443</v>
      </c>
      <c r="I731" s="310">
        <f t="shared" si="45"/>
        <v>3855.5555555555557</v>
      </c>
      <c r="J731" s="316">
        <f t="shared" si="45"/>
        <v>4061.1111111111113</v>
      </c>
      <c r="K731" s="273">
        <v>3300</v>
      </c>
      <c r="L731" s="275">
        <v>3750</v>
      </c>
      <c r="M731" s="274">
        <v>3950</v>
      </c>
      <c r="N731" s="273">
        <v>3500</v>
      </c>
      <c r="O731" s="275">
        <v>3950</v>
      </c>
      <c r="P731" s="274">
        <v>4150</v>
      </c>
      <c r="Q731" s="273">
        <v>3350</v>
      </c>
      <c r="R731" s="275">
        <v>3900</v>
      </c>
      <c r="S731" s="274">
        <v>4050</v>
      </c>
      <c r="T731" s="273">
        <v>3500</v>
      </c>
      <c r="U731" s="275">
        <v>3950</v>
      </c>
      <c r="V731" s="274">
        <v>4150</v>
      </c>
      <c r="W731" s="273">
        <v>3400</v>
      </c>
      <c r="X731" s="275">
        <v>3850</v>
      </c>
      <c r="Y731" s="274">
        <v>4050</v>
      </c>
      <c r="Z731" s="273">
        <v>3500</v>
      </c>
      <c r="AA731" s="275">
        <v>3950</v>
      </c>
      <c r="AB731" s="274">
        <v>4250</v>
      </c>
      <c r="AC731" s="273">
        <v>3200</v>
      </c>
      <c r="AD731" s="275">
        <v>3650</v>
      </c>
      <c r="AE731" s="274">
        <v>3850</v>
      </c>
      <c r="AF731" s="273">
        <v>3500</v>
      </c>
      <c r="AG731" s="275">
        <v>3950</v>
      </c>
      <c r="AH731" s="274">
        <v>4150</v>
      </c>
      <c r="AI731" s="275">
        <v>3300</v>
      </c>
      <c r="AJ731" s="275">
        <v>3750</v>
      </c>
      <c r="AK731" s="274">
        <v>3950</v>
      </c>
      <c r="AL731" s="72"/>
    </row>
    <row r="732" spans="1:38" x14ac:dyDescent="0.25">
      <c r="A732" s="105"/>
      <c r="B732" s="19"/>
      <c r="C732" s="152" t="s">
        <v>1070</v>
      </c>
      <c r="D732" s="228" t="s">
        <v>196</v>
      </c>
      <c r="E732" s="154">
        <f t="shared" si="43"/>
        <v>5011.1111111111113</v>
      </c>
      <c r="F732" s="11"/>
      <c r="G732" s="150">
        <f t="shared" si="44"/>
        <v>27</v>
      </c>
      <c r="H732" s="276">
        <f t="shared" si="45"/>
        <v>4411.1111111111113</v>
      </c>
      <c r="I732" s="309">
        <f t="shared" si="45"/>
        <v>4911.1111111111113</v>
      </c>
      <c r="J732" s="317">
        <f t="shared" si="45"/>
        <v>5011.1111111111113</v>
      </c>
      <c r="K732" s="276">
        <v>4300</v>
      </c>
      <c r="L732" s="278">
        <v>4800</v>
      </c>
      <c r="M732" s="277">
        <v>4900</v>
      </c>
      <c r="N732" s="276">
        <v>4500</v>
      </c>
      <c r="O732" s="278">
        <v>5000</v>
      </c>
      <c r="P732" s="277">
        <v>5100</v>
      </c>
      <c r="Q732" s="276">
        <v>4500</v>
      </c>
      <c r="R732" s="278">
        <v>5000</v>
      </c>
      <c r="S732" s="277">
        <v>5100</v>
      </c>
      <c r="T732" s="276">
        <v>4500</v>
      </c>
      <c r="U732" s="278">
        <v>5000</v>
      </c>
      <c r="V732" s="277">
        <v>5100</v>
      </c>
      <c r="W732" s="276">
        <v>4400</v>
      </c>
      <c r="X732" s="278">
        <v>4900</v>
      </c>
      <c r="Y732" s="277">
        <v>5000</v>
      </c>
      <c r="Z732" s="276">
        <v>4500</v>
      </c>
      <c r="AA732" s="278">
        <v>5000</v>
      </c>
      <c r="AB732" s="277">
        <v>5100</v>
      </c>
      <c r="AC732" s="276">
        <v>4200</v>
      </c>
      <c r="AD732" s="278">
        <v>4700</v>
      </c>
      <c r="AE732" s="277">
        <v>4800</v>
      </c>
      <c r="AF732" s="276">
        <v>4500</v>
      </c>
      <c r="AG732" s="278">
        <v>5000</v>
      </c>
      <c r="AH732" s="277">
        <v>5100</v>
      </c>
      <c r="AI732" s="278">
        <v>4300</v>
      </c>
      <c r="AJ732" s="278">
        <v>4800</v>
      </c>
      <c r="AK732" s="277">
        <v>4900</v>
      </c>
      <c r="AL732" s="72"/>
    </row>
    <row r="733" spans="1:38" x14ac:dyDescent="0.25">
      <c r="A733" s="105"/>
      <c r="B733" s="19"/>
      <c r="C733" s="38" t="s">
        <v>1071</v>
      </c>
      <c r="D733" s="632" t="s">
        <v>196</v>
      </c>
      <c r="E733" s="35">
        <f t="shared" si="43"/>
        <v>7405.5555555555557</v>
      </c>
      <c r="F733" s="11"/>
      <c r="G733" s="22">
        <f t="shared" si="44"/>
        <v>27</v>
      </c>
      <c r="H733" s="273">
        <f t="shared" si="45"/>
        <v>5611.1111111111113</v>
      </c>
      <c r="I733" s="310">
        <f t="shared" si="45"/>
        <v>6511.1111111111113</v>
      </c>
      <c r="J733" s="316">
        <f t="shared" si="45"/>
        <v>7405.5555555555557</v>
      </c>
      <c r="K733" s="273">
        <v>5500</v>
      </c>
      <c r="L733" s="275">
        <v>6400</v>
      </c>
      <c r="M733" s="274">
        <v>7300</v>
      </c>
      <c r="N733" s="273">
        <v>5700</v>
      </c>
      <c r="O733" s="275">
        <v>6600</v>
      </c>
      <c r="P733" s="274">
        <v>7500</v>
      </c>
      <c r="Q733" s="273">
        <v>5700</v>
      </c>
      <c r="R733" s="275">
        <v>6600</v>
      </c>
      <c r="S733" s="274">
        <v>7450</v>
      </c>
      <c r="T733" s="273">
        <v>5700</v>
      </c>
      <c r="U733" s="275">
        <v>6600</v>
      </c>
      <c r="V733" s="274">
        <v>7500</v>
      </c>
      <c r="W733" s="273">
        <v>5600</v>
      </c>
      <c r="X733" s="275">
        <v>6500</v>
      </c>
      <c r="Y733" s="274">
        <v>7400</v>
      </c>
      <c r="Z733" s="273">
        <v>5700</v>
      </c>
      <c r="AA733" s="275">
        <v>6600</v>
      </c>
      <c r="AB733" s="274">
        <v>7500</v>
      </c>
      <c r="AC733" s="273">
        <v>5400</v>
      </c>
      <c r="AD733" s="275">
        <v>6300</v>
      </c>
      <c r="AE733" s="274">
        <v>7200</v>
      </c>
      <c r="AF733" s="273">
        <v>5700</v>
      </c>
      <c r="AG733" s="275">
        <v>6600</v>
      </c>
      <c r="AH733" s="274">
        <v>7500</v>
      </c>
      <c r="AI733" s="275">
        <v>5500</v>
      </c>
      <c r="AJ733" s="275">
        <v>6400</v>
      </c>
      <c r="AK733" s="274">
        <v>7300</v>
      </c>
      <c r="AL733" s="72"/>
    </row>
    <row r="734" spans="1:38" x14ac:dyDescent="0.25">
      <c r="A734" s="105"/>
      <c r="B734" s="19"/>
      <c r="C734" s="152" t="s">
        <v>1072</v>
      </c>
      <c r="D734" s="228" t="s">
        <v>196</v>
      </c>
      <c r="E734" s="154">
        <f t="shared" si="43"/>
        <v>9388.8888888888887</v>
      </c>
      <c r="F734" s="11"/>
      <c r="G734" s="150">
        <f t="shared" si="44"/>
        <v>27</v>
      </c>
      <c r="H734" s="276">
        <f t="shared" si="45"/>
        <v>7511.1111111111113</v>
      </c>
      <c r="I734" s="309">
        <f t="shared" si="45"/>
        <v>8411.1111111111113</v>
      </c>
      <c r="J734" s="317">
        <f t="shared" si="45"/>
        <v>9388.8888888888887</v>
      </c>
      <c r="K734" s="276">
        <v>7400</v>
      </c>
      <c r="L734" s="278">
        <v>8300</v>
      </c>
      <c r="M734" s="277">
        <v>9300</v>
      </c>
      <c r="N734" s="276">
        <v>7600</v>
      </c>
      <c r="O734" s="278">
        <v>8500</v>
      </c>
      <c r="P734" s="277">
        <v>9500</v>
      </c>
      <c r="Q734" s="276">
        <v>7600</v>
      </c>
      <c r="R734" s="278">
        <v>8500</v>
      </c>
      <c r="S734" s="277">
        <v>9300</v>
      </c>
      <c r="T734" s="276">
        <v>7600</v>
      </c>
      <c r="U734" s="278">
        <v>8500</v>
      </c>
      <c r="V734" s="277">
        <v>9500</v>
      </c>
      <c r="W734" s="276">
        <v>7500</v>
      </c>
      <c r="X734" s="278">
        <v>8400</v>
      </c>
      <c r="Y734" s="277">
        <v>9400</v>
      </c>
      <c r="Z734" s="276">
        <v>7600</v>
      </c>
      <c r="AA734" s="278">
        <v>8500</v>
      </c>
      <c r="AB734" s="277">
        <v>9500</v>
      </c>
      <c r="AC734" s="276">
        <v>7300</v>
      </c>
      <c r="AD734" s="278">
        <v>8200</v>
      </c>
      <c r="AE734" s="277">
        <v>9200</v>
      </c>
      <c r="AF734" s="276">
        <v>7600</v>
      </c>
      <c r="AG734" s="278">
        <v>8500</v>
      </c>
      <c r="AH734" s="277">
        <v>9500</v>
      </c>
      <c r="AI734" s="278">
        <v>7400</v>
      </c>
      <c r="AJ734" s="278">
        <v>8300</v>
      </c>
      <c r="AK734" s="277">
        <v>9300</v>
      </c>
      <c r="AL734" s="72"/>
    </row>
    <row r="735" spans="1:38" x14ac:dyDescent="0.25">
      <c r="A735" s="105"/>
      <c r="B735" s="19"/>
      <c r="C735" s="38" t="s">
        <v>1073</v>
      </c>
      <c r="D735" s="632" t="s">
        <v>196</v>
      </c>
      <c r="E735" s="35">
        <f t="shared" si="43"/>
        <v>11411.111111111111</v>
      </c>
      <c r="F735" s="11"/>
      <c r="G735" s="22">
        <f t="shared" si="44"/>
        <v>27</v>
      </c>
      <c r="H735" s="273">
        <f t="shared" si="45"/>
        <v>9411.1111111111113</v>
      </c>
      <c r="I735" s="310">
        <f t="shared" si="45"/>
        <v>9911.1111111111113</v>
      </c>
      <c r="J735" s="316">
        <f t="shared" si="45"/>
        <v>11411.111111111111</v>
      </c>
      <c r="K735" s="273">
        <v>9300</v>
      </c>
      <c r="L735" s="275">
        <v>9800</v>
      </c>
      <c r="M735" s="274">
        <v>11300</v>
      </c>
      <c r="N735" s="273">
        <v>9500</v>
      </c>
      <c r="O735" s="275">
        <v>10000</v>
      </c>
      <c r="P735" s="274">
        <v>11500</v>
      </c>
      <c r="Q735" s="273">
        <v>9500</v>
      </c>
      <c r="R735" s="275">
        <v>10000</v>
      </c>
      <c r="S735" s="274">
        <v>11500</v>
      </c>
      <c r="T735" s="273">
        <v>9500</v>
      </c>
      <c r="U735" s="275">
        <v>10000</v>
      </c>
      <c r="V735" s="274">
        <v>11500</v>
      </c>
      <c r="W735" s="273">
        <v>9400</v>
      </c>
      <c r="X735" s="275">
        <v>9900</v>
      </c>
      <c r="Y735" s="274">
        <v>11400</v>
      </c>
      <c r="Z735" s="273">
        <v>9500</v>
      </c>
      <c r="AA735" s="275">
        <v>10000</v>
      </c>
      <c r="AB735" s="274">
        <v>11500</v>
      </c>
      <c r="AC735" s="273">
        <v>9200</v>
      </c>
      <c r="AD735" s="275">
        <v>9700</v>
      </c>
      <c r="AE735" s="274">
        <v>11200</v>
      </c>
      <c r="AF735" s="273">
        <v>9500</v>
      </c>
      <c r="AG735" s="275">
        <v>10000</v>
      </c>
      <c r="AH735" s="274">
        <v>11500</v>
      </c>
      <c r="AI735" s="275">
        <v>9300</v>
      </c>
      <c r="AJ735" s="275">
        <v>9800</v>
      </c>
      <c r="AK735" s="274">
        <v>11300</v>
      </c>
      <c r="AL735" s="72"/>
    </row>
    <row r="736" spans="1:38" x14ac:dyDescent="0.25">
      <c r="A736" s="105"/>
      <c r="B736" s="19"/>
      <c r="C736" s="152" t="s">
        <v>1074</v>
      </c>
      <c r="D736" s="228" t="s">
        <v>196</v>
      </c>
      <c r="E736" s="154">
        <f t="shared" si="43"/>
        <v>4855.5555555555557</v>
      </c>
      <c r="F736" s="11"/>
      <c r="G736" s="150">
        <f t="shared" si="44"/>
        <v>27</v>
      </c>
      <c r="H736" s="276">
        <f t="shared" si="45"/>
        <v>3944.4444444444443</v>
      </c>
      <c r="I736" s="309">
        <f t="shared" si="45"/>
        <v>4666.666666666667</v>
      </c>
      <c r="J736" s="317">
        <f t="shared" si="45"/>
        <v>4855.5555555555557</v>
      </c>
      <c r="K736" s="276">
        <v>3800</v>
      </c>
      <c r="L736" s="278">
        <v>4550</v>
      </c>
      <c r="M736" s="277">
        <v>4750</v>
      </c>
      <c r="N736" s="276">
        <v>4000</v>
      </c>
      <c r="O736" s="278">
        <v>4750</v>
      </c>
      <c r="P736" s="277">
        <v>4950</v>
      </c>
      <c r="Q736" s="276">
        <v>4300</v>
      </c>
      <c r="R736" s="278">
        <v>4800</v>
      </c>
      <c r="S736" s="277">
        <v>4900</v>
      </c>
      <c r="T736" s="276">
        <v>4000</v>
      </c>
      <c r="U736" s="278">
        <v>4750</v>
      </c>
      <c r="V736" s="277">
        <v>4950</v>
      </c>
      <c r="W736" s="276">
        <v>3900</v>
      </c>
      <c r="X736" s="278">
        <v>4650</v>
      </c>
      <c r="Y736" s="277">
        <v>4850</v>
      </c>
      <c r="Z736" s="276">
        <v>4000</v>
      </c>
      <c r="AA736" s="278">
        <v>4750</v>
      </c>
      <c r="AB736" s="277">
        <v>4950</v>
      </c>
      <c r="AC736" s="276">
        <v>3700</v>
      </c>
      <c r="AD736" s="278">
        <v>4450</v>
      </c>
      <c r="AE736" s="277">
        <v>4650</v>
      </c>
      <c r="AF736" s="276">
        <v>4000</v>
      </c>
      <c r="AG736" s="278">
        <v>4750</v>
      </c>
      <c r="AH736" s="277">
        <v>4950</v>
      </c>
      <c r="AI736" s="278">
        <v>3800</v>
      </c>
      <c r="AJ736" s="278">
        <v>4550</v>
      </c>
      <c r="AK736" s="277">
        <v>4750</v>
      </c>
      <c r="AL736" s="72"/>
    </row>
    <row r="737" spans="1:47" x14ac:dyDescent="0.25">
      <c r="A737" s="105"/>
      <c r="B737" s="19"/>
      <c r="C737" s="38" t="s">
        <v>1075</v>
      </c>
      <c r="D737" s="632" t="s">
        <v>196</v>
      </c>
      <c r="E737" s="35">
        <f t="shared" si="43"/>
        <v>7350</v>
      </c>
      <c r="F737" s="11"/>
      <c r="G737" s="22">
        <f t="shared" si="44"/>
        <v>27</v>
      </c>
      <c r="H737" s="273">
        <f t="shared" si="45"/>
        <v>5911.1111111111113</v>
      </c>
      <c r="I737" s="310">
        <f t="shared" si="45"/>
        <v>6411.1111111111113</v>
      </c>
      <c r="J737" s="316">
        <f t="shared" si="45"/>
        <v>7350</v>
      </c>
      <c r="K737" s="273">
        <v>5800</v>
      </c>
      <c r="L737" s="275">
        <v>6300</v>
      </c>
      <c r="M737" s="274">
        <v>7250</v>
      </c>
      <c r="N737" s="273">
        <v>6000</v>
      </c>
      <c r="O737" s="275">
        <v>6500</v>
      </c>
      <c r="P737" s="274">
        <v>7450</v>
      </c>
      <c r="Q737" s="273">
        <v>6000</v>
      </c>
      <c r="R737" s="275">
        <v>6500</v>
      </c>
      <c r="S737" s="274">
        <v>7350</v>
      </c>
      <c r="T737" s="273">
        <v>6000</v>
      </c>
      <c r="U737" s="275">
        <v>6500</v>
      </c>
      <c r="V737" s="274">
        <v>7450</v>
      </c>
      <c r="W737" s="273">
        <v>5900</v>
      </c>
      <c r="X737" s="275">
        <v>6400</v>
      </c>
      <c r="Y737" s="274">
        <v>7350</v>
      </c>
      <c r="Z737" s="273">
        <v>6000</v>
      </c>
      <c r="AA737" s="275">
        <v>6500</v>
      </c>
      <c r="AB737" s="274">
        <v>7450</v>
      </c>
      <c r="AC737" s="273">
        <v>5700</v>
      </c>
      <c r="AD737" s="275">
        <v>6200</v>
      </c>
      <c r="AE737" s="274">
        <v>7150</v>
      </c>
      <c r="AF737" s="273">
        <v>6000</v>
      </c>
      <c r="AG737" s="275">
        <v>6500</v>
      </c>
      <c r="AH737" s="274">
        <v>7450</v>
      </c>
      <c r="AI737" s="275">
        <v>5800</v>
      </c>
      <c r="AJ737" s="275">
        <v>6300</v>
      </c>
      <c r="AK737" s="274">
        <v>7250</v>
      </c>
      <c r="AL737" s="72"/>
    </row>
    <row r="738" spans="1:47" x14ac:dyDescent="0.25">
      <c r="A738" s="105"/>
      <c r="B738" s="19"/>
      <c r="C738" s="152" t="s">
        <v>1076</v>
      </c>
      <c r="D738" s="228" t="s">
        <v>196</v>
      </c>
      <c r="E738" s="154">
        <f t="shared" si="43"/>
        <v>9988.8888888888887</v>
      </c>
      <c r="F738" s="11"/>
      <c r="G738" s="150">
        <f t="shared" si="44"/>
        <v>27</v>
      </c>
      <c r="H738" s="276">
        <f t="shared" si="45"/>
        <v>6927.7777777777774</v>
      </c>
      <c r="I738" s="309">
        <f t="shared" si="45"/>
        <v>7927.7777777777774</v>
      </c>
      <c r="J738" s="317">
        <f t="shared" si="45"/>
        <v>9988.8888888888887</v>
      </c>
      <c r="K738" s="276">
        <v>6800</v>
      </c>
      <c r="L738" s="278">
        <v>7800</v>
      </c>
      <c r="M738" s="277">
        <v>9900</v>
      </c>
      <c r="N738" s="276">
        <v>7000</v>
      </c>
      <c r="O738" s="278">
        <v>8000</v>
      </c>
      <c r="P738" s="277">
        <v>10100</v>
      </c>
      <c r="Q738" s="276">
        <v>7150</v>
      </c>
      <c r="R738" s="278">
        <v>8150</v>
      </c>
      <c r="S738" s="277">
        <v>9900</v>
      </c>
      <c r="T738" s="276">
        <v>7000</v>
      </c>
      <c r="U738" s="278">
        <v>8000</v>
      </c>
      <c r="V738" s="277">
        <v>10100</v>
      </c>
      <c r="W738" s="276">
        <v>6900</v>
      </c>
      <c r="X738" s="278">
        <v>7900</v>
      </c>
      <c r="Y738" s="277">
        <v>10000</v>
      </c>
      <c r="Z738" s="276">
        <v>7000</v>
      </c>
      <c r="AA738" s="278">
        <v>8000</v>
      </c>
      <c r="AB738" s="277">
        <v>10100</v>
      </c>
      <c r="AC738" s="276">
        <v>6700</v>
      </c>
      <c r="AD738" s="278">
        <v>7700</v>
      </c>
      <c r="AE738" s="277">
        <v>9800</v>
      </c>
      <c r="AF738" s="276">
        <v>7000</v>
      </c>
      <c r="AG738" s="278">
        <v>8000</v>
      </c>
      <c r="AH738" s="277">
        <v>10100</v>
      </c>
      <c r="AI738" s="278">
        <v>6800</v>
      </c>
      <c r="AJ738" s="278">
        <v>7800</v>
      </c>
      <c r="AK738" s="277">
        <v>9900</v>
      </c>
      <c r="AL738" s="72"/>
    </row>
    <row r="739" spans="1:47" x14ac:dyDescent="0.25">
      <c r="A739" s="105"/>
      <c r="B739" s="19"/>
      <c r="C739" s="38" t="s">
        <v>1077</v>
      </c>
      <c r="D739" s="632" t="s">
        <v>196</v>
      </c>
      <c r="E739" s="35">
        <f t="shared" si="43"/>
        <v>11894.444444444445</v>
      </c>
      <c r="F739" s="11"/>
      <c r="G739" s="22">
        <f t="shared" si="44"/>
        <v>27</v>
      </c>
      <c r="H739" s="273">
        <f t="shared" si="45"/>
        <v>8911.1111111111113</v>
      </c>
      <c r="I739" s="310">
        <f t="shared" si="45"/>
        <v>9933.3333333333339</v>
      </c>
      <c r="J739" s="316">
        <f t="shared" si="45"/>
        <v>11894.444444444445</v>
      </c>
      <c r="K739" s="273">
        <v>8800</v>
      </c>
      <c r="L739" s="275">
        <v>9800</v>
      </c>
      <c r="M739" s="274">
        <v>11800</v>
      </c>
      <c r="N739" s="273">
        <v>9000</v>
      </c>
      <c r="O739" s="275">
        <v>10000</v>
      </c>
      <c r="P739" s="274">
        <v>12000</v>
      </c>
      <c r="Q739" s="273">
        <v>9000</v>
      </c>
      <c r="R739" s="275">
        <v>10200</v>
      </c>
      <c r="S739" s="274">
        <v>11850</v>
      </c>
      <c r="T739" s="273">
        <v>9000</v>
      </c>
      <c r="U739" s="275">
        <v>10000</v>
      </c>
      <c r="V739" s="274">
        <v>12000</v>
      </c>
      <c r="W739" s="273">
        <v>8900</v>
      </c>
      <c r="X739" s="275">
        <v>9900</v>
      </c>
      <c r="Y739" s="274">
        <v>11900</v>
      </c>
      <c r="Z739" s="273">
        <v>9000</v>
      </c>
      <c r="AA739" s="275">
        <v>10000</v>
      </c>
      <c r="AB739" s="274">
        <v>12000</v>
      </c>
      <c r="AC739" s="273">
        <v>8700</v>
      </c>
      <c r="AD739" s="275">
        <v>9700</v>
      </c>
      <c r="AE739" s="274">
        <v>11700</v>
      </c>
      <c r="AF739" s="273">
        <v>9000</v>
      </c>
      <c r="AG739" s="275">
        <v>10000</v>
      </c>
      <c r="AH739" s="274">
        <v>12000</v>
      </c>
      <c r="AI739" s="275">
        <v>8800</v>
      </c>
      <c r="AJ739" s="275">
        <v>9800</v>
      </c>
      <c r="AK739" s="274">
        <v>11800</v>
      </c>
      <c r="AL739" s="72"/>
    </row>
    <row r="740" spans="1:47" ht="15.75" thickBot="1" x14ac:dyDescent="0.3">
      <c r="A740" s="331"/>
      <c r="B740" s="19"/>
      <c r="C740" s="153" t="s">
        <v>1078</v>
      </c>
      <c r="D740" s="78" t="s">
        <v>196</v>
      </c>
      <c r="E740" s="155">
        <f t="shared" si="43"/>
        <v>13605.555555555555</v>
      </c>
      <c r="F740" s="11"/>
      <c r="G740" s="151">
        <f t="shared" si="44"/>
        <v>27</v>
      </c>
      <c r="H740" s="288">
        <f t="shared" si="45"/>
        <v>10577.777777777777</v>
      </c>
      <c r="I740" s="312">
        <f>AVERAGE(L740,O740,R740,U740,X740,AA740,AD740,AG740,AJ740)</f>
        <v>11772.222222222223</v>
      </c>
      <c r="J740" s="321">
        <f t="shared" si="45"/>
        <v>13605.555555555555</v>
      </c>
      <c r="K740" s="288">
        <v>10300</v>
      </c>
      <c r="L740" s="290">
        <v>11650</v>
      </c>
      <c r="M740" s="289">
        <v>13450</v>
      </c>
      <c r="N740" s="288">
        <v>10500</v>
      </c>
      <c r="O740" s="290">
        <v>11850</v>
      </c>
      <c r="P740" s="289">
        <v>13650</v>
      </c>
      <c r="Q740" s="288">
        <v>11500</v>
      </c>
      <c r="R740" s="290">
        <v>11800</v>
      </c>
      <c r="S740" s="289">
        <v>13700</v>
      </c>
      <c r="T740" s="288">
        <v>10500</v>
      </c>
      <c r="U740" s="290">
        <v>11850</v>
      </c>
      <c r="V740" s="289">
        <v>13650</v>
      </c>
      <c r="W740" s="288">
        <v>10400</v>
      </c>
      <c r="X740" s="290">
        <v>11750</v>
      </c>
      <c r="Y740" s="289">
        <v>13550</v>
      </c>
      <c r="Z740" s="288">
        <v>11000</v>
      </c>
      <c r="AA740" s="290">
        <v>12000</v>
      </c>
      <c r="AB740" s="289">
        <v>14000</v>
      </c>
      <c r="AC740" s="288">
        <v>10200</v>
      </c>
      <c r="AD740" s="290">
        <v>11550</v>
      </c>
      <c r="AE740" s="289">
        <v>13350</v>
      </c>
      <c r="AF740" s="288">
        <v>10500</v>
      </c>
      <c r="AG740" s="290">
        <v>11850</v>
      </c>
      <c r="AH740" s="289">
        <v>13650</v>
      </c>
      <c r="AI740" s="290">
        <v>10300</v>
      </c>
      <c r="AJ740" s="290">
        <v>11650</v>
      </c>
      <c r="AK740" s="289">
        <v>13450</v>
      </c>
      <c r="AL740" s="72"/>
    </row>
    <row r="741" spans="1:47" x14ac:dyDescent="0.25">
      <c r="A741" s="19"/>
      <c r="B741" s="19"/>
      <c r="E741" s="126"/>
      <c r="F741" s="11"/>
      <c r="G741" s="12"/>
      <c r="H741" s="90"/>
      <c r="I741" s="90"/>
      <c r="J741" s="491"/>
      <c r="K741" s="90"/>
      <c r="L741" s="90"/>
      <c r="M741" s="90"/>
      <c r="N741" s="90"/>
      <c r="O741" s="90"/>
      <c r="P741" s="90"/>
      <c r="Q741" s="90"/>
      <c r="R741" s="90"/>
      <c r="S741" s="90"/>
      <c r="T741" s="90"/>
      <c r="U741" s="90"/>
      <c r="V741" s="90"/>
      <c r="W741" s="90"/>
      <c r="X741" s="90"/>
      <c r="Y741" s="90"/>
      <c r="Z741" s="90"/>
      <c r="AA741" s="90"/>
      <c r="AB741" s="90"/>
      <c r="AC741" s="90"/>
      <c r="AD741" s="90"/>
      <c r="AE741" s="90"/>
      <c r="AF741" s="90"/>
      <c r="AG741" s="90"/>
      <c r="AH741" s="90"/>
      <c r="AI741" s="11"/>
      <c r="AJ741" s="11"/>
      <c r="AK741" s="11"/>
      <c r="AL741" s="72"/>
    </row>
    <row r="742" spans="1:47" customFormat="1" ht="15" customHeight="1" x14ac:dyDescent="0.25">
      <c r="A742" s="530" t="s">
        <v>492</v>
      </c>
      <c r="B742" s="17"/>
      <c r="C742" s="407" t="s">
        <v>1079</v>
      </c>
      <c r="D742" s="636"/>
      <c r="E742" s="408"/>
      <c r="F742" s="531" t="s">
        <v>1080</v>
      </c>
      <c r="G742" s="533" t="s">
        <v>296</v>
      </c>
      <c r="H742" s="688" t="s">
        <v>412</v>
      </c>
      <c r="I742" s="689"/>
      <c r="J742" s="690"/>
      <c r="K742" s="532" t="str">
        <f>IFERROR(#REF!/E742," ")</f>
        <v xml:space="preserve"> </v>
      </c>
      <c r="L742" s="11"/>
      <c r="M742" s="70"/>
      <c r="N742" s="70"/>
      <c r="O742" s="70"/>
      <c r="P742" s="70"/>
      <c r="Q742" s="18"/>
      <c r="R742" s="18"/>
      <c r="S742" s="18"/>
      <c r="T742" s="18"/>
      <c r="U742" s="18"/>
      <c r="V742" s="18"/>
      <c r="W742" s="18"/>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57"/>
      <c r="AT742" s="57"/>
      <c r="AU742" s="57"/>
    </row>
    <row r="743" spans="1:47" customFormat="1" x14ac:dyDescent="0.25">
      <c r="A743" s="534"/>
      <c r="B743" s="17"/>
      <c r="C743" s="637" t="s">
        <v>165</v>
      </c>
      <c r="D743" s="637" t="s">
        <v>184</v>
      </c>
      <c r="E743" s="104" t="s">
        <v>412</v>
      </c>
      <c r="F743" s="531" t="s">
        <v>1080</v>
      </c>
      <c r="G743" s="535"/>
      <c r="H743" s="111" t="s">
        <v>1081</v>
      </c>
      <c r="I743" s="112" t="s">
        <v>1082</v>
      </c>
      <c r="J743" s="112" t="s">
        <v>1083</v>
      </c>
      <c r="K743" s="532" t="str">
        <f>IFERROR(#REF!/E743," ")</f>
        <v xml:space="preserve"> </v>
      </c>
      <c r="L743" s="11"/>
      <c r="M743" s="70"/>
      <c r="N743" s="70"/>
      <c r="O743" s="70"/>
      <c r="P743" s="70"/>
      <c r="Q743" s="18"/>
      <c r="R743" s="18"/>
      <c r="S743" s="18"/>
      <c r="T743" s="18"/>
      <c r="U743" s="18"/>
      <c r="V743" s="18"/>
      <c r="W743" s="18"/>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57"/>
      <c r="AT743" s="57"/>
      <c r="AU743" s="57"/>
    </row>
    <row r="744" spans="1:47" customFormat="1" x14ac:dyDescent="0.25">
      <c r="A744" s="682" t="s">
        <v>1084</v>
      </c>
      <c r="B744" s="17"/>
      <c r="C744" s="237" t="s">
        <v>1085</v>
      </c>
      <c r="D744" s="228" t="s">
        <v>17</v>
      </c>
      <c r="E744" s="166">
        <f t="shared" ref="E744:E787" si="46">J744</f>
        <v>17160</v>
      </c>
      <c r="F744" s="531" t="s">
        <v>1080</v>
      </c>
      <c r="G744" s="266">
        <f t="shared" ref="G744:G787" si="47">COUNT(H744:J744)</f>
        <v>3</v>
      </c>
      <c r="H744" s="536">
        <v>11440</v>
      </c>
      <c r="I744" s="536">
        <v>14300</v>
      </c>
      <c r="J744" s="262">
        <v>17160</v>
      </c>
      <c r="K744" s="532" t="str">
        <f>IFERROR(#REF!/E744," ")</f>
        <v xml:space="preserve"> </v>
      </c>
      <c r="L744" s="11"/>
      <c r="M744" s="70"/>
      <c r="N744" s="70"/>
      <c r="O744" s="70"/>
      <c r="P744" s="70"/>
      <c r="Q744" s="18"/>
      <c r="R744" s="18"/>
      <c r="S744" s="18"/>
      <c r="T744" s="18"/>
      <c r="U744" s="18"/>
      <c r="V744" s="18"/>
      <c r="W744" s="18"/>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57"/>
      <c r="AT744" s="57"/>
      <c r="AU744" s="57"/>
    </row>
    <row r="745" spans="1:47" customFormat="1" x14ac:dyDescent="0.25">
      <c r="A745" s="683"/>
      <c r="B745" s="17"/>
      <c r="C745" s="44" t="s">
        <v>1086</v>
      </c>
      <c r="D745" s="632" t="s">
        <v>17</v>
      </c>
      <c r="E745" s="35">
        <f t="shared" si="46"/>
        <v>17820</v>
      </c>
      <c r="F745" s="531" t="s">
        <v>1080</v>
      </c>
      <c r="G745" s="21">
        <f t="shared" si="47"/>
        <v>3</v>
      </c>
      <c r="H745" s="537">
        <v>11880</v>
      </c>
      <c r="I745" s="537">
        <v>14850</v>
      </c>
      <c r="J745" s="261">
        <v>17820</v>
      </c>
      <c r="K745" s="532" t="str">
        <f>IFERROR(#REF!/E745," ")</f>
        <v xml:space="preserve"> </v>
      </c>
      <c r="L745" s="11"/>
      <c r="M745" s="70"/>
      <c r="N745" s="70"/>
      <c r="O745" s="70"/>
      <c r="P745" s="70"/>
      <c r="Q745" s="18"/>
      <c r="R745" s="18"/>
      <c r="S745" s="18"/>
      <c r="T745" s="18"/>
      <c r="U745" s="18"/>
      <c r="V745" s="18"/>
      <c r="W745" s="18"/>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57"/>
      <c r="AT745" s="57"/>
      <c r="AU745" s="57"/>
    </row>
    <row r="746" spans="1:47" customFormat="1" x14ac:dyDescent="0.25">
      <c r="A746" s="683"/>
      <c r="B746" s="17"/>
      <c r="C746" s="224" t="s">
        <v>399</v>
      </c>
      <c r="D746" s="228" t="s">
        <v>17</v>
      </c>
      <c r="E746" s="154">
        <f t="shared" si="46"/>
        <v>21120</v>
      </c>
      <c r="F746" s="531" t="s">
        <v>1080</v>
      </c>
      <c r="G746" s="267">
        <f t="shared" si="47"/>
        <v>3</v>
      </c>
      <c r="H746" s="538">
        <v>14080</v>
      </c>
      <c r="I746" s="538">
        <v>17600</v>
      </c>
      <c r="J746" s="259">
        <v>21120</v>
      </c>
      <c r="K746" s="532" t="str">
        <f>IFERROR(#REF!/E746," ")</f>
        <v xml:space="preserve"> </v>
      </c>
      <c r="L746" s="11"/>
      <c r="M746" s="70"/>
      <c r="N746" s="70"/>
      <c r="O746" s="70"/>
      <c r="P746" s="70"/>
      <c r="Q746" s="18"/>
      <c r="R746" s="18"/>
      <c r="S746" s="18"/>
      <c r="T746" s="18"/>
      <c r="U746" s="18"/>
      <c r="V746" s="18"/>
      <c r="W746" s="18"/>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57"/>
      <c r="AT746" s="57"/>
      <c r="AU746" s="57"/>
    </row>
    <row r="747" spans="1:47" customFormat="1" x14ac:dyDescent="0.25">
      <c r="A747" s="683"/>
      <c r="B747" s="17"/>
      <c r="C747" s="44" t="s">
        <v>1087</v>
      </c>
      <c r="D747" s="632" t="s">
        <v>196</v>
      </c>
      <c r="E747" s="35">
        <f t="shared" si="46"/>
        <v>21120</v>
      </c>
      <c r="F747" s="531" t="s">
        <v>1080</v>
      </c>
      <c r="G747" s="21">
        <f t="shared" si="47"/>
        <v>3</v>
      </c>
      <c r="H747" s="537">
        <v>14080</v>
      </c>
      <c r="I747" s="537">
        <v>17600</v>
      </c>
      <c r="J747" s="261">
        <v>21120</v>
      </c>
      <c r="K747" s="532" t="str">
        <f>IFERROR(#REF!/E747," ")</f>
        <v xml:space="preserve"> </v>
      </c>
      <c r="L747" s="11"/>
      <c r="M747" s="70"/>
      <c r="N747" s="70"/>
      <c r="O747" s="70"/>
      <c r="P747" s="70"/>
      <c r="Q747" s="18"/>
      <c r="R747" s="18"/>
      <c r="S747" s="18"/>
      <c r="T747" s="18"/>
      <c r="U747" s="18"/>
      <c r="V747" s="18"/>
      <c r="W747" s="18"/>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57"/>
      <c r="AT747" s="57"/>
      <c r="AU747" s="57"/>
    </row>
    <row r="748" spans="1:47" customFormat="1" x14ac:dyDescent="0.25">
      <c r="A748" s="683"/>
      <c r="B748" s="17"/>
      <c r="C748" s="224" t="s">
        <v>1088</v>
      </c>
      <c r="D748" s="228" t="s">
        <v>196</v>
      </c>
      <c r="E748" s="154">
        <f t="shared" si="46"/>
        <v>16000</v>
      </c>
      <c r="F748" s="531" t="s">
        <v>1080</v>
      </c>
      <c r="G748" s="267">
        <f t="shared" si="47"/>
        <v>3</v>
      </c>
      <c r="H748" s="538">
        <v>12000</v>
      </c>
      <c r="I748" s="538">
        <v>14000</v>
      </c>
      <c r="J748" s="259">
        <v>16000</v>
      </c>
      <c r="K748" s="532" t="str">
        <f>IFERROR(#REF!/E748," ")</f>
        <v xml:space="preserve"> </v>
      </c>
      <c r="L748" s="11"/>
      <c r="M748" s="70"/>
      <c r="N748" s="70"/>
      <c r="O748" s="70"/>
      <c r="P748" s="70"/>
      <c r="Q748" s="18"/>
      <c r="R748" s="18"/>
      <c r="S748" s="18"/>
      <c r="T748" s="18"/>
      <c r="U748" s="18"/>
      <c r="V748" s="18"/>
      <c r="W748" s="18"/>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57"/>
      <c r="AT748" s="57"/>
      <c r="AU748" s="57"/>
    </row>
    <row r="749" spans="1:47" customFormat="1" x14ac:dyDescent="0.25">
      <c r="A749" s="683"/>
      <c r="B749" s="17"/>
      <c r="C749" s="44" t="s">
        <v>482</v>
      </c>
      <c r="D749" s="632" t="s">
        <v>196</v>
      </c>
      <c r="E749" s="35">
        <f t="shared" si="46"/>
        <v>17000</v>
      </c>
      <c r="F749" s="531" t="s">
        <v>1080</v>
      </c>
      <c r="G749" s="21">
        <f t="shared" si="47"/>
        <v>3</v>
      </c>
      <c r="H749" s="539">
        <v>12000</v>
      </c>
      <c r="I749" s="539">
        <v>14000</v>
      </c>
      <c r="J749" s="261">
        <v>17000</v>
      </c>
      <c r="K749" s="532" t="str">
        <f>IFERROR(#REF!/E749," ")</f>
        <v xml:space="preserve"> </v>
      </c>
      <c r="L749" s="11"/>
      <c r="M749" s="70"/>
      <c r="N749" s="70"/>
      <c r="O749" s="70"/>
      <c r="P749" s="70"/>
      <c r="Q749" s="18"/>
      <c r="R749" s="18"/>
      <c r="S749" s="18"/>
      <c r="T749" s="18"/>
      <c r="U749" s="18"/>
      <c r="V749" s="18"/>
      <c r="W749" s="18"/>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57"/>
      <c r="AT749" s="57"/>
      <c r="AU749" s="57"/>
    </row>
    <row r="750" spans="1:47" customFormat="1" x14ac:dyDescent="0.25">
      <c r="A750" s="683"/>
      <c r="B750" s="17"/>
      <c r="C750" s="224" t="s">
        <v>1089</v>
      </c>
      <c r="D750" s="228" t="s">
        <v>196</v>
      </c>
      <c r="E750" s="154">
        <f t="shared" si="46"/>
        <v>22000</v>
      </c>
      <c r="F750" s="531" t="s">
        <v>1080</v>
      </c>
      <c r="G750" s="267">
        <f t="shared" si="47"/>
        <v>3</v>
      </c>
      <c r="H750" s="538">
        <v>15000</v>
      </c>
      <c r="I750" s="538">
        <v>18000</v>
      </c>
      <c r="J750" s="259">
        <v>22000</v>
      </c>
      <c r="K750" s="532" t="str">
        <f>IFERROR(#REF!/E750," ")</f>
        <v xml:space="preserve"> </v>
      </c>
      <c r="L750" s="11"/>
      <c r="M750" s="70"/>
      <c r="N750" s="70"/>
      <c r="O750" s="70"/>
      <c r="P750" s="70"/>
      <c r="Q750" s="18"/>
      <c r="R750" s="18"/>
      <c r="S750" s="18"/>
      <c r="T750" s="18"/>
      <c r="U750" s="18"/>
      <c r="V750" s="18"/>
      <c r="W750" s="18"/>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57"/>
      <c r="AT750" s="57"/>
      <c r="AU750" s="57"/>
    </row>
    <row r="751" spans="1:47" customFormat="1" x14ac:dyDescent="0.25">
      <c r="A751" s="683"/>
      <c r="B751" s="17"/>
      <c r="C751" s="44" t="s">
        <v>1090</v>
      </c>
      <c r="D751" s="632" t="s">
        <v>196</v>
      </c>
      <c r="E751" s="35">
        <f t="shared" si="46"/>
        <v>19000</v>
      </c>
      <c r="F751" s="531" t="s">
        <v>1080</v>
      </c>
      <c r="G751" s="21">
        <f t="shared" si="47"/>
        <v>3</v>
      </c>
      <c r="H751" s="539">
        <v>12000</v>
      </c>
      <c r="I751" s="539">
        <v>16000</v>
      </c>
      <c r="J751" s="261">
        <v>19000</v>
      </c>
      <c r="K751" s="532" t="str">
        <f>IFERROR(#REF!/E751," ")</f>
        <v xml:space="preserve"> </v>
      </c>
      <c r="L751" s="11"/>
      <c r="M751" s="70"/>
      <c r="N751" s="70"/>
      <c r="O751" s="70"/>
      <c r="P751" s="70"/>
      <c r="Q751" s="18"/>
      <c r="R751" s="18"/>
      <c r="S751" s="18"/>
      <c r="T751" s="18"/>
      <c r="U751" s="18"/>
      <c r="V751" s="18"/>
      <c r="W751" s="18"/>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57"/>
      <c r="AT751" s="57"/>
      <c r="AU751" s="57"/>
    </row>
    <row r="752" spans="1:47" customFormat="1" ht="15" customHeight="1" x14ac:dyDescent="0.25">
      <c r="A752" s="684"/>
      <c r="B752" s="17"/>
      <c r="C752" s="238" t="s">
        <v>336</v>
      </c>
      <c r="D752" s="228" t="s">
        <v>35</v>
      </c>
      <c r="E752" s="155">
        <f t="shared" si="46"/>
        <v>15840</v>
      </c>
      <c r="F752" s="531" t="s">
        <v>1080</v>
      </c>
      <c r="G752" s="267">
        <f t="shared" si="47"/>
        <v>3</v>
      </c>
      <c r="H752" s="538">
        <v>11000</v>
      </c>
      <c r="I752" s="538">
        <v>13200</v>
      </c>
      <c r="J752" s="259">
        <v>15840</v>
      </c>
      <c r="K752" s="532" t="str">
        <f>IFERROR(#REF!/E752," ")</f>
        <v xml:space="preserve"> </v>
      </c>
      <c r="L752" s="11"/>
      <c r="M752" s="70"/>
      <c r="N752" s="70"/>
      <c r="O752" s="70"/>
      <c r="P752" s="70"/>
      <c r="Q752" s="18"/>
      <c r="R752" s="18"/>
      <c r="S752" s="18"/>
      <c r="T752" s="18"/>
      <c r="U752" s="18"/>
      <c r="V752" s="18"/>
      <c r="W752" s="18"/>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57"/>
      <c r="AT752" s="57"/>
      <c r="AU752" s="57"/>
    </row>
    <row r="753" spans="1:47" customFormat="1" x14ac:dyDescent="0.25">
      <c r="A753" s="682" t="s">
        <v>343</v>
      </c>
      <c r="B753" s="17"/>
      <c r="C753" s="265" t="s">
        <v>432</v>
      </c>
      <c r="D753" s="601" t="s">
        <v>61</v>
      </c>
      <c r="E753" s="558">
        <f t="shared" si="46"/>
        <v>20000</v>
      </c>
      <c r="F753" s="531" t="s">
        <v>1080</v>
      </c>
      <c r="G753" s="269">
        <f t="shared" si="47"/>
        <v>3</v>
      </c>
      <c r="H753" s="540">
        <v>14000</v>
      </c>
      <c r="I753" s="540">
        <v>16000</v>
      </c>
      <c r="J753" s="258">
        <v>20000</v>
      </c>
      <c r="K753" s="532" t="str">
        <f>IFERROR(#REF!/E753," ")</f>
        <v xml:space="preserve"> </v>
      </c>
      <c r="L753" s="11"/>
      <c r="M753" s="70"/>
      <c r="N753" s="70"/>
      <c r="O753" s="70"/>
      <c r="P753" s="70"/>
      <c r="Q753" s="18"/>
      <c r="R753" s="18"/>
      <c r="S753" s="18"/>
      <c r="T753" s="18"/>
      <c r="U753" s="18"/>
      <c r="V753" s="18"/>
      <c r="W753" s="18"/>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57"/>
      <c r="AT753" s="57"/>
      <c r="AU753" s="57"/>
    </row>
    <row r="754" spans="1:47" customFormat="1" x14ac:dyDescent="0.25">
      <c r="A754" s="683"/>
      <c r="B754" s="17"/>
      <c r="C754" s="152" t="s">
        <v>1091</v>
      </c>
      <c r="D754" s="230" t="s">
        <v>67</v>
      </c>
      <c r="E754" s="551">
        <f t="shared" si="46"/>
        <v>25000</v>
      </c>
      <c r="F754" s="531" t="s">
        <v>1080</v>
      </c>
      <c r="G754" s="267">
        <f t="shared" si="47"/>
        <v>3</v>
      </c>
      <c r="H754" s="538">
        <v>15000</v>
      </c>
      <c r="I754" s="538">
        <v>18000</v>
      </c>
      <c r="J754" s="259">
        <v>25000</v>
      </c>
      <c r="K754" s="532" t="str">
        <f>IFERROR(#REF!/E754," ")</f>
        <v xml:space="preserve"> </v>
      </c>
      <c r="L754" s="11"/>
      <c r="M754" s="70"/>
      <c r="N754" s="70"/>
      <c r="O754" s="70"/>
      <c r="P754" s="70"/>
      <c r="Q754" s="18"/>
      <c r="R754" s="18"/>
      <c r="S754" s="18"/>
      <c r="T754" s="18"/>
      <c r="U754" s="18"/>
      <c r="V754" s="18"/>
      <c r="W754" s="18"/>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57"/>
      <c r="AT754" s="57"/>
      <c r="AU754" s="57"/>
    </row>
    <row r="755" spans="1:47" customFormat="1" ht="15" customHeight="1" x14ac:dyDescent="0.25">
      <c r="A755" s="684"/>
      <c r="B755" s="17"/>
      <c r="C755" s="233" t="s">
        <v>1092</v>
      </c>
      <c r="D755" s="593" t="s">
        <v>41</v>
      </c>
      <c r="E755" s="552">
        <f t="shared" si="46"/>
        <v>18000</v>
      </c>
      <c r="F755" s="531" t="s">
        <v>1080</v>
      </c>
      <c r="G755" s="234">
        <f t="shared" si="47"/>
        <v>3</v>
      </c>
      <c r="H755" s="541">
        <v>12000</v>
      </c>
      <c r="I755" s="541">
        <v>15000</v>
      </c>
      <c r="J755" s="260">
        <v>18000</v>
      </c>
      <c r="K755" s="532" t="str">
        <f>IFERROR(#REF!/E755," ")</f>
        <v xml:space="preserve"> </v>
      </c>
      <c r="L755" s="11"/>
      <c r="M755" s="70"/>
      <c r="N755" s="70"/>
      <c r="O755" s="70"/>
      <c r="P755" s="70"/>
      <c r="Q755" s="18"/>
      <c r="R755" s="18"/>
      <c r="S755" s="18"/>
      <c r="T755" s="18"/>
      <c r="U755" s="18"/>
      <c r="V755" s="18"/>
      <c r="W755" s="18"/>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57"/>
      <c r="AT755" s="57"/>
      <c r="AU755" s="57"/>
    </row>
    <row r="756" spans="1:47" customFormat="1" x14ac:dyDescent="0.25">
      <c r="A756" s="682" t="s">
        <v>446</v>
      </c>
      <c r="B756" s="17"/>
      <c r="C756" s="237" t="s">
        <v>1093</v>
      </c>
      <c r="D756" s="228" t="s">
        <v>29</v>
      </c>
      <c r="E756" s="166">
        <f t="shared" si="46"/>
        <v>20460</v>
      </c>
      <c r="F756" s="531" t="s">
        <v>1080</v>
      </c>
      <c r="G756" s="267">
        <f t="shared" si="47"/>
        <v>3</v>
      </c>
      <c r="H756" s="538">
        <v>13640</v>
      </c>
      <c r="I756" s="538">
        <v>17050</v>
      </c>
      <c r="J756" s="259">
        <v>20460</v>
      </c>
      <c r="K756" s="532" t="str">
        <f>IFERROR(#REF!/E756," ")</f>
        <v xml:space="preserve"> </v>
      </c>
      <c r="L756" s="11"/>
      <c r="M756" s="70"/>
      <c r="N756" s="70"/>
      <c r="O756" s="70"/>
      <c r="P756" s="70"/>
      <c r="Q756" s="18"/>
      <c r="R756" s="18"/>
      <c r="S756" s="18"/>
      <c r="T756" s="18"/>
      <c r="U756" s="18"/>
      <c r="V756" s="18"/>
      <c r="W756" s="18"/>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57"/>
      <c r="AT756" s="57"/>
      <c r="AU756" s="57"/>
    </row>
    <row r="757" spans="1:47" customFormat="1" x14ac:dyDescent="0.25">
      <c r="A757" s="683"/>
      <c r="B757" s="17"/>
      <c r="C757" s="44" t="s">
        <v>1094</v>
      </c>
      <c r="D757" s="632" t="s">
        <v>29</v>
      </c>
      <c r="E757" s="35">
        <f t="shared" si="46"/>
        <v>18460</v>
      </c>
      <c r="F757" s="531" t="s">
        <v>1080</v>
      </c>
      <c r="G757" s="21">
        <f t="shared" si="47"/>
        <v>3</v>
      </c>
      <c r="H757" s="539">
        <v>12320</v>
      </c>
      <c r="I757" s="539">
        <v>15400</v>
      </c>
      <c r="J757" s="261">
        <v>18460</v>
      </c>
      <c r="K757" s="532" t="str">
        <f>IFERROR(#REF!/E757," ")</f>
        <v xml:space="preserve"> </v>
      </c>
      <c r="L757" s="11"/>
      <c r="M757" s="70"/>
      <c r="N757" s="70"/>
      <c r="O757" s="70"/>
      <c r="P757" s="70"/>
      <c r="Q757" s="18"/>
      <c r="R757" s="18"/>
      <c r="S757" s="18"/>
      <c r="T757" s="18"/>
      <c r="U757" s="18"/>
      <c r="V757" s="18"/>
      <c r="W757" s="18"/>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57"/>
      <c r="AT757" s="57"/>
      <c r="AU757" s="57"/>
    </row>
    <row r="758" spans="1:47" customFormat="1" x14ac:dyDescent="0.25">
      <c r="A758" s="683"/>
      <c r="B758" s="17"/>
      <c r="C758" s="224" t="s">
        <v>1095</v>
      </c>
      <c r="D758" s="228" t="s">
        <v>29</v>
      </c>
      <c r="E758" s="154">
        <f t="shared" si="46"/>
        <v>19800</v>
      </c>
      <c r="F758" s="531" t="s">
        <v>1080</v>
      </c>
      <c r="G758" s="267">
        <f t="shared" si="47"/>
        <v>3</v>
      </c>
      <c r="H758" s="538">
        <v>13200</v>
      </c>
      <c r="I758" s="538">
        <v>16500</v>
      </c>
      <c r="J758" s="259">
        <v>19800</v>
      </c>
      <c r="K758" s="532" t="str">
        <f>IFERROR(#REF!/E758," ")</f>
        <v xml:space="preserve"> </v>
      </c>
      <c r="L758" s="11"/>
      <c r="M758" s="70"/>
      <c r="N758" s="70"/>
      <c r="O758" s="70"/>
      <c r="P758" s="70"/>
      <c r="Q758" s="18"/>
      <c r="R758" s="18"/>
      <c r="S758" s="18"/>
      <c r="T758" s="18"/>
      <c r="U758" s="18"/>
      <c r="V758" s="18"/>
      <c r="W758" s="18"/>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57"/>
      <c r="AT758" s="57"/>
      <c r="AU758" s="57"/>
    </row>
    <row r="759" spans="1:47" customFormat="1" x14ac:dyDescent="0.25">
      <c r="A759" s="683"/>
      <c r="B759" s="17"/>
      <c r="C759" s="44" t="s">
        <v>1096</v>
      </c>
      <c r="D759" s="632" t="s">
        <v>29</v>
      </c>
      <c r="E759" s="35">
        <f t="shared" si="46"/>
        <v>15840</v>
      </c>
      <c r="F759" s="531" t="s">
        <v>1080</v>
      </c>
      <c r="G759" s="21">
        <f t="shared" si="47"/>
        <v>3</v>
      </c>
      <c r="H759" s="537">
        <v>10560</v>
      </c>
      <c r="I759" s="537">
        <v>13200</v>
      </c>
      <c r="J759" s="261">
        <v>15840</v>
      </c>
      <c r="K759" s="532" t="str">
        <f>IFERROR(#REF!/E759," ")</f>
        <v xml:space="preserve"> </v>
      </c>
      <c r="L759" s="11"/>
      <c r="M759" s="70"/>
      <c r="N759" s="70"/>
      <c r="O759" s="70"/>
      <c r="P759" s="70"/>
      <c r="Q759" s="18"/>
      <c r="R759" s="18"/>
      <c r="S759" s="18"/>
      <c r="T759" s="18"/>
      <c r="U759" s="18"/>
      <c r="V759" s="18"/>
      <c r="W759" s="18"/>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57"/>
      <c r="AT759" s="57"/>
      <c r="AU759" s="57"/>
    </row>
    <row r="760" spans="1:47" customFormat="1" x14ac:dyDescent="0.25">
      <c r="A760" s="683"/>
      <c r="B760" s="17"/>
      <c r="C760" s="224" t="s">
        <v>739</v>
      </c>
      <c r="D760" s="228" t="s">
        <v>55</v>
      </c>
      <c r="E760" s="154">
        <f t="shared" si="46"/>
        <v>13200</v>
      </c>
      <c r="F760" s="531" t="s">
        <v>1080</v>
      </c>
      <c r="G760" s="267">
        <f t="shared" si="47"/>
        <v>3</v>
      </c>
      <c r="H760" s="538">
        <v>9500</v>
      </c>
      <c r="I760" s="538">
        <v>11000</v>
      </c>
      <c r="J760" s="259">
        <v>13200</v>
      </c>
      <c r="K760" s="532" t="str">
        <f>IFERROR(#REF!/E760," ")</f>
        <v xml:space="preserve"> </v>
      </c>
      <c r="L760" s="11"/>
      <c r="M760" s="70"/>
      <c r="N760" s="70"/>
      <c r="O760" s="70"/>
      <c r="P760" s="70"/>
      <c r="Q760" s="18"/>
      <c r="R760" s="18"/>
      <c r="S760" s="18"/>
      <c r="T760" s="18"/>
      <c r="U760" s="18"/>
      <c r="V760" s="18"/>
      <c r="W760" s="18"/>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57"/>
      <c r="AT760" s="57"/>
      <c r="AU760" s="57"/>
    </row>
    <row r="761" spans="1:47" customFormat="1" x14ac:dyDescent="0.25">
      <c r="A761" s="683"/>
      <c r="B761" s="17"/>
      <c r="C761" s="44" t="s">
        <v>49</v>
      </c>
      <c r="D761" s="632" t="s">
        <v>49</v>
      </c>
      <c r="E761" s="35">
        <f t="shared" si="46"/>
        <v>21000</v>
      </c>
      <c r="F761" s="531" t="s">
        <v>1080</v>
      </c>
      <c r="G761" s="21">
        <f t="shared" si="47"/>
        <v>3</v>
      </c>
      <c r="H761" s="537">
        <v>14080</v>
      </c>
      <c r="I761" s="537">
        <v>17600</v>
      </c>
      <c r="J761" s="261">
        <v>21000</v>
      </c>
      <c r="K761" s="532" t="str">
        <f>IFERROR(#REF!/E761," ")</f>
        <v xml:space="preserve"> </v>
      </c>
      <c r="L761" s="11"/>
      <c r="M761" s="70"/>
      <c r="N761" s="70"/>
      <c r="O761" s="70"/>
      <c r="P761" s="70"/>
      <c r="Q761" s="18"/>
      <c r="R761" s="18"/>
      <c r="S761" s="18"/>
      <c r="T761" s="18"/>
      <c r="U761" s="18"/>
      <c r="V761" s="18"/>
      <c r="W761" s="18"/>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57"/>
      <c r="AT761" s="57"/>
      <c r="AU761" s="57"/>
    </row>
    <row r="762" spans="1:47" customFormat="1" x14ac:dyDescent="0.25">
      <c r="A762" s="683"/>
      <c r="B762" s="17"/>
      <c r="C762" s="224" t="s">
        <v>397</v>
      </c>
      <c r="D762" s="228" t="s">
        <v>196</v>
      </c>
      <c r="E762" s="154">
        <f t="shared" si="46"/>
        <v>18000</v>
      </c>
      <c r="F762" s="531" t="s">
        <v>1080</v>
      </c>
      <c r="G762" s="267">
        <f t="shared" si="47"/>
        <v>3</v>
      </c>
      <c r="H762" s="538">
        <v>12000</v>
      </c>
      <c r="I762" s="538">
        <v>15000</v>
      </c>
      <c r="J762" s="259">
        <v>18000</v>
      </c>
      <c r="K762" s="532" t="str">
        <f>IFERROR(#REF!/E762," ")</f>
        <v xml:space="preserve"> </v>
      </c>
      <c r="L762" s="11"/>
      <c r="M762" s="70"/>
      <c r="N762" s="70"/>
      <c r="O762" s="70"/>
      <c r="P762" s="70"/>
      <c r="Q762" s="18"/>
      <c r="R762" s="18"/>
      <c r="S762" s="18"/>
      <c r="T762" s="18"/>
      <c r="U762" s="18"/>
      <c r="V762" s="18"/>
      <c r="W762" s="18"/>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57"/>
      <c r="AT762" s="57"/>
      <c r="AU762" s="57"/>
    </row>
    <row r="763" spans="1:47" customFormat="1" x14ac:dyDescent="0.25">
      <c r="A763" s="683"/>
      <c r="B763" s="17"/>
      <c r="C763" s="44" t="s">
        <v>396</v>
      </c>
      <c r="D763" s="632" t="s">
        <v>196</v>
      </c>
      <c r="E763" s="35">
        <f t="shared" si="46"/>
        <v>23000</v>
      </c>
      <c r="F763" s="531" t="s">
        <v>1080</v>
      </c>
      <c r="G763" s="21">
        <f t="shared" si="47"/>
        <v>3</v>
      </c>
      <c r="H763" s="537">
        <v>14000</v>
      </c>
      <c r="I763" s="537">
        <v>19000</v>
      </c>
      <c r="J763" s="261">
        <v>23000</v>
      </c>
      <c r="K763" s="532" t="str">
        <f>IFERROR(#REF!/E763," ")</f>
        <v xml:space="preserve"> </v>
      </c>
      <c r="L763" s="11"/>
      <c r="M763" s="70"/>
      <c r="N763" s="70"/>
      <c r="O763" s="70"/>
      <c r="P763" s="70"/>
      <c r="Q763" s="18"/>
      <c r="R763" s="18"/>
      <c r="S763" s="18"/>
      <c r="T763" s="18"/>
      <c r="U763" s="18"/>
      <c r="V763" s="18"/>
      <c r="W763" s="18"/>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57"/>
      <c r="AT763" s="57"/>
      <c r="AU763" s="57"/>
    </row>
    <row r="764" spans="1:47" customFormat="1" ht="15" customHeight="1" x14ac:dyDescent="0.25">
      <c r="A764" s="684"/>
      <c r="B764" s="17"/>
      <c r="C764" s="238" t="s">
        <v>1097</v>
      </c>
      <c r="D764" s="228" t="s">
        <v>47</v>
      </c>
      <c r="E764" s="155">
        <f t="shared" si="46"/>
        <v>25000</v>
      </c>
      <c r="F764" s="531" t="s">
        <v>1080</v>
      </c>
      <c r="G764" s="267">
        <f t="shared" si="47"/>
        <v>3</v>
      </c>
      <c r="H764" s="538">
        <v>15000</v>
      </c>
      <c r="I764" s="538">
        <v>22000</v>
      </c>
      <c r="J764" s="259">
        <v>25000</v>
      </c>
      <c r="K764" s="532" t="str">
        <f>IFERROR(#REF!/E764," ")</f>
        <v xml:space="preserve"> </v>
      </c>
      <c r="L764" s="11"/>
      <c r="M764" s="70"/>
      <c r="N764" s="70"/>
      <c r="O764" s="70"/>
      <c r="P764" s="70"/>
      <c r="Q764" s="18"/>
      <c r="R764" s="18"/>
      <c r="S764" s="18"/>
      <c r="T764" s="18"/>
      <c r="U764" s="18"/>
      <c r="V764" s="18"/>
      <c r="W764" s="18"/>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57"/>
      <c r="AT764" s="57"/>
      <c r="AU764" s="57"/>
    </row>
    <row r="765" spans="1:47" customFormat="1" x14ac:dyDescent="0.25">
      <c r="A765" s="682" t="s">
        <v>1098</v>
      </c>
      <c r="B765" s="17"/>
      <c r="C765" s="265" t="s">
        <v>1099</v>
      </c>
      <c r="D765" s="601" t="s">
        <v>196</v>
      </c>
      <c r="E765" s="558">
        <f t="shared" si="46"/>
        <v>16000</v>
      </c>
      <c r="F765" s="531" t="s">
        <v>1080</v>
      </c>
      <c r="G765" s="269">
        <f t="shared" si="47"/>
        <v>3</v>
      </c>
      <c r="H765" s="542">
        <v>12000</v>
      </c>
      <c r="I765" s="542">
        <v>14000</v>
      </c>
      <c r="J765" s="258">
        <v>16000</v>
      </c>
      <c r="K765" s="532" t="str">
        <f>IFERROR(#REF!/E765," ")</f>
        <v xml:space="preserve"> </v>
      </c>
      <c r="L765" s="11"/>
      <c r="M765" s="70"/>
      <c r="N765" s="70"/>
      <c r="O765" s="70"/>
      <c r="P765" s="70"/>
      <c r="Q765" s="18"/>
      <c r="R765" s="18"/>
      <c r="S765" s="18"/>
      <c r="T765" s="18"/>
      <c r="U765" s="18"/>
      <c r="V765" s="18"/>
      <c r="W765" s="18"/>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57"/>
      <c r="AT765" s="57"/>
      <c r="AU765" s="57"/>
    </row>
    <row r="766" spans="1:47" customFormat="1" ht="15" customHeight="1" x14ac:dyDescent="0.25">
      <c r="A766" s="684"/>
      <c r="B766" s="17"/>
      <c r="C766" s="153" t="s">
        <v>1100</v>
      </c>
      <c r="D766" s="231" t="s">
        <v>196</v>
      </c>
      <c r="E766" s="559">
        <f t="shared" si="46"/>
        <v>18000</v>
      </c>
      <c r="F766" s="531" t="s">
        <v>1080</v>
      </c>
      <c r="G766" s="268">
        <f t="shared" si="47"/>
        <v>3</v>
      </c>
      <c r="H766" s="543">
        <v>14000</v>
      </c>
      <c r="I766" s="543">
        <v>16000</v>
      </c>
      <c r="J766" s="263">
        <v>18000</v>
      </c>
      <c r="K766" s="532" t="str">
        <f>IFERROR(#REF!/E766," ")</f>
        <v xml:space="preserve"> </v>
      </c>
      <c r="L766" s="11"/>
      <c r="M766" s="70"/>
      <c r="N766" s="70"/>
      <c r="O766" s="70"/>
      <c r="P766" s="70"/>
      <c r="Q766" s="18"/>
      <c r="R766" s="18"/>
      <c r="S766" s="18"/>
      <c r="T766" s="18"/>
      <c r="U766" s="18"/>
      <c r="V766" s="18"/>
      <c r="W766" s="18"/>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57"/>
      <c r="AT766" s="57"/>
      <c r="AU766" s="57"/>
    </row>
    <row r="767" spans="1:47" customFormat="1" x14ac:dyDescent="0.25">
      <c r="A767" s="682" t="s">
        <v>468</v>
      </c>
      <c r="B767" s="17"/>
      <c r="C767" s="103" t="s">
        <v>1101</v>
      </c>
      <c r="D767" s="632" t="s">
        <v>196</v>
      </c>
      <c r="E767" s="239">
        <f t="shared" si="46"/>
        <v>14520</v>
      </c>
      <c r="F767" s="531" t="s">
        <v>1080</v>
      </c>
      <c r="G767" s="21">
        <f t="shared" si="47"/>
        <v>3</v>
      </c>
      <c r="H767" s="537">
        <v>9680</v>
      </c>
      <c r="I767" s="537">
        <v>12100</v>
      </c>
      <c r="J767" s="261">
        <v>14520</v>
      </c>
      <c r="K767" s="532" t="str">
        <f>IFERROR(#REF!/E767," ")</f>
        <v xml:space="preserve"> </v>
      </c>
      <c r="L767" s="11"/>
      <c r="M767" s="70"/>
      <c r="N767" s="70"/>
      <c r="O767" s="70"/>
      <c r="P767" s="70"/>
      <c r="Q767" s="18"/>
      <c r="R767" s="18"/>
      <c r="S767" s="18"/>
      <c r="T767" s="18"/>
      <c r="U767" s="18"/>
      <c r="V767" s="18"/>
      <c r="W767" s="18"/>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57"/>
      <c r="AT767" s="57"/>
      <c r="AU767" s="57"/>
    </row>
    <row r="768" spans="1:47" customFormat="1" x14ac:dyDescent="0.25">
      <c r="A768" s="683"/>
      <c r="B768" s="17"/>
      <c r="C768" s="224" t="s">
        <v>1102</v>
      </c>
      <c r="D768" s="228" t="s">
        <v>196</v>
      </c>
      <c r="E768" s="154">
        <f t="shared" si="46"/>
        <v>18000</v>
      </c>
      <c r="F768" s="531" t="s">
        <v>1080</v>
      </c>
      <c r="G768" s="267">
        <f t="shared" si="47"/>
        <v>3</v>
      </c>
      <c r="H768" s="538">
        <v>12000</v>
      </c>
      <c r="I768" s="538">
        <v>15000</v>
      </c>
      <c r="J768" s="259">
        <v>18000</v>
      </c>
      <c r="K768" s="532" t="str">
        <f>IFERROR(#REF!/E768," ")</f>
        <v xml:space="preserve"> </v>
      </c>
      <c r="L768" s="11"/>
      <c r="M768" s="70"/>
      <c r="N768" s="70"/>
      <c r="O768" s="70"/>
      <c r="P768" s="70"/>
      <c r="Q768" s="18"/>
      <c r="R768" s="18"/>
      <c r="S768" s="18"/>
      <c r="T768" s="18"/>
      <c r="U768" s="18"/>
      <c r="V768" s="18"/>
      <c r="W768" s="18"/>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57"/>
      <c r="AT768" s="57"/>
      <c r="AU768" s="57"/>
    </row>
    <row r="769" spans="1:47" customFormat="1" ht="15" customHeight="1" x14ac:dyDescent="0.25">
      <c r="A769" s="684"/>
      <c r="B769" s="17"/>
      <c r="C769" s="44" t="s">
        <v>1103</v>
      </c>
      <c r="D769" s="632" t="s">
        <v>196</v>
      </c>
      <c r="E769" s="35">
        <f t="shared" si="46"/>
        <v>16800</v>
      </c>
      <c r="F769" s="531" t="s">
        <v>1080</v>
      </c>
      <c r="G769" s="21">
        <f t="shared" si="47"/>
        <v>3</v>
      </c>
      <c r="H769" s="537">
        <v>11200</v>
      </c>
      <c r="I769" s="537">
        <v>14000</v>
      </c>
      <c r="J769" s="261">
        <v>16800</v>
      </c>
      <c r="K769" s="532" t="str">
        <f>IFERROR(#REF!/E769," ")</f>
        <v xml:space="preserve"> </v>
      </c>
      <c r="L769" s="11"/>
      <c r="M769" s="70"/>
      <c r="N769" s="70"/>
      <c r="O769" s="70"/>
      <c r="P769" s="70"/>
      <c r="Q769" s="18"/>
      <c r="R769" s="18"/>
      <c r="S769" s="18"/>
      <c r="T769" s="18"/>
      <c r="U769" s="18"/>
      <c r="V769" s="18"/>
      <c r="W769" s="18"/>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57"/>
      <c r="AT769" s="57"/>
      <c r="AU769" s="57"/>
    </row>
    <row r="770" spans="1:47" customFormat="1" x14ac:dyDescent="0.25">
      <c r="A770" s="682" t="s">
        <v>1104</v>
      </c>
      <c r="B770" s="17"/>
      <c r="C770" s="548" t="s">
        <v>1105</v>
      </c>
      <c r="D770" s="322" t="s">
        <v>196</v>
      </c>
      <c r="E770" s="554">
        <f t="shared" si="46"/>
        <v>36000</v>
      </c>
      <c r="F770" s="531" t="s">
        <v>1080</v>
      </c>
      <c r="G770" s="266">
        <f t="shared" si="47"/>
        <v>3</v>
      </c>
      <c r="H770" s="536">
        <v>26000</v>
      </c>
      <c r="I770" s="536">
        <v>33000</v>
      </c>
      <c r="J770" s="262">
        <v>36000</v>
      </c>
      <c r="K770" s="532" t="str">
        <f>IFERROR(#REF!/E770," ")</f>
        <v xml:space="preserve"> </v>
      </c>
      <c r="L770" s="11"/>
      <c r="M770" s="70"/>
      <c r="N770" s="70"/>
      <c r="O770" s="70"/>
      <c r="P770" s="70"/>
      <c r="Q770" s="18"/>
      <c r="R770" s="18"/>
      <c r="S770" s="18"/>
      <c r="T770" s="18"/>
      <c r="U770" s="18"/>
      <c r="V770" s="18"/>
      <c r="W770" s="18"/>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57"/>
      <c r="AT770" s="57"/>
      <c r="AU770" s="57"/>
    </row>
    <row r="771" spans="1:47" customFormat="1" x14ac:dyDescent="0.25">
      <c r="A771" s="683"/>
      <c r="B771" s="17"/>
      <c r="C771" s="377" t="s">
        <v>303</v>
      </c>
      <c r="D771" s="378" t="s">
        <v>196</v>
      </c>
      <c r="E771" s="555">
        <f t="shared" si="46"/>
        <v>54000</v>
      </c>
      <c r="F771" s="531" t="s">
        <v>1080</v>
      </c>
      <c r="G771" s="21">
        <f t="shared" si="47"/>
        <v>3</v>
      </c>
      <c r="H771" s="539">
        <v>35000</v>
      </c>
      <c r="I771" s="539">
        <v>45000</v>
      </c>
      <c r="J771" s="261">
        <v>54000</v>
      </c>
      <c r="K771" s="532" t="str">
        <f>IFERROR(#REF!/E771," ")</f>
        <v xml:space="preserve"> </v>
      </c>
      <c r="L771" s="11"/>
      <c r="M771" s="70"/>
      <c r="N771" s="70"/>
      <c r="O771" s="70"/>
      <c r="P771" s="70"/>
      <c r="Q771" s="18"/>
      <c r="R771" s="18"/>
      <c r="S771" s="18"/>
      <c r="T771" s="18"/>
      <c r="U771" s="18"/>
      <c r="V771" s="18"/>
      <c r="W771" s="18"/>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57"/>
      <c r="AT771" s="57"/>
      <c r="AU771" s="57"/>
    </row>
    <row r="772" spans="1:47" customFormat="1" x14ac:dyDescent="0.25">
      <c r="A772" s="683"/>
      <c r="B772" s="17"/>
      <c r="C772" s="383" t="s">
        <v>304</v>
      </c>
      <c r="D772" s="230" t="s">
        <v>196</v>
      </c>
      <c r="E772" s="556">
        <f t="shared" si="46"/>
        <v>42240</v>
      </c>
      <c r="F772" s="531" t="s">
        <v>1080</v>
      </c>
      <c r="G772" s="267">
        <f t="shared" si="47"/>
        <v>3</v>
      </c>
      <c r="H772" s="544">
        <v>29000</v>
      </c>
      <c r="I772" s="544">
        <v>35200</v>
      </c>
      <c r="J772" s="259">
        <v>42240</v>
      </c>
      <c r="K772" s="532" t="str">
        <f>IFERROR(#REF!/E772," ")</f>
        <v xml:space="preserve"> </v>
      </c>
      <c r="L772" s="11"/>
      <c r="M772" s="70"/>
      <c r="N772" s="70"/>
      <c r="O772" s="70"/>
      <c r="P772" s="70"/>
      <c r="Q772" s="18"/>
      <c r="R772" s="18"/>
      <c r="S772" s="18"/>
      <c r="T772" s="18"/>
      <c r="U772" s="18"/>
      <c r="V772" s="18"/>
      <c r="W772" s="18"/>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57"/>
      <c r="AT772" s="57"/>
      <c r="AU772" s="57"/>
    </row>
    <row r="773" spans="1:47" customFormat="1" x14ac:dyDescent="0.25">
      <c r="A773" s="683"/>
      <c r="B773" s="17"/>
      <c r="C773" s="377" t="s">
        <v>302</v>
      </c>
      <c r="D773" s="378" t="s">
        <v>196</v>
      </c>
      <c r="E773" s="555">
        <f t="shared" si="46"/>
        <v>50000</v>
      </c>
      <c r="F773" s="531" t="s">
        <v>1080</v>
      </c>
      <c r="G773" s="21">
        <f t="shared" si="47"/>
        <v>3</v>
      </c>
      <c r="H773" s="539">
        <v>32000</v>
      </c>
      <c r="I773" s="539">
        <v>42000</v>
      </c>
      <c r="J773" s="261">
        <v>50000</v>
      </c>
      <c r="K773" s="532" t="str">
        <f>IFERROR(#REF!/E773," ")</f>
        <v xml:space="preserve"> </v>
      </c>
      <c r="L773" s="11"/>
      <c r="M773" s="70"/>
      <c r="N773" s="70"/>
      <c r="O773" s="70"/>
      <c r="P773" s="70"/>
      <c r="Q773" s="18"/>
      <c r="R773" s="18"/>
      <c r="S773" s="18"/>
      <c r="T773" s="18"/>
      <c r="U773" s="18"/>
      <c r="V773" s="18"/>
      <c r="W773" s="18"/>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57"/>
      <c r="AT773" s="57"/>
      <c r="AU773" s="57"/>
    </row>
    <row r="774" spans="1:47" customFormat="1" x14ac:dyDescent="0.25">
      <c r="A774" s="683"/>
      <c r="B774" s="17"/>
      <c r="C774" s="383" t="s">
        <v>1106</v>
      </c>
      <c r="D774" s="230" t="s">
        <v>196</v>
      </c>
      <c r="E774" s="556">
        <f t="shared" si="46"/>
        <v>48000</v>
      </c>
      <c r="F774" s="531" t="s">
        <v>1080</v>
      </c>
      <c r="G774" s="267">
        <f t="shared" si="47"/>
        <v>3</v>
      </c>
      <c r="H774" s="544">
        <v>32000</v>
      </c>
      <c r="I774" s="544">
        <v>39000</v>
      </c>
      <c r="J774" s="259">
        <v>48000</v>
      </c>
      <c r="K774" s="532" t="str">
        <f>IFERROR(#REF!/E774," ")</f>
        <v xml:space="preserve"> </v>
      </c>
      <c r="L774" s="11"/>
      <c r="M774" s="70"/>
      <c r="N774" s="70"/>
      <c r="O774" s="70"/>
      <c r="P774" s="70"/>
      <c r="Q774" s="18"/>
      <c r="R774" s="18"/>
      <c r="S774" s="18"/>
      <c r="T774" s="18"/>
      <c r="U774" s="18"/>
      <c r="V774" s="18"/>
      <c r="W774" s="18"/>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57"/>
      <c r="AT774" s="57"/>
      <c r="AU774" s="57"/>
    </row>
    <row r="775" spans="1:47" customFormat="1" x14ac:dyDescent="0.25">
      <c r="A775" s="683"/>
      <c r="B775" s="17"/>
      <c r="C775" s="377" t="s">
        <v>305</v>
      </c>
      <c r="D775" s="378" t="s">
        <v>196</v>
      </c>
      <c r="E775" s="555">
        <f t="shared" si="46"/>
        <v>27000</v>
      </c>
      <c r="F775" s="531" t="s">
        <v>1080</v>
      </c>
      <c r="G775" s="21">
        <f t="shared" si="47"/>
        <v>3</v>
      </c>
      <c r="H775" s="539">
        <v>18000</v>
      </c>
      <c r="I775" s="539">
        <v>24000</v>
      </c>
      <c r="J775" s="261">
        <v>27000</v>
      </c>
      <c r="K775" s="532" t="str">
        <f>IFERROR(#REF!/E775," ")</f>
        <v xml:space="preserve"> </v>
      </c>
      <c r="L775" s="11"/>
      <c r="M775" s="70"/>
      <c r="N775" s="70"/>
      <c r="O775" s="70"/>
      <c r="P775" s="70"/>
      <c r="Q775" s="18"/>
      <c r="R775" s="18"/>
      <c r="S775" s="18"/>
      <c r="T775" s="18"/>
      <c r="U775" s="18"/>
      <c r="V775" s="18"/>
      <c r="W775" s="18"/>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57"/>
      <c r="AT775" s="57"/>
      <c r="AU775" s="57"/>
    </row>
    <row r="776" spans="1:47" customFormat="1" x14ac:dyDescent="0.25">
      <c r="A776" s="683"/>
      <c r="B776" s="17"/>
      <c r="C776" s="383" t="s">
        <v>1107</v>
      </c>
      <c r="D776" s="230" t="s">
        <v>51</v>
      </c>
      <c r="E776" s="556">
        <f t="shared" si="46"/>
        <v>25000</v>
      </c>
      <c r="F776" s="531" t="s">
        <v>1080</v>
      </c>
      <c r="G776" s="267">
        <f t="shared" si="47"/>
        <v>3</v>
      </c>
      <c r="H776" s="544">
        <v>16000</v>
      </c>
      <c r="I776" s="544">
        <v>20000</v>
      </c>
      <c r="J776" s="259">
        <v>25000</v>
      </c>
      <c r="K776" s="532" t="str">
        <f>IFERROR(#REF!/E776," ")</f>
        <v xml:space="preserve"> </v>
      </c>
      <c r="L776" s="11"/>
      <c r="M776" s="70"/>
      <c r="N776" s="70"/>
      <c r="O776" s="70"/>
      <c r="P776" s="70"/>
      <c r="Q776" s="18"/>
      <c r="R776" s="18"/>
      <c r="S776" s="18"/>
      <c r="T776" s="18"/>
      <c r="U776" s="18"/>
      <c r="V776" s="18"/>
      <c r="W776" s="18"/>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57"/>
      <c r="AT776" s="57"/>
      <c r="AU776" s="57"/>
    </row>
    <row r="777" spans="1:47" customFormat="1" x14ac:dyDescent="0.25">
      <c r="A777" s="683"/>
      <c r="B777" s="17"/>
      <c r="C777" s="377" t="s">
        <v>1108</v>
      </c>
      <c r="D777" s="378" t="s">
        <v>196</v>
      </c>
      <c r="E777" s="555">
        <f t="shared" si="46"/>
        <v>25000</v>
      </c>
      <c r="F777" s="531" t="s">
        <v>1080</v>
      </c>
      <c r="G777" s="21">
        <f t="shared" si="47"/>
        <v>3</v>
      </c>
      <c r="H777" s="537">
        <v>17000</v>
      </c>
      <c r="I777" s="537">
        <v>22000</v>
      </c>
      <c r="J777" s="261">
        <v>25000</v>
      </c>
      <c r="K777" s="532" t="str">
        <f>IFERROR(#REF!/E777," ")</f>
        <v xml:space="preserve"> </v>
      </c>
      <c r="L777" s="11"/>
      <c r="M777" s="70"/>
      <c r="N777" s="70"/>
      <c r="O777" s="70"/>
      <c r="P777" s="70"/>
      <c r="Q777" s="18"/>
      <c r="R777" s="18"/>
      <c r="S777" s="18"/>
      <c r="T777" s="18"/>
      <c r="U777" s="18"/>
      <c r="V777" s="18"/>
      <c r="W777" s="18"/>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57"/>
      <c r="AT777" s="57"/>
      <c r="AU777" s="57"/>
    </row>
    <row r="778" spans="1:47" customFormat="1" x14ac:dyDescent="0.25">
      <c r="A778" s="683"/>
      <c r="B778" s="17"/>
      <c r="C778" s="383" t="s">
        <v>310</v>
      </c>
      <c r="D778" s="230" t="s">
        <v>196</v>
      </c>
      <c r="E778" s="556">
        <f t="shared" si="46"/>
        <v>25000</v>
      </c>
      <c r="F778" s="531" t="s">
        <v>1080</v>
      </c>
      <c r="G778" s="267">
        <f t="shared" si="47"/>
        <v>3</v>
      </c>
      <c r="H778" s="544">
        <v>17000</v>
      </c>
      <c r="I778" s="544">
        <v>22000</v>
      </c>
      <c r="J778" s="259">
        <v>25000</v>
      </c>
      <c r="K778" s="532" t="str">
        <f>IFERROR(#REF!/E778," ")</f>
        <v xml:space="preserve"> </v>
      </c>
      <c r="L778" s="11"/>
      <c r="M778" s="70"/>
      <c r="N778" s="70"/>
      <c r="O778" s="70"/>
      <c r="P778" s="70"/>
      <c r="Q778" s="18"/>
      <c r="R778" s="18"/>
      <c r="S778" s="18"/>
      <c r="T778" s="18"/>
      <c r="U778" s="18"/>
      <c r="V778" s="18"/>
      <c r="W778" s="18"/>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57"/>
      <c r="AT778" s="57"/>
      <c r="AU778" s="57"/>
    </row>
    <row r="779" spans="1:47" customFormat="1" x14ac:dyDescent="0.25">
      <c r="A779" s="683"/>
      <c r="B779" s="17"/>
      <c r="C779" s="377" t="s">
        <v>311</v>
      </c>
      <c r="D779" s="378" t="s">
        <v>196</v>
      </c>
      <c r="E779" s="555">
        <f t="shared" si="46"/>
        <v>24000</v>
      </c>
      <c r="F779" s="531" t="s">
        <v>1080</v>
      </c>
      <c r="G779" s="21">
        <f t="shared" si="47"/>
        <v>3</v>
      </c>
      <c r="H779" s="537">
        <v>16000</v>
      </c>
      <c r="I779" s="537">
        <v>20000</v>
      </c>
      <c r="J779" s="261">
        <v>24000</v>
      </c>
      <c r="K779" s="532" t="str">
        <f>IFERROR(#REF!/E779," ")</f>
        <v xml:space="preserve"> </v>
      </c>
      <c r="L779" s="11"/>
      <c r="M779" s="70"/>
      <c r="N779" s="70"/>
      <c r="O779" s="70"/>
      <c r="P779" s="70"/>
      <c r="Q779" s="18"/>
      <c r="R779" s="18"/>
      <c r="S779" s="18"/>
      <c r="T779" s="18"/>
      <c r="U779" s="18"/>
      <c r="V779" s="18"/>
      <c r="W779" s="18"/>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57"/>
      <c r="AT779" s="57"/>
      <c r="AU779" s="57"/>
    </row>
    <row r="780" spans="1:47" customFormat="1" ht="15" customHeight="1" x14ac:dyDescent="0.25">
      <c r="A780" s="684"/>
      <c r="B780" s="17"/>
      <c r="C780" s="553" t="s">
        <v>1109</v>
      </c>
      <c r="D780" s="231" t="s">
        <v>196</v>
      </c>
      <c r="E780" s="557">
        <f t="shared" si="46"/>
        <v>19140</v>
      </c>
      <c r="F780" s="531" t="s">
        <v>1080</v>
      </c>
      <c r="G780" s="268">
        <f t="shared" si="47"/>
        <v>3</v>
      </c>
      <c r="H780" s="545">
        <v>12760</v>
      </c>
      <c r="I780" s="545">
        <v>15950</v>
      </c>
      <c r="J780" s="263">
        <v>19140</v>
      </c>
      <c r="K780" s="532" t="str">
        <f>IFERROR(#REF!/E780," ")</f>
        <v xml:space="preserve"> </v>
      </c>
      <c r="L780" s="11"/>
      <c r="M780" s="70"/>
      <c r="N780" s="70"/>
      <c r="O780" s="70"/>
      <c r="P780" s="70"/>
      <c r="Q780" s="18"/>
      <c r="R780" s="18"/>
      <c r="S780" s="18"/>
      <c r="T780" s="18"/>
      <c r="U780" s="18"/>
      <c r="V780" s="18"/>
      <c r="W780" s="18"/>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57"/>
      <c r="AT780" s="57"/>
      <c r="AU780" s="57"/>
    </row>
    <row r="781" spans="1:47" customFormat="1" x14ac:dyDescent="0.25">
      <c r="A781" s="682" t="s">
        <v>487</v>
      </c>
      <c r="B781" s="17"/>
      <c r="C781" s="44" t="s">
        <v>488</v>
      </c>
      <c r="D781" s="632" t="s">
        <v>196</v>
      </c>
      <c r="E781" s="35">
        <f t="shared" si="46"/>
        <v>15840</v>
      </c>
      <c r="F781" s="531" t="s">
        <v>1080</v>
      </c>
      <c r="G781" s="21">
        <f t="shared" si="47"/>
        <v>3</v>
      </c>
      <c r="H781" s="537">
        <v>10560</v>
      </c>
      <c r="I781" s="537">
        <v>13200</v>
      </c>
      <c r="J781" s="261">
        <v>15840</v>
      </c>
      <c r="K781" s="532" t="str">
        <f>IFERROR(#REF!/E781," ")</f>
        <v xml:space="preserve"> </v>
      </c>
      <c r="L781" s="11"/>
      <c r="M781" s="70"/>
      <c r="N781" s="70"/>
      <c r="O781" s="70"/>
      <c r="P781" s="70"/>
      <c r="Q781" s="18"/>
      <c r="R781" s="18"/>
      <c r="S781" s="18"/>
      <c r="T781" s="18"/>
      <c r="U781" s="18"/>
      <c r="V781" s="18"/>
      <c r="W781" s="18"/>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57"/>
      <c r="AT781" s="57"/>
      <c r="AU781" s="57"/>
    </row>
    <row r="782" spans="1:47" customFormat="1" x14ac:dyDescent="0.25">
      <c r="A782" s="683"/>
      <c r="B782" s="17"/>
      <c r="C782" s="224" t="s">
        <v>491</v>
      </c>
      <c r="D782" s="228" t="s">
        <v>196</v>
      </c>
      <c r="E782" s="154">
        <f t="shared" si="46"/>
        <v>18000</v>
      </c>
      <c r="F782" s="531" t="s">
        <v>1080</v>
      </c>
      <c r="G782" s="267">
        <f t="shared" si="47"/>
        <v>3</v>
      </c>
      <c r="H782" s="544">
        <v>13000</v>
      </c>
      <c r="I782" s="544">
        <v>16000</v>
      </c>
      <c r="J782" s="259">
        <v>18000</v>
      </c>
      <c r="K782" s="532" t="str">
        <f>IFERROR(#REF!/E782," ")</f>
        <v xml:space="preserve"> </v>
      </c>
      <c r="L782" s="11"/>
      <c r="M782" s="70"/>
      <c r="N782" s="70"/>
      <c r="O782" s="70"/>
      <c r="P782" s="70"/>
      <c r="Q782" s="18"/>
      <c r="R782" s="18"/>
      <c r="S782" s="18"/>
      <c r="T782" s="18"/>
      <c r="U782" s="18"/>
      <c r="V782" s="18"/>
      <c r="W782" s="18"/>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57"/>
      <c r="AT782" s="57"/>
      <c r="AU782" s="57"/>
    </row>
    <row r="783" spans="1:47" customFormat="1" ht="15" customHeight="1" x14ac:dyDescent="0.25">
      <c r="A783" s="684"/>
      <c r="B783" s="17"/>
      <c r="C783" s="44" t="s">
        <v>1110</v>
      </c>
      <c r="D783" s="632" t="s">
        <v>196</v>
      </c>
      <c r="E783" s="35">
        <f t="shared" si="46"/>
        <v>20000</v>
      </c>
      <c r="F783" s="531" t="s">
        <v>1080</v>
      </c>
      <c r="G783" s="21">
        <f t="shared" si="47"/>
        <v>3</v>
      </c>
      <c r="H783" s="537">
        <v>15000</v>
      </c>
      <c r="I783" s="537">
        <v>18000</v>
      </c>
      <c r="J783" s="261">
        <v>20000</v>
      </c>
      <c r="K783" s="532" t="str">
        <f>IFERROR(#REF!/E783," ")</f>
        <v xml:space="preserve"> </v>
      </c>
      <c r="L783" s="11"/>
      <c r="M783" s="70"/>
      <c r="N783" s="70"/>
      <c r="O783" s="70"/>
      <c r="P783" s="70"/>
      <c r="Q783" s="18"/>
      <c r="R783" s="18"/>
      <c r="S783" s="18"/>
      <c r="T783" s="18"/>
      <c r="U783" s="18"/>
      <c r="V783" s="18"/>
      <c r="W783" s="18"/>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57"/>
      <c r="AT783" s="57"/>
      <c r="AU783" s="57"/>
    </row>
    <row r="784" spans="1:47" customFormat="1" x14ac:dyDescent="0.25">
      <c r="A784" s="685" t="s">
        <v>1111</v>
      </c>
      <c r="B784" s="17"/>
      <c r="C784" s="548" t="s">
        <v>420</v>
      </c>
      <c r="D784" s="322" t="s">
        <v>196</v>
      </c>
      <c r="E784" s="549">
        <f t="shared" si="46"/>
        <v>11220</v>
      </c>
      <c r="F784" s="531" t="s">
        <v>1080</v>
      </c>
      <c r="G784" s="266">
        <f t="shared" si="47"/>
        <v>3</v>
      </c>
      <c r="H784" s="546">
        <v>8000</v>
      </c>
      <c r="I784" s="546">
        <v>9350</v>
      </c>
      <c r="J784" s="262">
        <v>11220</v>
      </c>
      <c r="K784" s="532" t="str">
        <f>IFERROR(#REF!/E784," ")</f>
        <v xml:space="preserve"> </v>
      </c>
      <c r="L784" s="11"/>
      <c r="M784" s="70"/>
      <c r="N784" s="70"/>
      <c r="O784" s="70"/>
      <c r="P784" s="70"/>
      <c r="Q784" s="18"/>
      <c r="R784" s="18"/>
      <c r="S784" s="18"/>
      <c r="T784" s="18"/>
      <c r="U784" s="18"/>
      <c r="V784" s="18"/>
      <c r="W784" s="18"/>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57"/>
      <c r="AT784" s="57"/>
      <c r="AU784" s="57"/>
    </row>
    <row r="785" spans="1:47" customFormat="1" x14ac:dyDescent="0.25">
      <c r="A785" s="686"/>
      <c r="B785" s="17"/>
      <c r="C785" s="377" t="s">
        <v>476</v>
      </c>
      <c r="D785" s="378" t="s">
        <v>196</v>
      </c>
      <c r="E785" s="550">
        <f t="shared" si="46"/>
        <v>13200</v>
      </c>
      <c r="F785" s="531" t="s">
        <v>1080</v>
      </c>
      <c r="G785" s="21">
        <f t="shared" si="47"/>
        <v>3</v>
      </c>
      <c r="H785" s="537">
        <v>9000</v>
      </c>
      <c r="I785" s="537">
        <v>11000</v>
      </c>
      <c r="J785" s="261">
        <v>13200</v>
      </c>
      <c r="K785" s="532" t="str">
        <f>IFERROR(#REF!/E785," ")</f>
        <v xml:space="preserve"> </v>
      </c>
      <c r="L785" s="11"/>
      <c r="M785" s="70"/>
      <c r="N785" s="70"/>
      <c r="O785" s="70"/>
      <c r="P785" s="70"/>
      <c r="Q785" s="18"/>
      <c r="R785" s="18"/>
      <c r="S785" s="18"/>
      <c r="T785" s="18"/>
      <c r="U785" s="18"/>
      <c r="V785" s="18"/>
      <c r="W785" s="18"/>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57"/>
      <c r="AT785" s="57"/>
      <c r="AU785" s="57"/>
    </row>
    <row r="786" spans="1:47" customFormat="1" x14ac:dyDescent="0.25">
      <c r="A786" s="686"/>
      <c r="B786" s="17"/>
      <c r="C786" s="383" t="s">
        <v>478</v>
      </c>
      <c r="D786" s="230" t="s">
        <v>196</v>
      </c>
      <c r="E786" s="551">
        <f t="shared" si="46"/>
        <v>15000</v>
      </c>
      <c r="F786" s="531" t="s">
        <v>1080</v>
      </c>
      <c r="G786" s="267">
        <f t="shared" si="47"/>
        <v>3</v>
      </c>
      <c r="H786" s="544">
        <v>11000</v>
      </c>
      <c r="I786" s="544">
        <v>13200</v>
      </c>
      <c r="J786" s="259">
        <v>15000</v>
      </c>
      <c r="K786" s="532" t="str">
        <f>IFERROR(#REF!/E786," ")</f>
        <v xml:space="preserve"> </v>
      </c>
      <c r="L786" s="11"/>
      <c r="M786" s="70"/>
      <c r="N786" s="70"/>
      <c r="O786" s="70"/>
      <c r="P786" s="70"/>
      <c r="Q786" s="18"/>
      <c r="R786" s="18"/>
      <c r="S786" s="18"/>
      <c r="T786" s="18"/>
      <c r="U786" s="18"/>
      <c r="V786" s="18"/>
      <c r="W786" s="18"/>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57"/>
      <c r="AT786" s="57"/>
      <c r="AU786" s="57"/>
    </row>
    <row r="787" spans="1:47" customFormat="1" ht="15" customHeight="1" x14ac:dyDescent="0.25">
      <c r="A787" s="687"/>
      <c r="B787" s="17"/>
      <c r="C787" s="379" t="s">
        <v>1112</v>
      </c>
      <c r="D787" s="593" t="s">
        <v>196</v>
      </c>
      <c r="E787" s="552">
        <f t="shared" si="46"/>
        <v>19800</v>
      </c>
      <c r="F787" s="531" t="s">
        <v>1080</v>
      </c>
      <c r="G787" s="234">
        <f t="shared" si="47"/>
        <v>3</v>
      </c>
      <c r="H787" s="547">
        <v>14000</v>
      </c>
      <c r="I787" s="547">
        <v>16500</v>
      </c>
      <c r="J787" s="260">
        <v>19800</v>
      </c>
      <c r="K787" s="532" t="str">
        <f>IFERROR(#REF!/E787," ")</f>
        <v xml:space="preserve"> </v>
      </c>
      <c r="L787" s="11"/>
      <c r="M787" s="70"/>
      <c r="N787" s="70"/>
      <c r="O787" s="70"/>
      <c r="P787" s="70"/>
      <c r="Q787" s="18"/>
      <c r="R787" s="18"/>
      <c r="S787" s="18"/>
      <c r="T787" s="18"/>
      <c r="U787" s="18"/>
      <c r="V787" s="18"/>
      <c r="W787" s="18"/>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57"/>
      <c r="AT787" s="57"/>
      <c r="AU787" s="57"/>
    </row>
    <row r="788" spans="1:47" x14ac:dyDescent="0.25">
      <c r="A788" s="638"/>
      <c r="B788" s="638"/>
      <c r="C788" s="72"/>
      <c r="D788" s="70"/>
      <c r="E788" s="72"/>
      <c r="F788" s="72"/>
      <c r="G788" s="72"/>
      <c r="H788" s="72"/>
      <c r="I788" s="70"/>
      <c r="J788" s="70"/>
      <c r="K788" s="70"/>
      <c r="L788" s="70"/>
      <c r="M788" s="70"/>
      <c r="N788" s="70"/>
      <c r="O788" s="70"/>
      <c r="P788" s="70"/>
      <c r="Q788" s="70"/>
      <c r="R788" s="72"/>
      <c r="S788" s="72"/>
      <c r="T788" s="72"/>
      <c r="U788" s="72"/>
      <c r="V788" s="72"/>
      <c r="W788" s="72"/>
      <c r="X788" s="72"/>
      <c r="Y788" s="72"/>
      <c r="Z788" s="72"/>
      <c r="AA788" s="72"/>
      <c r="AB788" s="72"/>
      <c r="AC788" s="72"/>
      <c r="AD788" s="72"/>
      <c r="AE788" s="72"/>
      <c r="AF788" s="72"/>
      <c r="AG788" s="72"/>
      <c r="AH788" s="72"/>
      <c r="AI788" s="72"/>
      <c r="AJ788" s="72"/>
      <c r="AK788" s="72"/>
      <c r="AL788" s="72"/>
    </row>
    <row r="1048236" ht="13.5" hidden="1" customHeight="1" x14ac:dyDescent="0.25"/>
  </sheetData>
  <mergeCells count="9">
    <mergeCell ref="A770:A780"/>
    <mergeCell ref="A781:A783"/>
    <mergeCell ref="A784:A787"/>
    <mergeCell ref="H742:J742"/>
    <mergeCell ref="A744:A752"/>
    <mergeCell ref="A753:A755"/>
    <mergeCell ref="A756:A764"/>
    <mergeCell ref="A765:A766"/>
    <mergeCell ref="A767:A769"/>
  </mergeCells>
  <conditionalFormatting sqref="K742:K787">
    <cfRule type="containsBlanks" dxfId="86" priority="1">
      <formula>LEN(TRIM(K742))=0</formula>
    </cfRule>
    <cfRule type="cellIs" dxfId="85" priority="2" operator="greaterThan">
      <formula>0</formula>
    </cfRule>
    <cfRule type="cellIs" dxfId="84" priority="3" operator="lessThan">
      <formula>0</formula>
    </cfRule>
  </conditionalFormatting>
  <pageMargins left="0.511811024" right="0.511811024" top="0.78740157499999996" bottom="0.78740157499999996" header="0.31496062000000002" footer="0.31496062000000002"/>
  <pageSetup paperSize="9" orientation="portrait" r:id="rId1"/>
  <extLst>
    <ext xmlns:x14="http://schemas.microsoft.com/office/spreadsheetml/2009/9/main" uri="{CCE6A557-97BC-4b89-ADB6-D9C93CAAB3DF}">
      <x14:dataValidations xmlns:xm="http://schemas.microsoft.com/office/excel/2006/main" count="1">
        <x14:dataValidation type="list" allowBlank="1" xr:uid="{BA35F4AF-4466-4933-B096-310BA5DE89ED}">
          <x14:formula1>
            <xm:f>ListaPerfisDesenv!$C$2:$C$35</xm:f>
          </x14:formula1>
          <xm:sqref>D188:D740 D71:D105 D4:D67 D110:D185 D744:D787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03B96-F161-4356-9614-3389DC46AE08}">
  <sheetPr>
    <tabColor rgb="FF0070C0"/>
  </sheetPr>
  <dimension ref="A1:AN908"/>
  <sheetViews>
    <sheetView workbookViewId="0"/>
  </sheetViews>
  <sheetFormatPr defaultColWidth="0" defaultRowHeight="0" customHeight="1" zeroHeight="1" x14ac:dyDescent="0.2"/>
  <cols>
    <col min="1" max="1" width="13" style="59" customWidth="1"/>
    <col min="2" max="2" width="16.7109375" style="59" customWidth="1"/>
    <col min="3" max="3" width="77.85546875" style="59" customWidth="1"/>
    <col min="4" max="40" width="0" style="59" hidden="1" customWidth="1"/>
    <col min="41" max="16384" width="13" style="59" hidden="1"/>
  </cols>
  <sheetData>
    <row r="1" spans="1:3" ht="13.5" thickBot="1" x14ac:dyDescent="0.25">
      <c r="A1" s="169" t="s">
        <v>1113</v>
      </c>
      <c r="B1" s="171" t="s">
        <v>1114</v>
      </c>
      <c r="C1" s="171" t="s">
        <v>1115</v>
      </c>
    </row>
    <row r="2" spans="1:3" ht="15" x14ac:dyDescent="0.25">
      <c r="A2" s="170"/>
      <c r="B2" s="172"/>
      <c r="C2" s="369" t="s">
        <v>196</v>
      </c>
    </row>
    <row r="3" spans="1:3" ht="15" x14ac:dyDescent="0.25">
      <c r="A3" s="168">
        <v>1</v>
      </c>
      <c r="B3" s="174" t="s">
        <v>14</v>
      </c>
      <c r="C3" s="370" t="s">
        <v>15</v>
      </c>
    </row>
    <row r="4" spans="1:3" ht="15" x14ac:dyDescent="0.25">
      <c r="A4" s="167">
        <v>2</v>
      </c>
      <c r="B4" s="173" t="s">
        <v>16</v>
      </c>
      <c r="C4" s="371" t="s">
        <v>17</v>
      </c>
    </row>
    <row r="5" spans="1:3" ht="15" x14ac:dyDescent="0.25">
      <c r="A5" s="168">
        <v>3</v>
      </c>
      <c r="B5" s="174" t="s">
        <v>18</v>
      </c>
      <c r="C5" s="370" t="s">
        <v>19</v>
      </c>
    </row>
    <row r="6" spans="1:3" s="67" customFormat="1" ht="15" x14ac:dyDescent="0.25">
      <c r="A6" s="167">
        <v>4</v>
      </c>
      <c r="B6" s="173" t="s">
        <v>20</v>
      </c>
      <c r="C6" s="371" t="s">
        <v>21</v>
      </c>
    </row>
    <row r="7" spans="1:3" s="67" customFormat="1" ht="15" x14ac:dyDescent="0.25">
      <c r="A7" s="168">
        <v>5</v>
      </c>
      <c r="B7" s="174" t="s">
        <v>22</v>
      </c>
      <c r="C7" s="370" t="s">
        <v>23</v>
      </c>
    </row>
    <row r="8" spans="1:3" s="67" customFormat="1" ht="15" x14ac:dyDescent="0.25">
      <c r="A8" s="167">
        <v>6</v>
      </c>
      <c r="B8" s="173" t="s">
        <v>24</v>
      </c>
      <c r="C8" s="371" t="s">
        <v>25</v>
      </c>
    </row>
    <row r="9" spans="1:3" ht="15" x14ac:dyDescent="0.25">
      <c r="A9" s="168">
        <v>7</v>
      </c>
      <c r="B9" s="174" t="s">
        <v>26</v>
      </c>
      <c r="C9" s="370" t="s">
        <v>27</v>
      </c>
    </row>
    <row r="10" spans="1:3" s="67" customFormat="1" ht="15" x14ac:dyDescent="0.25">
      <c r="A10" s="167">
        <v>8</v>
      </c>
      <c r="B10" s="173" t="s">
        <v>28</v>
      </c>
      <c r="C10" s="371" t="s">
        <v>29</v>
      </c>
    </row>
    <row r="11" spans="1:3" s="67" customFormat="1" ht="15" x14ac:dyDescent="0.25">
      <c r="A11" s="168">
        <v>9</v>
      </c>
      <c r="B11" s="174" t="s">
        <v>30</v>
      </c>
      <c r="C11" s="370" t="s">
        <v>31</v>
      </c>
    </row>
    <row r="12" spans="1:3" s="67" customFormat="1" ht="15" x14ac:dyDescent="0.25">
      <c r="A12" s="167">
        <v>10</v>
      </c>
      <c r="B12" s="173" t="s">
        <v>32</v>
      </c>
      <c r="C12" s="371" t="s">
        <v>33</v>
      </c>
    </row>
    <row r="13" spans="1:3" ht="15" x14ac:dyDescent="0.25">
      <c r="A13" s="168">
        <v>11</v>
      </c>
      <c r="B13" s="174" t="s">
        <v>34</v>
      </c>
      <c r="C13" s="370" t="s">
        <v>35</v>
      </c>
    </row>
    <row r="14" spans="1:3" s="67" customFormat="1" ht="15" x14ac:dyDescent="0.25">
      <c r="A14" s="167">
        <v>12</v>
      </c>
      <c r="B14" s="173" t="s">
        <v>36</v>
      </c>
      <c r="C14" s="371" t="s">
        <v>37</v>
      </c>
    </row>
    <row r="15" spans="1:3" s="67" customFormat="1" ht="15" x14ac:dyDescent="0.25">
      <c r="A15" s="168">
        <v>13</v>
      </c>
      <c r="B15" s="174" t="s">
        <v>38</v>
      </c>
      <c r="C15" s="370" t="s">
        <v>39</v>
      </c>
    </row>
    <row r="16" spans="1:3" s="67" customFormat="1" ht="15" x14ac:dyDescent="0.25">
      <c r="A16" s="167">
        <v>14</v>
      </c>
      <c r="B16" s="173" t="s">
        <v>40</v>
      </c>
      <c r="C16" s="371" t="s">
        <v>41</v>
      </c>
    </row>
    <row r="17" spans="1:3" ht="15" x14ac:dyDescent="0.25">
      <c r="A17" s="168">
        <v>15</v>
      </c>
      <c r="B17" s="174" t="s">
        <v>42</v>
      </c>
      <c r="C17" s="370" t="s">
        <v>43</v>
      </c>
    </row>
    <row r="18" spans="1:3" ht="15" x14ac:dyDescent="0.25">
      <c r="A18" s="167">
        <v>16</v>
      </c>
      <c r="B18" s="173" t="s">
        <v>44</v>
      </c>
      <c r="C18" s="371" t="s">
        <v>45</v>
      </c>
    </row>
    <row r="19" spans="1:3" ht="15" x14ac:dyDescent="0.25">
      <c r="A19" s="168">
        <v>17</v>
      </c>
      <c r="B19" s="174" t="s">
        <v>46</v>
      </c>
      <c r="C19" s="370" t="s">
        <v>47</v>
      </c>
    </row>
    <row r="20" spans="1:3" s="67" customFormat="1" ht="15" x14ac:dyDescent="0.25">
      <c r="A20" s="167">
        <v>18</v>
      </c>
      <c r="B20" s="173" t="s">
        <v>48</v>
      </c>
      <c r="C20" s="371" t="s">
        <v>49</v>
      </c>
    </row>
    <row r="21" spans="1:3" s="67" customFormat="1" ht="15" x14ac:dyDescent="0.25">
      <c r="A21" s="168">
        <v>19</v>
      </c>
      <c r="B21" s="174" t="s">
        <v>50</v>
      </c>
      <c r="C21" s="370" t="s">
        <v>51</v>
      </c>
    </row>
    <row r="22" spans="1:3" s="67" customFormat="1" ht="15" x14ac:dyDescent="0.25">
      <c r="A22" s="167">
        <v>20</v>
      </c>
      <c r="B22" s="173" t="s">
        <v>1116</v>
      </c>
      <c r="C22" s="371" t="s">
        <v>53</v>
      </c>
    </row>
    <row r="23" spans="1:3" s="67" customFormat="1" ht="15" x14ac:dyDescent="0.25">
      <c r="A23" s="168">
        <v>21</v>
      </c>
      <c r="B23" s="174" t="s">
        <v>1117</v>
      </c>
      <c r="C23" s="370" t="s">
        <v>55</v>
      </c>
    </row>
    <row r="24" spans="1:3" s="67" customFormat="1" ht="15" x14ac:dyDescent="0.25">
      <c r="A24" s="167">
        <v>22</v>
      </c>
      <c r="B24" s="173" t="s">
        <v>74</v>
      </c>
      <c r="C24" s="371" t="s">
        <v>75</v>
      </c>
    </row>
    <row r="25" spans="1:3" s="67" customFormat="1" ht="15" x14ac:dyDescent="0.25">
      <c r="A25" s="168">
        <v>23</v>
      </c>
      <c r="B25" s="174" t="s">
        <v>76</v>
      </c>
      <c r="C25" s="370" t="s">
        <v>77</v>
      </c>
    </row>
    <row r="26" spans="1:3" s="67" customFormat="1" ht="15" x14ac:dyDescent="0.25">
      <c r="A26" s="167">
        <v>24</v>
      </c>
      <c r="B26" s="173" t="s">
        <v>78</v>
      </c>
      <c r="C26" s="371" t="s">
        <v>79</v>
      </c>
    </row>
    <row r="27" spans="1:3" s="67" customFormat="1" ht="15" x14ac:dyDescent="0.25">
      <c r="A27" s="168">
        <v>25</v>
      </c>
      <c r="B27" s="174" t="s">
        <v>56</v>
      </c>
      <c r="C27" s="370" t="s">
        <v>57</v>
      </c>
    </row>
    <row r="28" spans="1:3" s="67" customFormat="1" ht="15" x14ac:dyDescent="0.25">
      <c r="A28" s="167">
        <v>26</v>
      </c>
      <c r="B28" s="173" t="s">
        <v>58</v>
      </c>
      <c r="C28" s="371" t="s">
        <v>59</v>
      </c>
    </row>
    <row r="29" spans="1:3" s="67" customFormat="1" ht="15" x14ac:dyDescent="0.25">
      <c r="A29" s="168">
        <v>27</v>
      </c>
      <c r="B29" s="174" t="s">
        <v>60</v>
      </c>
      <c r="C29" s="370" t="s">
        <v>61</v>
      </c>
    </row>
    <row r="30" spans="1:3" s="67" customFormat="1" ht="15" x14ac:dyDescent="0.25">
      <c r="A30" s="167">
        <v>28</v>
      </c>
      <c r="B30" s="173" t="s">
        <v>62</v>
      </c>
      <c r="C30" s="371" t="s">
        <v>63</v>
      </c>
    </row>
    <row r="31" spans="1:3" s="67" customFormat="1" ht="15" x14ac:dyDescent="0.25">
      <c r="A31" s="168">
        <v>29</v>
      </c>
      <c r="B31" s="174" t="s">
        <v>64</v>
      </c>
      <c r="C31" s="370" t="s">
        <v>65</v>
      </c>
    </row>
    <row r="32" spans="1:3" s="67" customFormat="1" ht="15" x14ac:dyDescent="0.25">
      <c r="A32" s="167">
        <v>30</v>
      </c>
      <c r="B32" s="173" t="s">
        <v>66</v>
      </c>
      <c r="C32" s="371" t="s">
        <v>67</v>
      </c>
    </row>
    <row r="33" spans="1:3" s="67" customFormat="1" ht="15" x14ac:dyDescent="0.25">
      <c r="A33" s="168">
        <v>31</v>
      </c>
      <c r="B33" s="174" t="s">
        <v>68</v>
      </c>
      <c r="C33" s="370" t="s">
        <v>69</v>
      </c>
    </row>
    <row r="34" spans="1:3" s="67" customFormat="1" ht="15" x14ac:dyDescent="0.25">
      <c r="A34" s="167">
        <v>32</v>
      </c>
      <c r="B34" s="173" t="s">
        <v>70</v>
      </c>
      <c r="C34" s="371" t="s">
        <v>71</v>
      </c>
    </row>
    <row r="35" spans="1:3" s="67" customFormat="1" ht="15.75" thickBot="1" x14ac:dyDescent="0.3">
      <c r="A35" s="328">
        <v>33</v>
      </c>
      <c r="B35" s="329" t="s">
        <v>72</v>
      </c>
      <c r="C35" s="372" t="s">
        <v>73</v>
      </c>
    </row>
    <row r="366" spans="2:2" ht="15.75" hidden="1" customHeight="1" x14ac:dyDescent="0.2">
      <c r="B366" s="110" t="s">
        <v>1118</v>
      </c>
    </row>
    <row r="438" spans="4:10" ht="15.75" hidden="1" customHeight="1" x14ac:dyDescent="0.2">
      <c r="D438" s="115"/>
      <c r="E438" s="115"/>
      <c r="F438" s="115"/>
      <c r="G438" s="115" t="s">
        <v>1119</v>
      </c>
      <c r="H438" s="115">
        <v>11732.2</v>
      </c>
      <c r="I438" s="115">
        <v>21022.25</v>
      </c>
      <c r="J438" s="115">
        <v>2</v>
      </c>
    </row>
    <row r="439" spans="4:10" ht="15.75" hidden="1" customHeight="1" x14ac:dyDescent="0.2">
      <c r="D439" s="115"/>
      <c r="E439" s="115"/>
      <c r="F439" s="115"/>
      <c r="G439" s="115"/>
      <c r="H439" s="115">
        <v>10677.45</v>
      </c>
      <c r="I439" s="115">
        <v>19223.919999999998</v>
      </c>
      <c r="J439" s="115">
        <v>8</v>
      </c>
    </row>
    <row r="440" spans="4:10" ht="15.75" hidden="1" customHeight="1" x14ac:dyDescent="0.2">
      <c r="D440" s="115"/>
      <c r="E440" s="115"/>
      <c r="F440" s="115"/>
      <c r="G440" s="115"/>
      <c r="H440" s="115">
        <v>7519.48</v>
      </c>
      <c r="I440" s="115">
        <v>13882.58</v>
      </c>
      <c r="J440" s="115">
        <v>8</v>
      </c>
    </row>
    <row r="441" spans="4:10" ht="15.75" hidden="1" customHeight="1" x14ac:dyDescent="0.2">
      <c r="D441" s="115"/>
      <c r="E441" s="115"/>
      <c r="F441" s="115"/>
      <c r="G441" s="115"/>
      <c r="H441" s="115">
        <v>8744.98</v>
      </c>
      <c r="I441" s="115">
        <v>15972.08</v>
      </c>
      <c r="J441" s="115">
        <v>5</v>
      </c>
    </row>
    <row r="442" spans="4:10" ht="15.75" hidden="1" customHeight="1" x14ac:dyDescent="0.2">
      <c r="D442" s="115"/>
      <c r="E442" s="115"/>
      <c r="F442" s="115"/>
      <c r="G442" s="115"/>
      <c r="H442" s="115">
        <v>14016.77</v>
      </c>
      <c r="I442" s="115">
        <v>24917.42</v>
      </c>
      <c r="J442" s="115">
        <v>1</v>
      </c>
    </row>
    <row r="443" spans="4:10" ht="15.75" hidden="1" customHeight="1" x14ac:dyDescent="0.2">
      <c r="D443" s="115"/>
      <c r="E443" s="115"/>
      <c r="F443" s="115"/>
      <c r="G443" s="115"/>
      <c r="H443" s="115">
        <v>10110.31</v>
      </c>
      <c r="I443" s="115">
        <v>18256.919999999998</v>
      </c>
      <c r="J443" s="115">
        <v>1</v>
      </c>
    </row>
    <row r="444" spans="4:10" ht="15.75" hidden="1" customHeight="1" x14ac:dyDescent="0.2">
      <c r="D444" s="115"/>
      <c r="E444" s="115"/>
      <c r="F444" s="115"/>
      <c r="G444" s="115"/>
      <c r="H444" s="115">
        <v>12073.7</v>
      </c>
      <c r="I444" s="115">
        <v>21604.5</v>
      </c>
      <c r="J444" s="115">
        <v>1</v>
      </c>
    </row>
    <row r="445" spans="4:10" ht="15.75" hidden="1" customHeight="1" x14ac:dyDescent="0.2">
      <c r="D445" s="122"/>
      <c r="E445" s="122"/>
      <c r="F445" s="122"/>
      <c r="G445" s="122"/>
      <c r="H445" s="122">
        <v>8114.39</v>
      </c>
      <c r="I445" s="122">
        <v>14896.92</v>
      </c>
      <c r="J445" s="122">
        <v>1</v>
      </c>
    </row>
    <row r="446" spans="4:10" ht="15.75" hidden="1" customHeight="1" x14ac:dyDescent="0.2">
      <c r="D446" s="117"/>
      <c r="E446" s="117"/>
      <c r="F446" s="117"/>
      <c r="G446" s="117" t="s">
        <v>1120</v>
      </c>
      <c r="H446" s="117">
        <v>10317.27</v>
      </c>
      <c r="I446" s="117">
        <v>18458.41</v>
      </c>
      <c r="J446" s="117">
        <v>2</v>
      </c>
    </row>
    <row r="447" spans="4:10" ht="15.75" hidden="1" customHeight="1" x14ac:dyDescent="0.2">
      <c r="D447" s="115"/>
      <c r="E447" s="115"/>
      <c r="F447" s="115"/>
      <c r="G447" s="115" t="s">
        <v>1121</v>
      </c>
      <c r="H447" s="115">
        <v>9937.31</v>
      </c>
      <c r="I447" s="115">
        <v>17833.41</v>
      </c>
      <c r="J447" s="115">
        <v>2</v>
      </c>
    </row>
    <row r="448" spans="4:10" ht="15.75" hidden="1" customHeight="1" x14ac:dyDescent="0.2">
      <c r="D448" s="115"/>
      <c r="E448" s="115"/>
      <c r="F448" s="115"/>
      <c r="G448" s="115" t="s">
        <v>1122</v>
      </c>
      <c r="H448" s="115">
        <v>12742.18</v>
      </c>
      <c r="I448" s="115">
        <v>22634.61</v>
      </c>
      <c r="J448" s="115">
        <v>13</v>
      </c>
    </row>
    <row r="449" spans="4:10" ht="15.75" hidden="1" customHeight="1" x14ac:dyDescent="0.2">
      <c r="D449" s="115"/>
      <c r="E449" s="115"/>
      <c r="F449" s="115"/>
      <c r="G449" s="115" t="s">
        <v>1123</v>
      </c>
      <c r="H449" s="115">
        <v>15302.25</v>
      </c>
      <c r="I449" s="115">
        <v>27002.93</v>
      </c>
      <c r="J449" s="115">
        <v>18</v>
      </c>
    </row>
    <row r="450" spans="4:10" ht="15.75" hidden="1" customHeight="1" x14ac:dyDescent="0.2">
      <c r="D450" s="115"/>
      <c r="E450" s="115"/>
      <c r="F450" s="122"/>
      <c r="G450" s="122" t="s">
        <v>1124</v>
      </c>
      <c r="H450" s="122">
        <v>18421.13</v>
      </c>
      <c r="I450" s="122">
        <v>32328.32</v>
      </c>
      <c r="J450" s="122">
        <v>2</v>
      </c>
    </row>
    <row r="451" spans="4:10" ht="15.75" hidden="1" customHeight="1" x14ac:dyDescent="0.2">
      <c r="D451" s="117"/>
      <c r="E451" s="118"/>
      <c r="F451" s="117"/>
      <c r="G451" s="117" t="s">
        <v>1125</v>
      </c>
      <c r="H451" s="117">
        <v>17208.830000000002</v>
      </c>
      <c r="I451" s="117">
        <v>31256.27</v>
      </c>
      <c r="J451" s="117">
        <v>2</v>
      </c>
    </row>
    <row r="452" spans="4:10" ht="15.75" hidden="1" customHeight="1" x14ac:dyDescent="0.2">
      <c r="D452" s="115"/>
      <c r="E452" s="120"/>
      <c r="F452" s="115"/>
      <c r="G452" s="115" t="s">
        <v>1126</v>
      </c>
      <c r="H452" s="115">
        <v>22059.72</v>
      </c>
      <c r="I452" s="115">
        <v>39869.81</v>
      </c>
      <c r="J452" s="115">
        <v>2</v>
      </c>
    </row>
    <row r="453" spans="4:10" ht="15.75" hidden="1" customHeight="1" x14ac:dyDescent="0.2">
      <c r="D453" s="115"/>
      <c r="E453" s="120"/>
      <c r="F453" s="115"/>
      <c r="G453" s="115" t="s">
        <v>1127</v>
      </c>
      <c r="H453" s="115">
        <v>18476.13</v>
      </c>
      <c r="I453" s="115">
        <v>33506.57</v>
      </c>
      <c r="J453" s="115">
        <v>2</v>
      </c>
    </row>
    <row r="454" spans="4:10" ht="15.75" hidden="1" customHeight="1" x14ac:dyDescent="0.2">
      <c r="D454" s="115"/>
      <c r="E454" s="120"/>
      <c r="F454" s="115"/>
      <c r="G454" s="115" t="s">
        <v>1128</v>
      </c>
      <c r="H454" s="115">
        <v>21649.25</v>
      </c>
      <c r="I454" s="115">
        <v>39140.959999999999</v>
      </c>
      <c r="J454" s="115">
        <v>3</v>
      </c>
    </row>
    <row r="455" spans="4:10" ht="15.75" hidden="1" customHeight="1" x14ac:dyDescent="0.2">
      <c r="D455" s="115"/>
      <c r="E455" s="120"/>
      <c r="F455" s="115"/>
      <c r="G455" s="115" t="s">
        <v>1129</v>
      </c>
      <c r="H455" s="115">
        <v>17140.5</v>
      </c>
      <c r="I455" s="115">
        <v>31134.93</v>
      </c>
      <c r="J455" s="115">
        <v>2</v>
      </c>
    </row>
    <row r="456" spans="4:10" ht="15.75" hidden="1" customHeight="1" x14ac:dyDescent="0.2">
      <c r="D456" s="115"/>
      <c r="E456" s="120"/>
      <c r="F456" s="115"/>
      <c r="G456" s="115" t="s">
        <v>1130</v>
      </c>
      <c r="H456" s="115">
        <v>17725.8</v>
      </c>
      <c r="I456" s="115">
        <v>32174.23</v>
      </c>
      <c r="J456" s="115">
        <v>1</v>
      </c>
    </row>
    <row r="457" spans="4:10" ht="15.75" hidden="1" customHeight="1" x14ac:dyDescent="0.2">
      <c r="D457" s="115"/>
      <c r="E457" s="120"/>
      <c r="F457" s="115"/>
      <c r="G457" s="115" t="s">
        <v>1131</v>
      </c>
      <c r="H457" s="115">
        <v>20075.669999999998</v>
      </c>
      <c r="I457" s="115">
        <v>36346.81</v>
      </c>
      <c r="J457" s="115">
        <v>2</v>
      </c>
    </row>
    <row r="458" spans="4:10" ht="15.75" hidden="1" customHeight="1" x14ac:dyDescent="0.2">
      <c r="D458" s="115"/>
      <c r="E458" s="120"/>
      <c r="F458" s="122"/>
      <c r="G458" s="122" t="s">
        <v>1132</v>
      </c>
      <c r="H458" s="122">
        <v>22412.33</v>
      </c>
      <c r="I458" s="122">
        <v>40495.93</v>
      </c>
      <c r="J458" s="122">
        <v>1</v>
      </c>
    </row>
    <row r="459" spans="4:10" ht="15.75" hidden="1" customHeight="1" x14ac:dyDescent="0.2">
      <c r="D459" s="115"/>
      <c r="E459" s="120"/>
      <c r="F459" s="118"/>
      <c r="G459" s="117" t="s">
        <v>1125</v>
      </c>
      <c r="H459" s="117">
        <v>17208.830000000002</v>
      </c>
      <c r="I459" s="117">
        <v>34443.9</v>
      </c>
      <c r="J459" s="117">
        <v>2</v>
      </c>
    </row>
    <row r="460" spans="4:10" ht="15.75" hidden="1" customHeight="1" x14ac:dyDescent="0.2">
      <c r="D460" s="115"/>
      <c r="E460" s="120"/>
      <c r="F460" s="120"/>
      <c r="G460" s="115" t="s">
        <v>1126</v>
      </c>
      <c r="H460" s="115">
        <v>22059.72</v>
      </c>
      <c r="I460" s="115">
        <v>43966.59</v>
      </c>
      <c r="J460" s="115">
        <v>2</v>
      </c>
    </row>
    <row r="461" spans="4:10" ht="15.75" hidden="1" customHeight="1" x14ac:dyDescent="0.2">
      <c r="D461" s="115"/>
      <c r="E461" s="120"/>
      <c r="F461" s="120"/>
      <c r="G461" s="115" t="s">
        <v>1127</v>
      </c>
      <c r="H461" s="115">
        <v>18476.13</v>
      </c>
      <c r="I461" s="115">
        <v>36931.72</v>
      </c>
      <c r="J461" s="115">
        <v>2</v>
      </c>
    </row>
    <row r="462" spans="4:10" ht="15.75" hidden="1" customHeight="1" x14ac:dyDescent="0.2">
      <c r="D462" s="115"/>
      <c r="E462" s="120"/>
      <c r="F462" s="120"/>
      <c r="G462" s="115" t="s">
        <v>1128</v>
      </c>
      <c r="H462" s="115">
        <v>21649.25</v>
      </c>
      <c r="I462" s="115">
        <v>43160.800000000003</v>
      </c>
      <c r="J462" s="115">
        <v>3</v>
      </c>
    </row>
    <row r="463" spans="4:10" ht="15.75" hidden="1" customHeight="1" x14ac:dyDescent="0.2">
      <c r="D463" s="115"/>
      <c r="E463" s="120"/>
      <c r="F463" s="120"/>
      <c r="G463" s="115" t="s">
        <v>1129</v>
      </c>
      <c r="H463" s="115">
        <v>17140.5</v>
      </c>
      <c r="I463" s="115">
        <v>34309.769999999997</v>
      </c>
      <c r="J463" s="115">
        <v>2</v>
      </c>
    </row>
    <row r="464" spans="4:10" ht="15.75" hidden="1" customHeight="1" x14ac:dyDescent="0.2">
      <c r="D464" s="115"/>
      <c r="E464" s="120"/>
      <c r="F464" s="120"/>
      <c r="G464" s="115" t="s">
        <v>1130</v>
      </c>
      <c r="H464" s="115">
        <v>17725.8</v>
      </c>
      <c r="I464" s="115">
        <v>35458.75</v>
      </c>
      <c r="J464" s="115">
        <v>1</v>
      </c>
    </row>
    <row r="465" spans="4:10" ht="15.75" hidden="1" customHeight="1" x14ac:dyDescent="0.2">
      <c r="D465" s="115"/>
      <c r="E465" s="120"/>
      <c r="F465" s="120"/>
      <c r="G465" s="115" t="s">
        <v>1131</v>
      </c>
      <c r="H465" s="115">
        <v>20075.669999999998</v>
      </c>
      <c r="I465" s="115">
        <v>40071.74</v>
      </c>
      <c r="J465" s="115">
        <v>2</v>
      </c>
    </row>
    <row r="466" spans="4:10" ht="15.75" hidden="1" customHeight="1" x14ac:dyDescent="0.2">
      <c r="D466" s="115"/>
      <c r="E466" s="120"/>
      <c r="F466" s="120"/>
      <c r="G466" s="115" t="s">
        <v>1132</v>
      </c>
      <c r="H466" s="115">
        <v>22412.33</v>
      </c>
      <c r="I466" s="115">
        <v>44658.78</v>
      </c>
      <c r="J466" s="115">
        <v>1</v>
      </c>
    </row>
    <row r="467" spans="4:10" ht="15.75" hidden="1" customHeight="1" x14ac:dyDescent="0.2">
      <c r="D467" s="117"/>
      <c r="E467" s="117"/>
      <c r="F467" s="117"/>
      <c r="G467" s="117" t="s">
        <v>1133</v>
      </c>
      <c r="H467" s="117">
        <v>13812.74</v>
      </c>
      <c r="I467" s="117">
        <v>24513.13</v>
      </c>
      <c r="J467" s="117">
        <v>4</v>
      </c>
    </row>
    <row r="468" spans="4:10" ht="15.75" hidden="1" customHeight="1" x14ac:dyDescent="0.2">
      <c r="D468" s="122"/>
      <c r="E468" s="122"/>
      <c r="F468" s="122"/>
      <c r="G468" s="122" t="s">
        <v>1134</v>
      </c>
      <c r="H468" s="122">
        <v>10375.799999999999</v>
      </c>
      <c r="I468" s="122">
        <v>18676.810000000001</v>
      </c>
      <c r="J468" s="122">
        <v>3</v>
      </c>
    </row>
    <row r="469" spans="4:10" ht="15.75" hidden="1" customHeight="1" x14ac:dyDescent="0.2">
      <c r="D469" s="157"/>
      <c r="E469" s="157"/>
      <c r="F469" s="157"/>
      <c r="G469" s="157" t="s">
        <v>1135</v>
      </c>
      <c r="H469" s="158">
        <v>14357.15</v>
      </c>
      <c r="I469" s="158">
        <v>27814.93</v>
      </c>
      <c r="J469" s="157">
        <v>45</v>
      </c>
    </row>
    <row r="470" spans="4:10" ht="15.75" hidden="1" customHeight="1" x14ac:dyDescent="0.2">
      <c r="D470" s="117"/>
      <c r="E470" s="117"/>
      <c r="F470" s="117"/>
      <c r="G470" s="117" t="s">
        <v>1136</v>
      </c>
      <c r="H470" s="159">
        <v>7400</v>
      </c>
      <c r="I470" s="159">
        <v>14222.65</v>
      </c>
      <c r="J470" s="117">
        <v>10</v>
      </c>
    </row>
    <row r="471" spans="4:10" ht="15.75" hidden="1" customHeight="1" x14ac:dyDescent="0.2">
      <c r="D471" s="115"/>
      <c r="E471" s="115"/>
      <c r="F471" s="115"/>
      <c r="G471" s="115" t="s">
        <v>1137</v>
      </c>
      <c r="H471" s="160">
        <v>10038</v>
      </c>
      <c r="I471" s="160">
        <v>18823.37</v>
      </c>
      <c r="J471" s="115">
        <v>7</v>
      </c>
    </row>
    <row r="472" spans="4:10" ht="15.75" hidden="1" customHeight="1" x14ac:dyDescent="0.2">
      <c r="D472" s="122"/>
      <c r="E472" s="122"/>
      <c r="F472" s="122"/>
      <c r="G472" s="122" t="s">
        <v>1138</v>
      </c>
      <c r="H472" s="161">
        <v>11480</v>
      </c>
      <c r="I472" s="161">
        <v>21338.21</v>
      </c>
      <c r="J472" s="122">
        <v>2</v>
      </c>
    </row>
    <row r="473" spans="4:10" ht="15.75" hidden="1" customHeight="1" x14ac:dyDescent="0.2">
      <c r="D473" s="117"/>
      <c r="E473" s="117"/>
      <c r="F473" s="117"/>
      <c r="G473" s="117" t="s">
        <v>251</v>
      </c>
      <c r="H473" s="117">
        <v>5000</v>
      </c>
      <c r="I473" s="117">
        <v>10300</v>
      </c>
      <c r="J473" s="117">
        <v>1</v>
      </c>
    </row>
    <row r="474" spans="4:10" ht="15.75" hidden="1" customHeight="1" x14ac:dyDescent="0.2">
      <c r="D474" s="117"/>
      <c r="E474" s="117"/>
      <c r="F474" s="117"/>
      <c r="G474" s="116" t="s">
        <v>1107</v>
      </c>
      <c r="H474" s="117">
        <v>10000</v>
      </c>
      <c r="I474" s="162">
        <v>20361.18</v>
      </c>
      <c r="J474" s="118">
        <v>1</v>
      </c>
    </row>
    <row r="475" spans="4:10" ht="15.75" hidden="1" customHeight="1" x14ac:dyDescent="0.2">
      <c r="D475" s="115"/>
      <c r="E475" s="115"/>
      <c r="F475" s="115"/>
      <c r="G475" s="119" t="s">
        <v>1139</v>
      </c>
      <c r="H475" s="115">
        <v>8500</v>
      </c>
      <c r="I475" s="156">
        <v>17520.169999999998</v>
      </c>
      <c r="J475" s="120">
        <v>6</v>
      </c>
    </row>
    <row r="476" spans="4:10" ht="15.75" hidden="1" customHeight="1" x14ac:dyDescent="0.2">
      <c r="D476" s="115"/>
      <c r="E476" s="115"/>
      <c r="F476" s="115"/>
      <c r="G476" s="119" t="s">
        <v>1140</v>
      </c>
      <c r="H476" s="115">
        <v>12000</v>
      </c>
      <c r="I476" s="156">
        <v>24147.87</v>
      </c>
      <c r="J476" s="120">
        <v>3</v>
      </c>
    </row>
    <row r="477" spans="4:10" ht="15.75" hidden="1" customHeight="1" x14ac:dyDescent="0.2">
      <c r="D477" s="115"/>
      <c r="E477" s="115"/>
      <c r="F477" s="115"/>
      <c r="G477" s="119" t="s">
        <v>1141</v>
      </c>
      <c r="H477" s="115">
        <v>7500</v>
      </c>
      <c r="I477" s="156">
        <v>15626.54</v>
      </c>
      <c r="J477" s="120">
        <v>15</v>
      </c>
    </row>
    <row r="478" spans="4:10" ht="15.75" hidden="1" customHeight="1" x14ac:dyDescent="0.2">
      <c r="D478" s="115"/>
      <c r="E478" s="115"/>
      <c r="F478" s="115"/>
      <c r="G478" s="119" t="s">
        <v>1142</v>
      </c>
      <c r="H478" s="115">
        <v>6500</v>
      </c>
      <c r="I478" s="156">
        <v>13732.95</v>
      </c>
      <c r="J478" s="120">
        <v>3</v>
      </c>
    </row>
    <row r="479" spans="4:10" ht="15.75" hidden="1" customHeight="1" x14ac:dyDescent="0.2">
      <c r="D479" s="115"/>
      <c r="E479" s="115"/>
      <c r="F479" s="115"/>
      <c r="G479" s="119" t="s">
        <v>1143</v>
      </c>
      <c r="H479" s="115">
        <v>6500</v>
      </c>
      <c r="I479" s="156">
        <v>13732.95</v>
      </c>
      <c r="J479" s="120">
        <v>4</v>
      </c>
    </row>
    <row r="480" spans="4:10" ht="15.75" hidden="1" customHeight="1" x14ac:dyDescent="0.2">
      <c r="D480" s="122"/>
      <c r="E480" s="122"/>
      <c r="F480" s="122"/>
      <c r="G480" s="121" t="s">
        <v>49</v>
      </c>
      <c r="H480" s="122">
        <v>7000</v>
      </c>
      <c r="I480" s="165">
        <v>14679.71</v>
      </c>
      <c r="J480" s="123">
        <v>3</v>
      </c>
    </row>
    <row r="481" spans="4:10" ht="15.75" hidden="1" customHeight="1" x14ac:dyDescent="0.2">
      <c r="D481" s="117"/>
      <c r="E481" s="117"/>
      <c r="F481" s="117"/>
      <c r="G481" s="117" t="s">
        <v>1144</v>
      </c>
      <c r="H481" s="117">
        <v>11355.91</v>
      </c>
      <c r="I481" s="117">
        <v>21436.896956178429</v>
      </c>
      <c r="J481" s="117">
        <v>4</v>
      </c>
    </row>
    <row r="482" spans="4:10" ht="15.75" hidden="1" customHeight="1" x14ac:dyDescent="0.2">
      <c r="D482" s="115"/>
      <c r="E482" s="115"/>
      <c r="F482" s="115"/>
      <c r="G482" s="115" t="s">
        <v>1145</v>
      </c>
      <c r="H482" s="115">
        <v>9514.39</v>
      </c>
      <c r="I482" s="115">
        <v>18078.412135283488</v>
      </c>
      <c r="J482" s="115">
        <v>2</v>
      </c>
    </row>
    <row r="483" spans="4:10" ht="15.75" hidden="1" customHeight="1" x14ac:dyDescent="0.2">
      <c r="D483" s="115"/>
      <c r="E483" s="115"/>
      <c r="F483" s="115"/>
      <c r="G483" s="115" t="s">
        <v>1146</v>
      </c>
      <c r="H483" s="115">
        <v>9639.99</v>
      </c>
      <c r="I483" s="115">
        <v>18307.476002906111</v>
      </c>
      <c r="J483" s="115">
        <v>2</v>
      </c>
    </row>
    <row r="484" spans="4:10" ht="15.75" hidden="1" customHeight="1" x14ac:dyDescent="0.2">
      <c r="D484" s="115"/>
      <c r="E484" s="115"/>
      <c r="F484" s="115"/>
      <c r="G484" s="115" t="s">
        <v>1147</v>
      </c>
      <c r="H484" s="115">
        <v>11849.27</v>
      </c>
      <c r="I484" s="115">
        <v>22336.665664222186</v>
      </c>
      <c r="J484" s="115">
        <v>2</v>
      </c>
    </row>
    <row r="485" spans="4:10" ht="15.75" hidden="1" customHeight="1" x14ac:dyDescent="0.2">
      <c r="D485" s="115"/>
      <c r="E485" s="115"/>
      <c r="F485" s="115"/>
      <c r="G485" s="115" t="s">
        <v>45</v>
      </c>
      <c r="H485" s="115">
        <v>11013.89</v>
      </c>
      <c r="I485" s="115">
        <v>20813.135618564673</v>
      </c>
      <c r="J485" s="115">
        <v>2</v>
      </c>
    </row>
    <row r="486" spans="4:10" ht="15.75" hidden="1" customHeight="1" x14ac:dyDescent="0.2">
      <c r="D486" s="117"/>
      <c r="E486" s="117"/>
      <c r="F486" s="163"/>
      <c r="G486" s="117" t="s">
        <v>1148</v>
      </c>
      <c r="H486" s="156"/>
      <c r="I486" s="162"/>
      <c r="J486" s="117"/>
    </row>
    <row r="487" spans="4:10" ht="15.75" hidden="1" customHeight="1" x14ac:dyDescent="0.2">
      <c r="D487" s="115"/>
      <c r="E487" s="115"/>
      <c r="F487" s="164"/>
      <c r="G487" s="115" t="s">
        <v>1149</v>
      </c>
      <c r="I487" s="156"/>
      <c r="J487" s="115"/>
    </row>
    <row r="488" spans="4:10" ht="15.75" hidden="1" customHeight="1" x14ac:dyDescent="0.2">
      <c r="D488" s="115"/>
      <c r="E488" s="115"/>
      <c r="F488" s="164"/>
      <c r="G488" s="115" t="s">
        <v>1138</v>
      </c>
      <c r="H488" s="156"/>
      <c r="I488" s="156"/>
      <c r="J488" s="115"/>
    </row>
    <row r="489" spans="4:10" ht="15.75" hidden="1" customHeight="1" x14ac:dyDescent="0.2">
      <c r="D489" s="115"/>
      <c r="E489" s="115"/>
      <c r="F489" s="164"/>
      <c r="G489" s="115" t="s">
        <v>1150</v>
      </c>
      <c r="H489" s="115"/>
      <c r="I489" s="115"/>
      <c r="J489" s="115"/>
    </row>
    <row r="490" spans="4:10" ht="15.75" hidden="1" customHeight="1" x14ac:dyDescent="0.2">
      <c r="D490" s="115"/>
      <c r="E490" s="115"/>
      <c r="F490" s="164"/>
      <c r="G490" s="115" t="s">
        <v>1151</v>
      </c>
      <c r="H490" s="115"/>
      <c r="I490" s="115"/>
      <c r="J490" s="115"/>
    </row>
    <row r="491" spans="4:10" ht="15.75" hidden="1" customHeight="1" x14ac:dyDescent="0.2">
      <c r="D491" s="115"/>
      <c r="E491" s="115"/>
      <c r="F491" s="164"/>
      <c r="G491" s="115" t="s">
        <v>1152</v>
      </c>
      <c r="H491" s="115"/>
      <c r="I491" s="115"/>
      <c r="J491" s="115"/>
    </row>
    <row r="492" spans="4:10" ht="15.75" hidden="1" customHeight="1" x14ac:dyDescent="0.2">
      <c r="D492" s="115"/>
      <c r="E492" s="115"/>
      <c r="F492" s="164"/>
      <c r="G492" s="115" t="s">
        <v>1153</v>
      </c>
      <c r="H492" s="115"/>
      <c r="I492" s="115"/>
      <c r="J492" s="115"/>
    </row>
    <row r="493" spans="4:10" ht="15.75" hidden="1" customHeight="1" x14ac:dyDescent="0.2">
      <c r="D493" s="115"/>
      <c r="E493" s="115"/>
      <c r="F493" s="164"/>
      <c r="G493" s="115" t="s">
        <v>1154</v>
      </c>
      <c r="H493" s="115"/>
      <c r="I493" s="115"/>
      <c r="J493" s="115"/>
    </row>
    <row r="494" spans="4:10" ht="15.75" hidden="1" customHeight="1" x14ac:dyDescent="0.2">
      <c r="D494" s="115"/>
      <c r="E494" s="115"/>
      <c r="F494" s="164"/>
      <c r="G494" s="115" t="s">
        <v>1155</v>
      </c>
      <c r="H494" s="115"/>
      <c r="I494" s="115"/>
      <c r="J494" s="115"/>
    </row>
    <row r="495" spans="4:10" ht="15.75" hidden="1" customHeight="1" x14ac:dyDescent="0.2">
      <c r="D495" s="115"/>
      <c r="E495" s="115"/>
      <c r="F495" s="164"/>
      <c r="G495" s="115" t="s">
        <v>1156</v>
      </c>
      <c r="H495" s="115"/>
      <c r="I495" s="115"/>
      <c r="J495" s="115"/>
    </row>
    <row r="496" spans="4:10" ht="15.75" hidden="1" customHeight="1" x14ac:dyDescent="0.2">
      <c r="D496" s="115"/>
      <c r="E496" s="115"/>
      <c r="F496" s="164"/>
      <c r="G496" s="115" t="s">
        <v>1157</v>
      </c>
      <c r="H496" s="115"/>
      <c r="I496" s="115"/>
      <c r="J496" s="115"/>
    </row>
    <row r="497" spans="7:10" ht="15.75" hidden="1" customHeight="1" x14ac:dyDescent="0.2">
      <c r="G497" s="115" t="s">
        <v>1158</v>
      </c>
      <c r="H497" s="115"/>
      <c r="I497" s="115"/>
      <c r="J497" s="115"/>
    </row>
    <row r="498" spans="7:10" ht="15.75" hidden="1" customHeight="1" x14ac:dyDescent="0.2">
      <c r="G498" s="122" t="s">
        <v>1159</v>
      </c>
      <c r="H498" s="122"/>
      <c r="I498" s="122"/>
      <c r="J498" s="122"/>
    </row>
    <row r="595" spans="1:1" ht="15.75" hidden="1" customHeight="1" x14ac:dyDescent="0.2">
      <c r="A595" s="691"/>
    </row>
    <row r="596" spans="1:1" ht="15.75" hidden="1" customHeight="1" x14ac:dyDescent="0.2">
      <c r="A596" s="692"/>
    </row>
    <row r="597" spans="1:1" ht="15.75" hidden="1" customHeight="1" x14ac:dyDescent="0.2">
      <c r="A597" s="692"/>
    </row>
    <row r="598" spans="1:1" ht="15.75" hidden="1" customHeight="1" x14ac:dyDescent="0.2">
      <c r="A598" s="692"/>
    </row>
    <row r="599" spans="1:1" ht="15.75" hidden="1" customHeight="1" x14ac:dyDescent="0.2">
      <c r="A599" s="692"/>
    </row>
    <row r="600" spans="1:1" ht="15.75" hidden="1" customHeight="1" x14ac:dyDescent="0.2">
      <c r="A600" s="692"/>
    </row>
    <row r="601" spans="1:1" ht="15.75" hidden="1" customHeight="1" x14ac:dyDescent="0.2">
      <c r="A601" s="692"/>
    </row>
    <row r="602" spans="1:1" ht="15.75" hidden="1" customHeight="1" x14ac:dyDescent="0.2">
      <c r="A602" s="692"/>
    </row>
    <row r="603" spans="1:1" ht="15.75" hidden="1" customHeight="1" x14ac:dyDescent="0.2">
      <c r="A603" s="692"/>
    </row>
    <row r="604" spans="1:1" ht="15.75" hidden="1" customHeight="1" x14ac:dyDescent="0.2">
      <c r="A604" s="692"/>
    </row>
    <row r="605" spans="1:1" ht="15.75" hidden="1" customHeight="1" x14ac:dyDescent="0.2">
      <c r="A605" s="692"/>
    </row>
    <row r="606" spans="1:1" ht="15.75" hidden="1" customHeight="1" x14ac:dyDescent="0.2">
      <c r="A606" s="692"/>
    </row>
    <row r="607" spans="1:1" ht="15.75" hidden="1" customHeight="1" x14ac:dyDescent="0.2">
      <c r="A607" s="692"/>
    </row>
    <row r="608" spans="1:1" ht="15.75" hidden="1" customHeight="1" x14ac:dyDescent="0.2">
      <c r="A608" s="692"/>
    </row>
    <row r="609" spans="1:1" ht="15.75" hidden="1" customHeight="1" x14ac:dyDescent="0.2">
      <c r="A609" s="692"/>
    </row>
    <row r="610" spans="1:1" ht="15.75" hidden="1" customHeight="1" x14ac:dyDescent="0.2">
      <c r="A610" s="692"/>
    </row>
    <row r="611" spans="1:1" ht="15.75" hidden="1" customHeight="1" x14ac:dyDescent="0.2">
      <c r="A611" s="692"/>
    </row>
    <row r="612" spans="1:1" ht="15.75" hidden="1" customHeight="1" x14ac:dyDescent="0.2">
      <c r="A612" s="692"/>
    </row>
    <row r="613" spans="1:1" ht="15.75" hidden="1" customHeight="1" x14ac:dyDescent="0.2">
      <c r="A613" s="692"/>
    </row>
    <row r="614" spans="1:1" ht="15.75" hidden="1" customHeight="1" x14ac:dyDescent="0.2">
      <c r="A614" s="692"/>
    </row>
    <row r="615" spans="1:1" ht="15.75" hidden="1" customHeight="1" x14ac:dyDescent="0.2">
      <c r="A615" s="692"/>
    </row>
    <row r="616" spans="1:1" ht="15.75" hidden="1" customHeight="1" x14ac:dyDescent="0.2">
      <c r="A616" s="692"/>
    </row>
    <row r="617" spans="1:1" ht="15.75" hidden="1" customHeight="1" x14ac:dyDescent="0.2">
      <c r="A617" s="692"/>
    </row>
    <row r="618" spans="1:1" ht="15.75" hidden="1" customHeight="1" x14ac:dyDescent="0.2">
      <c r="A618" s="692"/>
    </row>
    <row r="619" spans="1:1" ht="15.75" hidden="1" customHeight="1" x14ac:dyDescent="0.2">
      <c r="A619" s="692"/>
    </row>
    <row r="620" spans="1:1" ht="15.75" hidden="1" customHeight="1" x14ac:dyDescent="0.2">
      <c r="A620" s="692"/>
    </row>
    <row r="621" spans="1:1" ht="15.75" hidden="1" customHeight="1" x14ac:dyDescent="0.2">
      <c r="A621" s="692"/>
    </row>
    <row r="622" spans="1:1" ht="15.75" hidden="1" customHeight="1" x14ac:dyDescent="0.2">
      <c r="A622" s="692"/>
    </row>
    <row r="623" spans="1:1" ht="15.75" hidden="1" customHeight="1" x14ac:dyDescent="0.2">
      <c r="A623" s="692"/>
    </row>
    <row r="624" spans="1:1" ht="15.75" hidden="1" customHeight="1" x14ac:dyDescent="0.2">
      <c r="A624" s="692"/>
    </row>
    <row r="625" spans="1:1" ht="15.75" hidden="1" customHeight="1" x14ac:dyDescent="0.2">
      <c r="A625" s="692"/>
    </row>
    <row r="626" spans="1:1" ht="15.75" hidden="1" customHeight="1" x14ac:dyDescent="0.2">
      <c r="A626" s="692"/>
    </row>
    <row r="627" spans="1:1" ht="15.75" hidden="1" customHeight="1" x14ac:dyDescent="0.2">
      <c r="A627" s="692"/>
    </row>
    <row r="628" spans="1:1" ht="15.75" hidden="1" customHeight="1" x14ac:dyDescent="0.2">
      <c r="A628" s="692"/>
    </row>
    <row r="629" spans="1:1" ht="15.75" hidden="1" customHeight="1" x14ac:dyDescent="0.2">
      <c r="A629" s="693"/>
    </row>
    <row r="630" spans="1:1" ht="15.75" hidden="1" customHeight="1" x14ac:dyDescent="0.2">
      <c r="A630" s="691"/>
    </row>
    <row r="631" spans="1:1" ht="15.75" hidden="1" customHeight="1" x14ac:dyDescent="0.2">
      <c r="A631" s="692"/>
    </row>
    <row r="632" spans="1:1" ht="15.75" hidden="1" customHeight="1" x14ac:dyDescent="0.2">
      <c r="A632" s="692"/>
    </row>
    <row r="633" spans="1:1" ht="15.75" hidden="1" customHeight="1" x14ac:dyDescent="0.2">
      <c r="A633" s="692"/>
    </row>
    <row r="634" spans="1:1" ht="15.75" hidden="1" customHeight="1" x14ac:dyDescent="0.2">
      <c r="A634" s="692"/>
    </row>
    <row r="635" spans="1:1" ht="15.75" hidden="1" customHeight="1" x14ac:dyDescent="0.2">
      <c r="A635" s="692"/>
    </row>
    <row r="636" spans="1:1" ht="15.75" hidden="1" customHeight="1" x14ac:dyDescent="0.2">
      <c r="A636" s="692"/>
    </row>
    <row r="637" spans="1:1" ht="15.75" hidden="1" customHeight="1" x14ac:dyDescent="0.2">
      <c r="A637" s="692"/>
    </row>
    <row r="638" spans="1:1" ht="15.75" hidden="1" customHeight="1" x14ac:dyDescent="0.2">
      <c r="A638" s="692"/>
    </row>
    <row r="639" spans="1:1" ht="15.75" hidden="1" customHeight="1" x14ac:dyDescent="0.2">
      <c r="A639" s="692"/>
    </row>
    <row r="640" spans="1:1" ht="15.75" hidden="1" customHeight="1" x14ac:dyDescent="0.2">
      <c r="A640" s="692"/>
    </row>
    <row r="641" spans="1:1" ht="15.75" hidden="1" customHeight="1" x14ac:dyDescent="0.2">
      <c r="A641" s="692"/>
    </row>
    <row r="642" spans="1:1" ht="15.75" hidden="1" customHeight="1" x14ac:dyDescent="0.2">
      <c r="A642" s="692"/>
    </row>
    <row r="643" spans="1:1" ht="15.75" hidden="1" customHeight="1" x14ac:dyDescent="0.2">
      <c r="A643" s="692"/>
    </row>
    <row r="644" spans="1:1" ht="15.75" hidden="1" customHeight="1" x14ac:dyDescent="0.2">
      <c r="A644" s="692"/>
    </row>
    <row r="645" spans="1:1" ht="15.75" hidden="1" customHeight="1" x14ac:dyDescent="0.2">
      <c r="A645" s="692"/>
    </row>
    <row r="646" spans="1:1" ht="15.75" hidden="1" customHeight="1" x14ac:dyDescent="0.2">
      <c r="A646" s="692"/>
    </row>
    <row r="647" spans="1:1" ht="15.75" hidden="1" customHeight="1" x14ac:dyDescent="0.2">
      <c r="A647" s="692"/>
    </row>
    <row r="648" spans="1:1" ht="15.75" hidden="1" customHeight="1" x14ac:dyDescent="0.2">
      <c r="A648" s="692"/>
    </row>
    <row r="649" spans="1:1" ht="15.75" hidden="1" customHeight="1" x14ac:dyDescent="0.2">
      <c r="A649" s="692"/>
    </row>
    <row r="650" spans="1:1" ht="15.75" hidden="1" customHeight="1" x14ac:dyDescent="0.2">
      <c r="A650" s="692"/>
    </row>
    <row r="651" spans="1:1" ht="15.75" hidden="1" customHeight="1" x14ac:dyDescent="0.2">
      <c r="A651" s="692"/>
    </row>
    <row r="652" spans="1:1" ht="15.75" hidden="1" customHeight="1" x14ac:dyDescent="0.2">
      <c r="A652" s="692"/>
    </row>
    <row r="653" spans="1:1" ht="15.75" hidden="1" customHeight="1" x14ac:dyDescent="0.2">
      <c r="A653" s="692"/>
    </row>
    <row r="654" spans="1:1" ht="15.75" hidden="1" customHeight="1" x14ac:dyDescent="0.2">
      <c r="A654" s="693"/>
    </row>
    <row r="655" spans="1:1" ht="15.75" hidden="1" customHeight="1" x14ac:dyDescent="0.2">
      <c r="A655" s="691" t="s">
        <v>1160</v>
      </c>
    </row>
    <row r="656" spans="1:1" ht="15.75" hidden="1" customHeight="1" x14ac:dyDescent="0.2">
      <c r="A656" s="692"/>
    </row>
    <row r="657" spans="1:1" ht="15.75" hidden="1" customHeight="1" x14ac:dyDescent="0.2">
      <c r="A657" s="692"/>
    </row>
    <row r="658" spans="1:1" ht="15.75" hidden="1" customHeight="1" x14ac:dyDescent="0.2">
      <c r="A658" s="692"/>
    </row>
    <row r="659" spans="1:1" ht="15.75" hidden="1" customHeight="1" x14ac:dyDescent="0.2">
      <c r="A659" s="692"/>
    </row>
    <row r="660" spans="1:1" ht="15.75" hidden="1" customHeight="1" x14ac:dyDescent="0.2">
      <c r="A660" s="692"/>
    </row>
    <row r="661" spans="1:1" ht="15.75" hidden="1" customHeight="1" x14ac:dyDescent="0.2">
      <c r="A661" s="692"/>
    </row>
    <row r="662" spans="1:1" ht="15.75" hidden="1" customHeight="1" x14ac:dyDescent="0.2">
      <c r="A662" s="692"/>
    </row>
    <row r="663" spans="1:1" ht="15.75" hidden="1" customHeight="1" x14ac:dyDescent="0.2">
      <c r="A663" s="692"/>
    </row>
    <row r="664" spans="1:1" ht="15.75" hidden="1" customHeight="1" x14ac:dyDescent="0.2">
      <c r="A664" s="692"/>
    </row>
    <row r="665" spans="1:1" ht="15.75" hidden="1" customHeight="1" x14ac:dyDescent="0.2">
      <c r="A665" s="692"/>
    </row>
    <row r="666" spans="1:1" ht="15.75" hidden="1" customHeight="1" x14ac:dyDescent="0.2">
      <c r="A666" s="692"/>
    </row>
    <row r="667" spans="1:1" ht="15.75" hidden="1" customHeight="1" x14ac:dyDescent="0.2">
      <c r="A667" s="692"/>
    </row>
    <row r="668" spans="1:1" ht="15.75" hidden="1" customHeight="1" x14ac:dyDescent="0.2">
      <c r="A668" s="692"/>
    </row>
    <row r="669" spans="1:1" ht="15.75" hidden="1" customHeight="1" x14ac:dyDescent="0.2">
      <c r="A669" s="692"/>
    </row>
    <row r="670" spans="1:1" ht="15.75" hidden="1" customHeight="1" x14ac:dyDescent="0.2">
      <c r="A670" s="692"/>
    </row>
    <row r="671" spans="1:1" ht="15.75" hidden="1" customHeight="1" x14ac:dyDescent="0.2">
      <c r="A671" s="692"/>
    </row>
    <row r="672" spans="1:1" ht="15.75" hidden="1" customHeight="1" x14ac:dyDescent="0.2">
      <c r="A672" s="692"/>
    </row>
    <row r="673" spans="1:1" ht="15.75" hidden="1" customHeight="1" x14ac:dyDescent="0.2">
      <c r="A673" s="692"/>
    </row>
    <row r="674" spans="1:1" ht="15.75" hidden="1" customHeight="1" x14ac:dyDescent="0.2">
      <c r="A674" s="692"/>
    </row>
    <row r="675" spans="1:1" ht="15.75" hidden="1" customHeight="1" x14ac:dyDescent="0.2">
      <c r="A675" s="692"/>
    </row>
    <row r="676" spans="1:1" ht="15.75" hidden="1" customHeight="1" x14ac:dyDescent="0.2">
      <c r="A676" s="692"/>
    </row>
    <row r="677" spans="1:1" ht="15.75" hidden="1" customHeight="1" x14ac:dyDescent="0.2">
      <c r="A677" s="692"/>
    </row>
    <row r="678" spans="1:1" ht="15.75" hidden="1" customHeight="1" x14ac:dyDescent="0.2">
      <c r="A678" s="692"/>
    </row>
    <row r="679" spans="1:1" ht="15.75" hidden="1" customHeight="1" x14ac:dyDescent="0.2">
      <c r="A679" s="692"/>
    </row>
    <row r="680" spans="1:1" ht="15.75" hidden="1" customHeight="1" x14ac:dyDescent="0.2">
      <c r="A680" s="692"/>
    </row>
    <row r="681" spans="1:1" ht="15.75" hidden="1" customHeight="1" x14ac:dyDescent="0.2">
      <c r="A681" s="692"/>
    </row>
    <row r="682" spans="1:1" ht="15.75" hidden="1" customHeight="1" x14ac:dyDescent="0.2">
      <c r="A682" s="692"/>
    </row>
    <row r="683" spans="1:1" ht="15.75" hidden="1" customHeight="1" x14ac:dyDescent="0.2">
      <c r="A683" s="692"/>
    </row>
    <row r="684" spans="1:1" ht="15.75" hidden="1" customHeight="1" x14ac:dyDescent="0.2">
      <c r="A684" s="692"/>
    </row>
    <row r="685" spans="1:1" ht="15.75" hidden="1" customHeight="1" x14ac:dyDescent="0.2">
      <c r="A685" s="692"/>
    </row>
    <row r="686" spans="1:1" ht="15.75" hidden="1" customHeight="1" x14ac:dyDescent="0.2">
      <c r="A686" s="692"/>
    </row>
    <row r="687" spans="1:1" ht="15.75" hidden="1" customHeight="1" x14ac:dyDescent="0.2">
      <c r="A687" s="692"/>
    </row>
    <row r="688" spans="1:1" ht="15.75" hidden="1" customHeight="1" x14ac:dyDescent="0.2">
      <c r="A688" s="692"/>
    </row>
    <row r="689" spans="1:1" ht="15.75" hidden="1" customHeight="1" x14ac:dyDescent="0.2">
      <c r="A689" s="692"/>
    </row>
    <row r="690" spans="1:1" ht="15.75" hidden="1" customHeight="1" x14ac:dyDescent="0.2">
      <c r="A690" s="692"/>
    </row>
    <row r="691" spans="1:1" ht="15.75" hidden="1" customHeight="1" x14ac:dyDescent="0.2">
      <c r="A691" s="692"/>
    </row>
    <row r="692" spans="1:1" ht="15.75" hidden="1" customHeight="1" x14ac:dyDescent="0.2">
      <c r="A692" s="692"/>
    </row>
    <row r="693" spans="1:1" ht="15.75" hidden="1" customHeight="1" x14ac:dyDescent="0.2">
      <c r="A693" s="692"/>
    </row>
    <row r="694" spans="1:1" ht="15.75" hidden="1" customHeight="1" x14ac:dyDescent="0.2">
      <c r="A694" s="692"/>
    </row>
    <row r="695" spans="1:1" ht="15.75" hidden="1" customHeight="1" x14ac:dyDescent="0.2">
      <c r="A695" s="692"/>
    </row>
    <row r="696" spans="1:1" ht="15.75" hidden="1" customHeight="1" x14ac:dyDescent="0.2">
      <c r="A696" s="692"/>
    </row>
    <row r="697" spans="1:1" ht="15.75" hidden="1" customHeight="1" x14ac:dyDescent="0.2">
      <c r="A697" s="692"/>
    </row>
    <row r="698" spans="1:1" ht="15.75" hidden="1" customHeight="1" x14ac:dyDescent="0.2">
      <c r="A698" s="692"/>
    </row>
    <row r="699" spans="1:1" ht="15.75" hidden="1" customHeight="1" x14ac:dyDescent="0.2">
      <c r="A699" s="692"/>
    </row>
    <row r="700" spans="1:1" ht="15.75" hidden="1" customHeight="1" x14ac:dyDescent="0.2">
      <c r="A700" s="692"/>
    </row>
    <row r="701" spans="1:1" ht="15.75" hidden="1" customHeight="1" x14ac:dyDescent="0.2">
      <c r="A701" s="692"/>
    </row>
    <row r="702" spans="1:1" ht="15.75" hidden="1" customHeight="1" x14ac:dyDescent="0.2">
      <c r="A702" s="692"/>
    </row>
    <row r="703" spans="1:1" ht="15.75" hidden="1" customHeight="1" x14ac:dyDescent="0.2">
      <c r="A703" s="692"/>
    </row>
    <row r="704" spans="1:1" ht="15.75" hidden="1" customHeight="1" x14ac:dyDescent="0.2">
      <c r="A704" s="692"/>
    </row>
    <row r="705" spans="1:1" ht="15.75" hidden="1" customHeight="1" x14ac:dyDescent="0.2">
      <c r="A705" s="692"/>
    </row>
    <row r="706" spans="1:1" ht="15.75" hidden="1" customHeight="1" x14ac:dyDescent="0.2">
      <c r="A706" s="692"/>
    </row>
    <row r="707" spans="1:1" ht="15.75" hidden="1" customHeight="1" x14ac:dyDescent="0.2">
      <c r="A707" s="692"/>
    </row>
    <row r="708" spans="1:1" ht="15.75" hidden="1" customHeight="1" x14ac:dyDescent="0.2">
      <c r="A708" s="692"/>
    </row>
    <row r="709" spans="1:1" ht="15.75" hidden="1" customHeight="1" x14ac:dyDescent="0.2">
      <c r="A709" s="692"/>
    </row>
    <row r="710" spans="1:1" ht="15.75" hidden="1" customHeight="1" x14ac:dyDescent="0.2">
      <c r="A710" s="693"/>
    </row>
    <row r="711" spans="1:1" ht="15.75" hidden="1" customHeight="1" x14ac:dyDescent="0.2">
      <c r="A711" s="691"/>
    </row>
    <row r="712" spans="1:1" ht="15.75" hidden="1" customHeight="1" x14ac:dyDescent="0.2">
      <c r="A712" s="692"/>
    </row>
    <row r="713" spans="1:1" ht="15.75" hidden="1" customHeight="1" x14ac:dyDescent="0.2">
      <c r="A713" s="692"/>
    </row>
    <row r="714" spans="1:1" ht="15.75" hidden="1" customHeight="1" x14ac:dyDescent="0.2">
      <c r="A714" s="692"/>
    </row>
    <row r="715" spans="1:1" ht="15.75" hidden="1" customHeight="1" x14ac:dyDescent="0.2">
      <c r="A715" s="692"/>
    </row>
    <row r="716" spans="1:1" ht="15.75" hidden="1" customHeight="1" x14ac:dyDescent="0.2">
      <c r="A716" s="692"/>
    </row>
    <row r="717" spans="1:1" ht="15.75" hidden="1" customHeight="1" x14ac:dyDescent="0.2">
      <c r="A717" s="692"/>
    </row>
    <row r="718" spans="1:1" ht="15.75" hidden="1" customHeight="1" x14ac:dyDescent="0.2">
      <c r="A718" s="692"/>
    </row>
    <row r="719" spans="1:1" ht="15.75" hidden="1" customHeight="1" x14ac:dyDescent="0.2">
      <c r="A719" s="692"/>
    </row>
    <row r="720" spans="1:1" ht="15.75" hidden="1" customHeight="1" x14ac:dyDescent="0.2">
      <c r="A720" s="692"/>
    </row>
    <row r="721" spans="1:1" ht="15.75" hidden="1" customHeight="1" x14ac:dyDescent="0.2">
      <c r="A721" s="692"/>
    </row>
    <row r="722" spans="1:1" ht="15.75" hidden="1" customHeight="1" x14ac:dyDescent="0.2">
      <c r="A722" s="692"/>
    </row>
    <row r="723" spans="1:1" ht="15.75" hidden="1" customHeight="1" x14ac:dyDescent="0.2">
      <c r="A723" s="692"/>
    </row>
    <row r="724" spans="1:1" ht="15.75" hidden="1" customHeight="1" x14ac:dyDescent="0.2">
      <c r="A724" s="692"/>
    </row>
    <row r="725" spans="1:1" ht="15.75" hidden="1" customHeight="1" x14ac:dyDescent="0.2">
      <c r="A725" s="692"/>
    </row>
    <row r="726" spans="1:1" ht="15.75" hidden="1" customHeight="1" x14ac:dyDescent="0.2">
      <c r="A726" s="692"/>
    </row>
    <row r="727" spans="1:1" ht="15.75" hidden="1" customHeight="1" x14ac:dyDescent="0.2">
      <c r="A727" s="692"/>
    </row>
    <row r="728" spans="1:1" ht="15.75" hidden="1" customHeight="1" x14ac:dyDescent="0.2">
      <c r="A728" s="692"/>
    </row>
    <row r="729" spans="1:1" ht="15.75" hidden="1" customHeight="1" x14ac:dyDescent="0.2">
      <c r="A729" s="692"/>
    </row>
    <row r="730" spans="1:1" ht="15.75" hidden="1" customHeight="1" x14ac:dyDescent="0.2">
      <c r="A730" s="692"/>
    </row>
    <row r="731" spans="1:1" ht="15.75" hidden="1" customHeight="1" x14ac:dyDescent="0.2">
      <c r="A731" s="692"/>
    </row>
    <row r="732" spans="1:1" ht="15.75" hidden="1" customHeight="1" x14ac:dyDescent="0.2">
      <c r="A732" s="692"/>
    </row>
    <row r="733" spans="1:1" ht="15.75" hidden="1" customHeight="1" x14ac:dyDescent="0.2">
      <c r="A733" s="692"/>
    </row>
    <row r="734" spans="1:1" ht="15.75" hidden="1" customHeight="1" x14ac:dyDescent="0.2">
      <c r="A734" s="692"/>
    </row>
    <row r="735" spans="1:1" ht="15.75" hidden="1" customHeight="1" x14ac:dyDescent="0.2">
      <c r="A735" s="692"/>
    </row>
    <row r="736" spans="1:1" ht="15.75" hidden="1" customHeight="1" x14ac:dyDescent="0.2">
      <c r="A736" s="692"/>
    </row>
    <row r="737" spans="1:1" ht="15.75" hidden="1" customHeight="1" x14ac:dyDescent="0.2">
      <c r="A737" s="692"/>
    </row>
    <row r="738" spans="1:1" ht="15.75" hidden="1" customHeight="1" x14ac:dyDescent="0.2">
      <c r="A738" s="692"/>
    </row>
    <row r="739" spans="1:1" ht="15.75" hidden="1" customHeight="1" x14ac:dyDescent="0.2">
      <c r="A739" s="692"/>
    </row>
    <row r="740" spans="1:1" ht="15.75" hidden="1" customHeight="1" x14ac:dyDescent="0.2">
      <c r="A740" s="692"/>
    </row>
    <row r="741" spans="1:1" ht="15.75" hidden="1" customHeight="1" x14ac:dyDescent="0.2">
      <c r="A741" s="692"/>
    </row>
    <row r="742" spans="1:1" ht="15.75" hidden="1" customHeight="1" x14ac:dyDescent="0.2">
      <c r="A742" s="692"/>
    </row>
    <row r="743" spans="1:1" ht="15.75" hidden="1" customHeight="1" x14ac:dyDescent="0.2">
      <c r="A743" s="692"/>
    </row>
    <row r="744" spans="1:1" ht="15.75" hidden="1" customHeight="1" x14ac:dyDescent="0.2">
      <c r="A744" s="692"/>
    </row>
    <row r="745" spans="1:1" ht="15.75" hidden="1" customHeight="1" x14ac:dyDescent="0.2">
      <c r="A745" s="692"/>
    </row>
    <row r="746" spans="1:1" ht="15.75" hidden="1" customHeight="1" x14ac:dyDescent="0.2">
      <c r="A746" s="693"/>
    </row>
    <row r="747" spans="1:1" ht="15.75" hidden="1" customHeight="1" x14ac:dyDescent="0.2">
      <c r="A747" s="691"/>
    </row>
    <row r="748" spans="1:1" ht="15.75" hidden="1" customHeight="1" x14ac:dyDescent="0.2">
      <c r="A748" s="692"/>
    </row>
    <row r="749" spans="1:1" ht="15.75" hidden="1" customHeight="1" x14ac:dyDescent="0.2">
      <c r="A749" s="692"/>
    </row>
    <row r="750" spans="1:1" ht="15.75" hidden="1" customHeight="1" x14ac:dyDescent="0.2">
      <c r="A750" s="692"/>
    </row>
    <row r="751" spans="1:1" ht="15.75" hidden="1" customHeight="1" x14ac:dyDescent="0.2">
      <c r="A751" s="692"/>
    </row>
    <row r="752" spans="1:1" ht="15.75" hidden="1" customHeight="1" x14ac:dyDescent="0.2">
      <c r="A752" s="692"/>
    </row>
    <row r="753" spans="1:1" ht="15.75" hidden="1" customHeight="1" x14ac:dyDescent="0.2">
      <c r="A753" s="692"/>
    </row>
    <row r="754" spans="1:1" ht="15.75" hidden="1" customHeight="1" x14ac:dyDescent="0.2">
      <c r="A754" s="692"/>
    </row>
    <row r="755" spans="1:1" ht="15.75" hidden="1" customHeight="1" x14ac:dyDescent="0.2">
      <c r="A755" s="692"/>
    </row>
    <row r="756" spans="1:1" ht="15.75" hidden="1" customHeight="1" x14ac:dyDescent="0.2">
      <c r="A756" s="692"/>
    </row>
    <row r="757" spans="1:1" ht="15.75" hidden="1" customHeight="1" x14ac:dyDescent="0.2">
      <c r="A757" s="692"/>
    </row>
    <row r="758" spans="1:1" ht="15.75" hidden="1" customHeight="1" x14ac:dyDescent="0.2">
      <c r="A758" s="692"/>
    </row>
    <row r="759" spans="1:1" ht="15.75" hidden="1" customHeight="1" x14ac:dyDescent="0.2">
      <c r="A759" s="692"/>
    </row>
    <row r="760" spans="1:1" ht="15.75" hidden="1" customHeight="1" x14ac:dyDescent="0.2">
      <c r="A760" s="692"/>
    </row>
    <row r="761" spans="1:1" ht="15.75" hidden="1" customHeight="1" x14ac:dyDescent="0.2">
      <c r="A761" s="693"/>
    </row>
    <row r="762" spans="1:1" ht="15.75" hidden="1" customHeight="1" x14ac:dyDescent="0.2">
      <c r="A762" s="691"/>
    </row>
    <row r="763" spans="1:1" ht="15.75" hidden="1" customHeight="1" x14ac:dyDescent="0.2">
      <c r="A763" s="692"/>
    </row>
    <row r="764" spans="1:1" ht="15.75" hidden="1" customHeight="1" x14ac:dyDescent="0.2">
      <c r="A764" s="692"/>
    </row>
    <row r="765" spans="1:1" ht="15.75" hidden="1" customHeight="1" x14ac:dyDescent="0.2">
      <c r="A765" s="692"/>
    </row>
    <row r="766" spans="1:1" ht="15.75" hidden="1" customHeight="1" x14ac:dyDescent="0.2">
      <c r="A766" s="692"/>
    </row>
    <row r="767" spans="1:1" ht="15.75" hidden="1" customHeight="1" x14ac:dyDescent="0.2">
      <c r="A767" s="692"/>
    </row>
    <row r="768" spans="1:1" ht="15.75" hidden="1" customHeight="1" x14ac:dyDescent="0.2">
      <c r="A768" s="692"/>
    </row>
    <row r="769" spans="1:1" ht="15.75" hidden="1" customHeight="1" x14ac:dyDescent="0.2">
      <c r="A769" s="692"/>
    </row>
    <row r="770" spans="1:1" ht="15.75" hidden="1" customHeight="1" x14ac:dyDescent="0.2">
      <c r="A770" s="692"/>
    </row>
    <row r="771" spans="1:1" ht="15.75" hidden="1" customHeight="1" x14ac:dyDescent="0.2">
      <c r="A771" s="692"/>
    </row>
    <row r="772" spans="1:1" ht="15.75" hidden="1" customHeight="1" x14ac:dyDescent="0.2">
      <c r="A772" s="692"/>
    </row>
    <row r="773" spans="1:1" ht="15.75" hidden="1" customHeight="1" x14ac:dyDescent="0.2">
      <c r="A773" s="692"/>
    </row>
    <row r="774" spans="1:1" ht="15.75" hidden="1" customHeight="1" x14ac:dyDescent="0.2">
      <c r="A774" s="692"/>
    </row>
    <row r="775" spans="1:1" ht="15.75" hidden="1" customHeight="1" x14ac:dyDescent="0.2">
      <c r="A775" s="692"/>
    </row>
    <row r="776" spans="1:1" ht="15.75" hidden="1" customHeight="1" x14ac:dyDescent="0.2">
      <c r="A776" s="692"/>
    </row>
    <row r="777" spans="1:1" ht="15.75" hidden="1" customHeight="1" x14ac:dyDescent="0.2">
      <c r="A777" s="692"/>
    </row>
    <row r="778" spans="1:1" ht="15.75" hidden="1" customHeight="1" x14ac:dyDescent="0.2">
      <c r="A778" s="692"/>
    </row>
    <row r="779" spans="1:1" ht="15.75" hidden="1" customHeight="1" x14ac:dyDescent="0.2">
      <c r="A779" s="692"/>
    </row>
    <row r="780" spans="1:1" ht="15.75" hidden="1" customHeight="1" x14ac:dyDescent="0.2">
      <c r="A780" s="692"/>
    </row>
    <row r="781" spans="1:1" ht="15.75" hidden="1" customHeight="1" x14ac:dyDescent="0.2">
      <c r="A781" s="692"/>
    </row>
    <row r="782" spans="1:1" ht="15.75" hidden="1" customHeight="1" x14ac:dyDescent="0.2">
      <c r="A782" s="692"/>
    </row>
    <row r="783" spans="1:1" ht="15.75" hidden="1" customHeight="1" x14ac:dyDescent="0.2">
      <c r="A783" s="692"/>
    </row>
    <row r="784" spans="1:1" ht="15.75" hidden="1" customHeight="1" x14ac:dyDescent="0.2">
      <c r="A784" s="692"/>
    </row>
    <row r="785" spans="1:1" ht="15.75" hidden="1" customHeight="1" x14ac:dyDescent="0.2">
      <c r="A785" s="692"/>
    </row>
    <row r="786" spans="1:1" ht="15.75" hidden="1" customHeight="1" x14ac:dyDescent="0.2">
      <c r="A786" s="693"/>
    </row>
    <row r="787" spans="1:1" ht="15.75" hidden="1" customHeight="1" x14ac:dyDescent="0.2">
      <c r="A787" s="691"/>
    </row>
    <row r="788" spans="1:1" ht="15.75" hidden="1" customHeight="1" x14ac:dyDescent="0.2">
      <c r="A788" s="692"/>
    </row>
    <row r="789" spans="1:1" ht="15.75" hidden="1" customHeight="1" x14ac:dyDescent="0.2">
      <c r="A789" s="692"/>
    </row>
    <row r="790" spans="1:1" ht="15.75" hidden="1" customHeight="1" x14ac:dyDescent="0.2">
      <c r="A790" s="692"/>
    </row>
    <row r="791" spans="1:1" ht="15.75" hidden="1" customHeight="1" x14ac:dyDescent="0.2">
      <c r="A791" s="693"/>
    </row>
    <row r="792" spans="1:1" ht="15.75" hidden="1" customHeight="1" x14ac:dyDescent="0.2">
      <c r="A792" s="691"/>
    </row>
    <row r="793" spans="1:1" ht="15.75" hidden="1" customHeight="1" x14ac:dyDescent="0.2">
      <c r="A793" s="692"/>
    </row>
    <row r="794" spans="1:1" ht="15.75" hidden="1" customHeight="1" x14ac:dyDescent="0.2">
      <c r="A794" s="692"/>
    </row>
    <row r="795" spans="1:1" ht="15.75" hidden="1" customHeight="1" x14ac:dyDescent="0.2">
      <c r="A795" s="692"/>
    </row>
    <row r="796" spans="1:1" ht="15.75" hidden="1" customHeight="1" x14ac:dyDescent="0.2">
      <c r="A796" s="692"/>
    </row>
    <row r="797" spans="1:1" ht="15.75" hidden="1" customHeight="1" x14ac:dyDescent="0.2">
      <c r="A797" s="692"/>
    </row>
    <row r="798" spans="1:1" ht="15.75" hidden="1" customHeight="1" x14ac:dyDescent="0.2">
      <c r="A798" s="692"/>
    </row>
    <row r="799" spans="1:1" ht="15.75" hidden="1" customHeight="1" x14ac:dyDescent="0.2">
      <c r="A799" s="692"/>
    </row>
    <row r="800" spans="1:1" ht="15.75" hidden="1" customHeight="1" x14ac:dyDescent="0.2">
      <c r="A800" s="692"/>
    </row>
    <row r="801" spans="1:1" ht="15.75" hidden="1" customHeight="1" x14ac:dyDescent="0.2">
      <c r="A801" s="692"/>
    </row>
    <row r="802" spans="1:1" ht="15.75" hidden="1" customHeight="1" x14ac:dyDescent="0.2">
      <c r="A802" s="692"/>
    </row>
    <row r="803" spans="1:1" ht="15.75" hidden="1" customHeight="1" x14ac:dyDescent="0.2">
      <c r="A803" s="692"/>
    </row>
    <row r="804" spans="1:1" ht="15.75" hidden="1" customHeight="1" x14ac:dyDescent="0.2">
      <c r="A804" s="692"/>
    </row>
    <row r="805" spans="1:1" ht="15.75" hidden="1" customHeight="1" x14ac:dyDescent="0.2">
      <c r="A805" s="692"/>
    </row>
    <row r="806" spans="1:1" ht="15.75" hidden="1" customHeight="1" x14ac:dyDescent="0.2">
      <c r="A806" s="693"/>
    </row>
    <row r="807" spans="1:1" ht="15.75" hidden="1" customHeight="1" x14ac:dyDescent="0.2">
      <c r="A807" s="691"/>
    </row>
    <row r="808" spans="1:1" ht="15.75" hidden="1" customHeight="1" x14ac:dyDescent="0.2">
      <c r="A808" s="692"/>
    </row>
    <row r="809" spans="1:1" ht="15.75" hidden="1" customHeight="1" x14ac:dyDescent="0.2">
      <c r="A809" s="692"/>
    </row>
    <row r="810" spans="1:1" ht="15.75" hidden="1" customHeight="1" x14ac:dyDescent="0.2">
      <c r="A810" s="692"/>
    </row>
    <row r="811" spans="1:1" ht="15.75" hidden="1" customHeight="1" x14ac:dyDescent="0.2">
      <c r="A811" s="692"/>
    </row>
    <row r="812" spans="1:1" ht="15.75" hidden="1" customHeight="1" x14ac:dyDescent="0.2">
      <c r="A812" s="692"/>
    </row>
    <row r="813" spans="1:1" ht="15.75" hidden="1" customHeight="1" x14ac:dyDescent="0.2">
      <c r="A813" s="692"/>
    </row>
    <row r="814" spans="1:1" ht="15.75" hidden="1" customHeight="1" x14ac:dyDescent="0.2">
      <c r="A814" s="692"/>
    </row>
    <row r="815" spans="1:1" ht="15.75" hidden="1" customHeight="1" x14ac:dyDescent="0.2">
      <c r="A815" s="692"/>
    </row>
    <row r="816" spans="1:1" ht="15.75" hidden="1" customHeight="1" x14ac:dyDescent="0.2">
      <c r="A816" s="692"/>
    </row>
    <row r="817" spans="1:1" ht="15.75" hidden="1" customHeight="1" x14ac:dyDescent="0.2">
      <c r="A817" s="692"/>
    </row>
    <row r="818" spans="1:1" ht="15.75" hidden="1" customHeight="1" x14ac:dyDescent="0.2">
      <c r="A818" s="692"/>
    </row>
    <row r="819" spans="1:1" ht="15.75" hidden="1" customHeight="1" x14ac:dyDescent="0.2">
      <c r="A819" s="692"/>
    </row>
    <row r="820" spans="1:1" ht="15.75" hidden="1" customHeight="1" x14ac:dyDescent="0.2">
      <c r="A820" s="692"/>
    </row>
    <row r="821" spans="1:1" ht="15.75" hidden="1" customHeight="1" x14ac:dyDescent="0.2">
      <c r="A821" s="693"/>
    </row>
    <row r="822" spans="1:1" ht="15.75" hidden="1" customHeight="1" x14ac:dyDescent="0.2">
      <c r="A822" s="691"/>
    </row>
    <row r="823" spans="1:1" ht="15.75" hidden="1" customHeight="1" x14ac:dyDescent="0.2">
      <c r="A823" s="692"/>
    </row>
    <row r="824" spans="1:1" ht="15.75" hidden="1" customHeight="1" x14ac:dyDescent="0.2">
      <c r="A824" s="692"/>
    </row>
    <row r="825" spans="1:1" ht="15.75" hidden="1" customHeight="1" x14ac:dyDescent="0.2">
      <c r="A825" s="692"/>
    </row>
    <row r="826" spans="1:1" ht="15.75" hidden="1" customHeight="1" x14ac:dyDescent="0.2">
      <c r="A826" s="693"/>
    </row>
    <row r="827" spans="1:1" ht="15.75" hidden="1" customHeight="1" x14ac:dyDescent="0.2">
      <c r="A827" s="691"/>
    </row>
    <row r="828" spans="1:1" ht="15.75" hidden="1" customHeight="1" x14ac:dyDescent="0.2">
      <c r="A828" s="692"/>
    </row>
    <row r="829" spans="1:1" ht="15.75" hidden="1" customHeight="1" x14ac:dyDescent="0.2">
      <c r="A829" s="692"/>
    </row>
    <row r="830" spans="1:1" ht="15.75" hidden="1" customHeight="1" x14ac:dyDescent="0.2">
      <c r="A830" s="692"/>
    </row>
    <row r="831" spans="1:1" ht="15.75" hidden="1" customHeight="1" x14ac:dyDescent="0.2">
      <c r="A831" s="692"/>
    </row>
    <row r="832" spans="1:1" ht="15.75" hidden="1" customHeight="1" x14ac:dyDescent="0.2">
      <c r="A832" s="692"/>
    </row>
    <row r="833" spans="1:1" ht="15.75" hidden="1" customHeight="1" x14ac:dyDescent="0.2">
      <c r="A833" s="692"/>
    </row>
    <row r="834" spans="1:1" ht="15.75" hidden="1" customHeight="1" x14ac:dyDescent="0.2">
      <c r="A834" s="692"/>
    </row>
    <row r="835" spans="1:1" ht="15.75" hidden="1" customHeight="1" x14ac:dyDescent="0.2">
      <c r="A835" s="692"/>
    </row>
    <row r="836" spans="1:1" ht="15.75" hidden="1" customHeight="1" x14ac:dyDescent="0.2">
      <c r="A836" s="692"/>
    </row>
    <row r="837" spans="1:1" ht="15.75" hidden="1" customHeight="1" x14ac:dyDescent="0.2">
      <c r="A837" s="692"/>
    </row>
    <row r="838" spans="1:1" ht="15.75" hidden="1" customHeight="1" x14ac:dyDescent="0.2">
      <c r="A838" s="692"/>
    </row>
    <row r="839" spans="1:1" ht="15.75" hidden="1" customHeight="1" x14ac:dyDescent="0.2">
      <c r="A839" s="692"/>
    </row>
    <row r="840" spans="1:1" ht="15.75" hidden="1" customHeight="1" x14ac:dyDescent="0.2">
      <c r="A840" s="692"/>
    </row>
    <row r="841" spans="1:1" ht="15.75" hidden="1" customHeight="1" x14ac:dyDescent="0.2">
      <c r="A841" s="692"/>
    </row>
    <row r="842" spans="1:1" ht="15.75" hidden="1" customHeight="1" x14ac:dyDescent="0.2">
      <c r="A842" s="692"/>
    </row>
    <row r="843" spans="1:1" ht="15.75" hidden="1" customHeight="1" x14ac:dyDescent="0.2">
      <c r="A843" s="693"/>
    </row>
    <row r="844" spans="1:1" ht="15.75" hidden="1" customHeight="1" x14ac:dyDescent="0.2">
      <c r="A844" s="691"/>
    </row>
    <row r="845" spans="1:1" ht="15.75" hidden="1" customHeight="1" x14ac:dyDescent="0.2">
      <c r="A845" s="692"/>
    </row>
    <row r="846" spans="1:1" ht="15.75" hidden="1" customHeight="1" x14ac:dyDescent="0.2">
      <c r="A846" s="692"/>
    </row>
    <row r="847" spans="1:1" ht="15.75" hidden="1" customHeight="1" x14ac:dyDescent="0.2">
      <c r="A847" s="692"/>
    </row>
    <row r="848" spans="1:1" ht="15.75" hidden="1" customHeight="1" x14ac:dyDescent="0.2">
      <c r="A848" s="693"/>
    </row>
    <row r="849" spans="1:1" ht="15.75" hidden="1" customHeight="1" x14ac:dyDescent="0.2">
      <c r="A849" s="691"/>
    </row>
    <row r="850" spans="1:1" ht="15.75" hidden="1" customHeight="1" x14ac:dyDescent="0.2">
      <c r="A850" s="692"/>
    </row>
    <row r="851" spans="1:1" ht="15.75" hidden="1" customHeight="1" x14ac:dyDescent="0.2">
      <c r="A851" s="692"/>
    </row>
    <row r="852" spans="1:1" ht="15.75" hidden="1" customHeight="1" x14ac:dyDescent="0.2">
      <c r="A852" s="692"/>
    </row>
    <row r="853" spans="1:1" ht="15.75" hidden="1" customHeight="1" x14ac:dyDescent="0.2">
      <c r="A853" s="692"/>
    </row>
    <row r="854" spans="1:1" ht="15.75" hidden="1" customHeight="1" x14ac:dyDescent="0.2">
      <c r="A854" s="692"/>
    </row>
    <row r="855" spans="1:1" ht="15.75" hidden="1" customHeight="1" x14ac:dyDescent="0.2">
      <c r="A855" s="692"/>
    </row>
    <row r="856" spans="1:1" ht="15.75" hidden="1" customHeight="1" x14ac:dyDescent="0.2">
      <c r="A856" s="692"/>
    </row>
    <row r="857" spans="1:1" ht="15.75" hidden="1" customHeight="1" x14ac:dyDescent="0.2">
      <c r="A857" s="692"/>
    </row>
    <row r="858" spans="1:1" ht="15.75" hidden="1" customHeight="1" x14ac:dyDescent="0.2">
      <c r="A858" s="692"/>
    </row>
    <row r="859" spans="1:1" ht="15.75" hidden="1" customHeight="1" x14ac:dyDescent="0.2">
      <c r="A859" s="692"/>
    </row>
    <row r="860" spans="1:1" ht="15.75" hidden="1" customHeight="1" x14ac:dyDescent="0.2">
      <c r="A860" s="692"/>
    </row>
    <row r="861" spans="1:1" ht="15.75" hidden="1" customHeight="1" x14ac:dyDescent="0.2">
      <c r="A861" s="692"/>
    </row>
    <row r="862" spans="1:1" ht="15.75" hidden="1" customHeight="1" x14ac:dyDescent="0.2">
      <c r="A862" s="692"/>
    </row>
    <row r="863" spans="1:1" ht="15.75" hidden="1" customHeight="1" x14ac:dyDescent="0.2">
      <c r="A863" s="692"/>
    </row>
    <row r="864" spans="1:1" ht="15.75" hidden="1" customHeight="1" x14ac:dyDescent="0.2">
      <c r="A864" s="692"/>
    </row>
    <row r="865" spans="1:1" ht="15.75" hidden="1" customHeight="1" x14ac:dyDescent="0.2">
      <c r="A865" s="692"/>
    </row>
    <row r="866" spans="1:1" ht="15.75" hidden="1" customHeight="1" x14ac:dyDescent="0.2">
      <c r="A866" s="692"/>
    </row>
    <row r="867" spans="1:1" ht="15.75" hidden="1" customHeight="1" x14ac:dyDescent="0.2">
      <c r="A867" s="692"/>
    </row>
    <row r="868" spans="1:1" ht="15.75" hidden="1" customHeight="1" x14ac:dyDescent="0.2">
      <c r="A868" s="693"/>
    </row>
    <row r="869" spans="1:1" ht="15.75" hidden="1" customHeight="1" x14ac:dyDescent="0.2">
      <c r="A869" s="691"/>
    </row>
    <row r="870" spans="1:1" ht="15.75" hidden="1" customHeight="1" x14ac:dyDescent="0.2">
      <c r="A870" s="692"/>
    </row>
    <row r="871" spans="1:1" ht="15.75" hidden="1" customHeight="1" x14ac:dyDescent="0.2">
      <c r="A871" s="692"/>
    </row>
    <row r="872" spans="1:1" ht="15.75" hidden="1" customHeight="1" x14ac:dyDescent="0.2">
      <c r="A872" s="692"/>
    </row>
    <row r="873" spans="1:1" ht="15.75" hidden="1" customHeight="1" x14ac:dyDescent="0.2">
      <c r="A873" s="692"/>
    </row>
    <row r="874" spans="1:1" ht="15.75" hidden="1" customHeight="1" x14ac:dyDescent="0.2">
      <c r="A874" s="692"/>
    </row>
    <row r="875" spans="1:1" ht="15.75" hidden="1" customHeight="1" x14ac:dyDescent="0.2">
      <c r="A875" s="692"/>
    </row>
    <row r="876" spans="1:1" ht="15.75" hidden="1" customHeight="1" x14ac:dyDescent="0.2">
      <c r="A876" s="692"/>
    </row>
    <row r="877" spans="1:1" ht="15.75" hidden="1" customHeight="1" x14ac:dyDescent="0.2">
      <c r="A877" s="692"/>
    </row>
    <row r="878" spans="1:1" ht="15.75" hidden="1" customHeight="1" x14ac:dyDescent="0.2">
      <c r="A878" s="692"/>
    </row>
    <row r="879" spans="1:1" ht="15.75" hidden="1" customHeight="1" x14ac:dyDescent="0.2">
      <c r="A879" s="693"/>
    </row>
    <row r="880" spans="1:1" ht="15.75" hidden="1" customHeight="1" x14ac:dyDescent="0.2">
      <c r="A880" s="691"/>
    </row>
    <row r="881" spans="1:1" ht="15.75" hidden="1" customHeight="1" x14ac:dyDescent="0.2">
      <c r="A881" s="692"/>
    </row>
    <row r="882" spans="1:1" ht="15.75" hidden="1" customHeight="1" x14ac:dyDescent="0.2">
      <c r="A882" s="692"/>
    </row>
    <row r="883" spans="1:1" ht="15.75" hidden="1" customHeight="1" x14ac:dyDescent="0.2">
      <c r="A883" s="692"/>
    </row>
    <row r="884" spans="1:1" ht="15.75" hidden="1" customHeight="1" x14ac:dyDescent="0.2">
      <c r="A884" s="692"/>
    </row>
    <row r="885" spans="1:1" ht="15.75" hidden="1" customHeight="1" x14ac:dyDescent="0.2">
      <c r="A885" s="692"/>
    </row>
    <row r="886" spans="1:1" ht="15.75" hidden="1" customHeight="1" x14ac:dyDescent="0.2">
      <c r="A886" s="692"/>
    </row>
    <row r="887" spans="1:1" ht="15.75" hidden="1" customHeight="1" x14ac:dyDescent="0.2">
      <c r="A887" s="692"/>
    </row>
    <row r="888" spans="1:1" ht="15.75" hidden="1" customHeight="1" x14ac:dyDescent="0.2">
      <c r="A888" s="692"/>
    </row>
    <row r="889" spans="1:1" ht="15.75" hidden="1" customHeight="1" x14ac:dyDescent="0.2">
      <c r="A889" s="692"/>
    </row>
    <row r="890" spans="1:1" ht="15.75" hidden="1" customHeight="1" x14ac:dyDescent="0.2">
      <c r="A890" s="692"/>
    </row>
    <row r="891" spans="1:1" ht="15.75" hidden="1" customHeight="1" x14ac:dyDescent="0.2">
      <c r="A891" s="692"/>
    </row>
    <row r="892" spans="1:1" ht="15.75" hidden="1" customHeight="1" x14ac:dyDescent="0.2">
      <c r="A892" s="692"/>
    </row>
    <row r="893" spans="1:1" ht="15.75" hidden="1" customHeight="1" x14ac:dyDescent="0.2">
      <c r="A893" s="692"/>
    </row>
    <row r="894" spans="1:1" ht="15.75" hidden="1" customHeight="1" x14ac:dyDescent="0.2">
      <c r="A894" s="692"/>
    </row>
    <row r="895" spans="1:1" ht="15.75" hidden="1" customHeight="1" x14ac:dyDescent="0.2">
      <c r="A895" s="692"/>
    </row>
    <row r="896" spans="1:1" ht="15.75" hidden="1" customHeight="1" x14ac:dyDescent="0.2">
      <c r="A896" s="692"/>
    </row>
    <row r="897" spans="1:7" ht="15.75" hidden="1" customHeight="1" x14ac:dyDescent="0.2">
      <c r="A897" s="692"/>
      <c r="B897" s="107"/>
      <c r="D897" s="119"/>
      <c r="E897" s="115"/>
      <c r="F897" s="115"/>
      <c r="G897" s="115"/>
    </row>
    <row r="898" spans="1:7" ht="15.75" hidden="1" customHeight="1" x14ac:dyDescent="0.2">
      <c r="A898" s="692"/>
      <c r="B898" s="107"/>
      <c r="D898" s="119"/>
      <c r="E898" s="115"/>
      <c r="F898" s="115"/>
      <c r="G898" s="115"/>
    </row>
    <row r="899" spans="1:7" ht="15.75" hidden="1" customHeight="1" x14ac:dyDescent="0.2">
      <c r="A899" s="692"/>
      <c r="B899" s="107"/>
      <c r="D899" s="119"/>
      <c r="E899" s="115"/>
      <c r="F899" s="115"/>
      <c r="G899" s="115"/>
    </row>
    <row r="900" spans="1:7" ht="15.75" hidden="1" customHeight="1" x14ac:dyDescent="0.2">
      <c r="A900" s="692"/>
      <c r="B900" s="107"/>
      <c r="D900" s="119"/>
      <c r="E900" s="115"/>
      <c r="F900" s="115"/>
      <c r="G900" s="115"/>
    </row>
    <row r="901" spans="1:7" ht="15.75" hidden="1" customHeight="1" x14ac:dyDescent="0.2">
      <c r="A901" s="692"/>
      <c r="B901" s="107"/>
      <c r="D901" s="119"/>
      <c r="E901" s="115"/>
      <c r="F901" s="115"/>
      <c r="G901" s="115"/>
    </row>
    <row r="902" spans="1:7" ht="15.75" hidden="1" customHeight="1" x14ac:dyDescent="0.2">
      <c r="A902" s="692"/>
      <c r="B902" s="107"/>
      <c r="D902" s="119"/>
      <c r="E902" s="115"/>
      <c r="F902" s="115"/>
      <c r="G902" s="115"/>
    </row>
    <row r="903" spans="1:7" ht="15.75" hidden="1" customHeight="1" x14ac:dyDescent="0.2">
      <c r="A903" s="692"/>
      <c r="B903" s="107"/>
      <c r="D903" s="119"/>
      <c r="E903" s="115"/>
      <c r="F903" s="115"/>
      <c r="G903" s="115"/>
    </row>
    <row r="904" spans="1:7" ht="15.75" hidden="1" customHeight="1" x14ac:dyDescent="0.2">
      <c r="A904" s="692"/>
      <c r="B904" s="107"/>
      <c r="D904" s="119"/>
      <c r="E904" s="115"/>
      <c r="F904" s="115"/>
      <c r="G904" s="115"/>
    </row>
    <row r="905" spans="1:7" ht="15.75" hidden="1" customHeight="1" x14ac:dyDescent="0.2">
      <c r="A905" s="692"/>
      <c r="B905" s="107"/>
      <c r="D905" s="119"/>
      <c r="E905" s="115"/>
      <c r="F905" s="115"/>
      <c r="G905" s="115"/>
    </row>
    <row r="906" spans="1:7" ht="15.75" hidden="1" customHeight="1" x14ac:dyDescent="0.2">
      <c r="A906" s="692"/>
      <c r="B906" s="107"/>
      <c r="D906" s="119"/>
      <c r="E906" s="115"/>
      <c r="F906" s="115"/>
      <c r="G906" s="115"/>
    </row>
    <row r="907" spans="1:7" ht="15.75" hidden="1" customHeight="1" x14ac:dyDescent="0.2">
      <c r="A907" s="692"/>
      <c r="B907" s="107"/>
      <c r="D907" s="119"/>
      <c r="E907" s="115"/>
      <c r="F907" s="115"/>
      <c r="G907" s="115"/>
    </row>
    <row r="908" spans="1:7" ht="15.75" hidden="1" customHeight="1" x14ac:dyDescent="0.2">
      <c r="A908" s="693"/>
      <c r="B908" s="108"/>
      <c r="C908" s="109"/>
      <c r="D908" s="121"/>
      <c r="E908" s="122"/>
      <c r="F908" s="122"/>
      <c r="G908" s="122" t="e">
        <f>AVERAGE(J908,M908,P908,S908,V908,Y908,AB908,AE908)</f>
        <v>#DIV/0!</v>
      </c>
    </row>
  </sheetData>
  <mergeCells count="15">
    <mergeCell ref="A762:A786"/>
    <mergeCell ref="A595:A629"/>
    <mergeCell ref="A630:A654"/>
    <mergeCell ref="A655:A710"/>
    <mergeCell ref="A711:A746"/>
    <mergeCell ref="A747:A761"/>
    <mergeCell ref="A849:A868"/>
    <mergeCell ref="A869:A879"/>
    <mergeCell ref="A880:A908"/>
    <mergeCell ref="A787:A791"/>
    <mergeCell ref="A792:A806"/>
    <mergeCell ref="A807:A821"/>
    <mergeCell ref="A822:A826"/>
    <mergeCell ref="A827:A843"/>
    <mergeCell ref="A844:A848"/>
  </mergeCells>
  <pageMargins left="0.511811024" right="0.511811024" top="0.78740157500000008" bottom="0.78740157500000008" header="0.31496062000000008" footer="0.3149606200000000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FC802-851B-4D38-8BE5-1745545BF37A}">
  <dimension ref="A1:G17"/>
  <sheetViews>
    <sheetView zoomScaleNormal="100" workbookViewId="0"/>
  </sheetViews>
  <sheetFormatPr defaultRowHeight="15" x14ac:dyDescent="0.25"/>
  <cols>
    <col min="1" max="1" width="9.140625" customWidth="1"/>
    <col min="2" max="2" width="22.42578125" customWidth="1"/>
    <col min="3" max="3" width="24.140625" bestFit="1" customWidth="1"/>
    <col min="4" max="4" width="16.85546875" style="639" bestFit="1" customWidth="1"/>
    <col min="5" max="5" width="9.140625" customWidth="1"/>
    <col min="6" max="6" width="13.5703125" hidden="1" customWidth="1"/>
    <col min="7" max="7" width="0" style="639" hidden="1" customWidth="1"/>
  </cols>
  <sheetData>
    <row r="1" spans="1:7" x14ac:dyDescent="0.25">
      <c r="A1" s="495" t="s">
        <v>1161</v>
      </c>
      <c r="B1" s="496" t="s">
        <v>15</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499">
        <f ca="1">MEDIAN(D13:D17)</f>
        <v>15580.79</v>
      </c>
      <c r="D4" s="380" t="s">
        <v>1164</v>
      </c>
      <c r="E4" s="500">
        <f ca="1">COUNTA(D$13:D$17)</f>
        <v>5</v>
      </c>
      <c r="F4" s="11"/>
      <c r="G4" s="380"/>
    </row>
    <row r="5" spans="1:7" x14ac:dyDescent="0.25">
      <c r="A5" s="11"/>
      <c r="B5" s="502" t="s">
        <v>1165</v>
      </c>
      <c r="C5" s="503">
        <f ca="1">AVERAGE(D$13:D$17)</f>
        <v>15655.197111111111</v>
      </c>
      <c r="D5" s="380"/>
      <c r="E5" s="504"/>
      <c r="F5" s="11"/>
      <c r="G5" s="380"/>
    </row>
    <row r="6" spans="1:7" x14ac:dyDescent="0.25">
      <c r="A6" s="11"/>
      <c r="B6" s="502" t="s">
        <v>1166</v>
      </c>
      <c r="C6" s="503">
        <f ca="1">SMALL(D$13:D$17,1)</f>
        <v>13889.64</v>
      </c>
      <c r="D6" s="380"/>
      <c r="E6" s="504"/>
      <c r="F6" s="11"/>
      <c r="G6" s="380"/>
    </row>
    <row r="7" spans="1:7" x14ac:dyDescent="0.25">
      <c r="A7" s="11"/>
      <c r="B7" s="502" t="s">
        <v>1167</v>
      </c>
      <c r="C7" s="503">
        <f ca="1">STDEV(D$13:D$17)</f>
        <v>1252.6395669194314</v>
      </c>
      <c r="D7" s="380"/>
      <c r="E7" s="504"/>
      <c r="F7" s="11"/>
      <c r="G7" s="380"/>
    </row>
    <row r="8" spans="1:7" x14ac:dyDescent="0.25">
      <c r="A8" s="11"/>
      <c r="B8" s="505" t="s">
        <v>1168</v>
      </c>
      <c r="C8" s="506">
        <f ca="1">C7/C5</f>
        <v>8.0014295446359074E-2</v>
      </c>
      <c r="D8" s="507"/>
      <c r="E8" s="508"/>
      <c r="F8" s="11"/>
      <c r="G8" s="380"/>
    </row>
    <row r="9" spans="1:7" x14ac:dyDescent="0.25">
      <c r="A9" s="11"/>
      <c r="B9" s="510" t="s">
        <v>1169</v>
      </c>
      <c r="C9" s="511">
        <f ca="1">IF(ISERR(LARGE(F:F,1)),"",LARGE(F:F,1))</f>
        <v>1.4094693778938168</v>
      </c>
      <c r="D9" s="512"/>
      <c r="E9" s="513"/>
      <c r="F9" s="11"/>
      <c r="G9" s="380"/>
    </row>
    <row r="10" spans="1:7" x14ac:dyDescent="0.25">
      <c r="A10" s="11"/>
      <c r="B10" s="505" t="s">
        <v>1170</v>
      </c>
      <c r="C10" s="515" t="str">
        <f ca="1">RIGHT(_xlfn.CONCAT(G:G),5)</f>
        <v>ID005</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17" ca="1">_xlfn._xlws.FILTER(
    Consolidação!A2:A67,
    OFFSET(_xlfn.XLOOKUP(B1, Consolidação!B1:AE1, Consolidação!B1:AE1), 1, 0, 66, 1) &lt;&gt; ""
)</f>
        <v>Guias Salariais 2026</v>
      </c>
      <c r="D13" s="520" cm="1">
        <f t="array" aca="1" ref="D13:D17" ca="1">_xlfn._xlws.FILTER(OFFSET(_xlfn.XLOOKUP(B1, Consolidação!B1:AE1, Consolidação!B1:AE1), 1, 0, 66, 1), OFFSET(_xlfn.XLOOKUP(B1, Consolidação!B1:AE1, Consolidação!B1:AE1), 1, 0, 66, 1) &lt;&gt; "")</f>
        <v>16500</v>
      </c>
      <c r="E13" s="521">
        <f ca="1">IF(C$7=0,"-",IF(D13="-","-",IF(D13="","-",(D13-AVERAGE(D$13:D$17))/STDEV(D$13:D$17))))</f>
        <v>0.67441817359041334</v>
      </c>
      <c r="F13" s="521">
        <f t="shared" ref="F13:F17" ca="1" si="0">IF(E13="-","-",IF(D13="-","-",ABS(E13)))</f>
        <v>0.67441817359041334</v>
      </c>
      <c r="G13" s="518" t="str">
        <f ca="1">IF(F13=C$9,B13,"")</f>
        <v/>
      </c>
    </row>
    <row r="14" spans="1:7" x14ac:dyDescent="0.25">
      <c r="A14" s="11"/>
      <c r="B14" s="518" t="s">
        <v>1177</v>
      </c>
      <c r="C14" s="519" t="str">
        <f ca="1"/>
        <v>Guias Salariais 2026</v>
      </c>
      <c r="D14" s="520">
        <f ca="1"/>
        <v>15166.666666666666</v>
      </c>
      <c r="E14" s="521">
        <f ca="1">IF(C$7=0,"-",IF(D14="-","-",IF(D14="","-",(D14-AVERAGE(D$13:D$17))/STDEV(D$13:D$17))))</f>
        <v>-0.39000080896843203</v>
      </c>
      <c r="F14" s="521">
        <f t="shared" ca="1" si="0"/>
        <v>0.39000080896843203</v>
      </c>
      <c r="G14" s="518" t="str">
        <f t="shared" ref="G14:G17" ca="1" si="1">IF(F14=C$9,B14,"")</f>
        <v/>
      </c>
    </row>
    <row r="15" spans="1:7" x14ac:dyDescent="0.25">
      <c r="A15" s="11"/>
      <c r="B15" s="518" t="s">
        <v>1178</v>
      </c>
      <c r="C15" s="519" t="str">
        <f ca="1"/>
        <v>Guias Salariais 2026</v>
      </c>
      <c r="D15" s="520">
        <f ca="1"/>
        <v>17138.888888888891</v>
      </c>
      <c r="E15" s="521">
        <f ca="1">IF(C$7=0,"-",IF(D15="-","-",IF(D15="","-",(D15-AVERAGE(D$13:D$17))/STDEV(D$13:D$17))))</f>
        <v>1.1844522693998611</v>
      </c>
      <c r="F15" s="521">
        <f t="shared" ca="1" si="0"/>
        <v>1.1844522693998611</v>
      </c>
      <c r="G15" s="518" t="str">
        <f t="shared" ca="1" si="1"/>
        <v/>
      </c>
    </row>
    <row r="16" spans="1:7" x14ac:dyDescent="0.25">
      <c r="A16" s="11"/>
      <c r="B16" s="518" t="s">
        <v>1179</v>
      </c>
      <c r="C16" s="519" t="str">
        <f ca="1"/>
        <v>Contratações do governo</v>
      </c>
      <c r="D16" s="520">
        <f ca="1"/>
        <v>15580.79</v>
      </c>
      <c r="E16" s="521">
        <f ca="1">IF(C$7=0,"-",IF(D16="-","-",IF(D16="","-",(D16-AVERAGE(D$13:D$17))/STDEV(D$13:D$17))))</f>
        <v>-5.9400256128022792E-2</v>
      </c>
      <c r="F16" s="521">
        <f t="shared" ca="1" si="0"/>
        <v>5.9400256128022792E-2</v>
      </c>
      <c r="G16" s="518" t="str">
        <f t="shared" ca="1" si="1"/>
        <v/>
      </c>
    </row>
    <row r="17" spans="1:7" x14ac:dyDescent="0.25">
      <c r="A17" s="11"/>
      <c r="B17" s="518" t="s">
        <v>1180</v>
      </c>
      <c r="C17" s="519" t="str">
        <f ca="1"/>
        <v>CAGED</v>
      </c>
      <c r="D17" s="520">
        <f ca="1"/>
        <v>13889.64</v>
      </c>
      <c r="E17" s="521">
        <f ca="1">IF(C$7=0,"-",IF(D17="-","-",IF(D17="","-",(D17-AVERAGE(D$13:D$17))/STDEV(D$13:D$17))))</f>
        <v>-1.4094693778938168</v>
      </c>
      <c r="F17" s="521">
        <f t="shared" ca="1" si="0"/>
        <v>1.4094693778938168</v>
      </c>
      <c r="G17" s="518" t="str">
        <f t="shared" ca="1" si="1"/>
        <v>ID005</v>
      </c>
    </row>
  </sheetData>
  <mergeCells count="1">
    <mergeCell ref="B3:D3"/>
  </mergeCells>
  <conditionalFormatting sqref="C8">
    <cfRule type="cellIs" dxfId="83" priority="17" operator="lessThan">
      <formula>0.25000001</formula>
    </cfRule>
    <cfRule type="cellIs" dxfId="82"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disablePrompts="1" count="1">
        <x14:dataValidation type="list" allowBlank="1" xr:uid="{F200DEB8-C2D5-414A-97A3-E61466B3B7AF}">
          <x14:formula1>
            <xm:f>ListaPerfisDesenv!$C$2:$C$35</xm:f>
          </x14:formula1>
          <xm:sqref>B1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B132B-65D5-475C-991A-C1D571C47B78}">
  <dimension ref="A1:G29"/>
  <sheetViews>
    <sheetView zoomScaleNormal="100" workbookViewId="0"/>
  </sheetViews>
  <sheetFormatPr defaultRowHeight="15" x14ac:dyDescent="0.25"/>
  <cols>
    <col min="2" max="2" width="22.42578125" customWidth="1"/>
    <col min="3" max="3" width="24.140625" bestFit="1" customWidth="1"/>
    <col min="4" max="4" width="16.85546875" style="639" bestFit="1" customWidth="1"/>
    <col min="5" max="5" width="9.140625" bestFit="1" customWidth="1"/>
    <col min="6" max="6" width="13.5703125" hidden="1" customWidth="1"/>
    <col min="7" max="7" width="9.140625" style="639" hidden="1" customWidth="1"/>
  </cols>
  <sheetData>
    <row r="1" spans="1:7" x14ac:dyDescent="0.25">
      <c r="A1" s="495" t="s">
        <v>1161</v>
      </c>
      <c r="B1" s="496" t="s">
        <v>17</v>
      </c>
      <c r="C1" s="496"/>
      <c r="D1" s="496"/>
      <c r="E1" s="496"/>
      <c r="F1" s="11"/>
      <c r="G1" s="380"/>
    </row>
    <row r="2" spans="1:7" x14ac:dyDescent="0.25">
      <c r="A2" s="11"/>
      <c r="B2" s="11"/>
      <c r="C2" s="11"/>
      <c r="D2" s="380"/>
      <c r="E2" s="11"/>
      <c r="F2" s="11"/>
      <c r="G2" s="380"/>
    </row>
    <row r="3" spans="1:7" x14ac:dyDescent="0.25">
      <c r="A3" s="11"/>
      <c r="B3" s="694" t="s">
        <v>1162</v>
      </c>
      <c r="C3" s="695"/>
      <c r="D3" s="695"/>
      <c r="E3" s="497">
        <v>1</v>
      </c>
      <c r="F3" s="11"/>
      <c r="G3" s="380"/>
    </row>
    <row r="4" spans="1:7" x14ac:dyDescent="0.25">
      <c r="A4" s="11"/>
      <c r="B4" s="498" t="s">
        <v>1163</v>
      </c>
      <c r="C4" s="523">
        <f ca="1">MEDIAN(D13:D29)</f>
        <v>18717.09</v>
      </c>
      <c r="D4" s="380" t="s">
        <v>1164</v>
      </c>
      <c r="E4" s="500">
        <f ca="1">COUNTA(D$13:D$29)</f>
        <v>17</v>
      </c>
      <c r="F4" s="11"/>
      <c r="G4" s="380"/>
    </row>
    <row r="5" spans="1:7" x14ac:dyDescent="0.25">
      <c r="A5" s="11"/>
      <c r="B5" s="502" t="s">
        <v>1165</v>
      </c>
      <c r="C5" s="524">
        <f ca="1">AVERAGE(D$13:D$29)</f>
        <v>19100.727189542486</v>
      </c>
      <c r="D5" s="380"/>
      <c r="E5" s="504"/>
      <c r="F5" s="11"/>
      <c r="G5" s="380"/>
    </row>
    <row r="6" spans="1:7" x14ac:dyDescent="0.25">
      <c r="A6" s="11"/>
      <c r="B6" s="502" t="s">
        <v>1166</v>
      </c>
      <c r="C6" s="524">
        <f ca="1">SMALL(D$13:D$29,1)</f>
        <v>14637.18</v>
      </c>
      <c r="D6" s="380"/>
      <c r="E6" s="504"/>
      <c r="F6" s="11"/>
      <c r="G6" s="380"/>
    </row>
    <row r="7" spans="1:7" x14ac:dyDescent="0.25">
      <c r="A7" s="11"/>
      <c r="B7" s="502" t="s">
        <v>1167</v>
      </c>
      <c r="C7" s="524">
        <f ca="1">STDEV(D$13:D$29)</f>
        <v>3093.3846414784161</v>
      </c>
      <c r="D7" s="380"/>
      <c r="E7" s="504"/>
      <c r="F7" s="11"/>
      <c r="G7" s="380"/>
    </row>
    <row r="8" spans="1:7" x14ac:dyDescent="0.25">
      <c r="A8" s="11"/>
      <c r="B8" s="505" t="s">
        <v>1168</v>
      </c>
      <c r="C8" s="506">
        <f ca="1">C7/C5</f>
        <v>0.16195114514655876</v>
      </c>
      <c r="D8" s="507"/>
      <c r="E8" s="508"/>
      <c r="F8" s="11"/>
      <c r="G8" s="380"/>
    </row>
    <row r="9" spans="1:7" x14ac:dyDescent="0.25">
      <c r="A9" s="11"/>
      <c r="B9" s="510" t="s">
        <v>1169</v>
      </c>
      <c r="C9" s="511">
        <f ca="1">IF(ISERR(LARGE(F:F,1)),"",LARGE(F:F,1))</f>
        <v>1.9070608715630284</v>
      </c>
      <c r="D9" s="512"/>
      <c r="E9" s="513"/>
      <c r="F9" s="11"/>
      <c r="G9" s="380"/>
    </row>
    <row r="10" spans="1:7" x14ac:dyDescent="0.25">
      <c r="A10" s="11"/>
      <c r="B10" s="505" t="s">
        <v>1170</v>
      </c>
      <c r="C10" s="515" t="str">
        <f ca="1">RIGHT(_xlfn.CONCAT(G:G),5)</f>
        <v>ID002</v>
      </c>
      <c r="D10" s="507"/>
      <c r="E10" s="508"/>
      <c r="F10" s="11"/>
      <c r="G10" s="380"/>
    </row>
    <row r="11" spans="1:7" x14ac:dyDescent="0.25">
      <c r="A11" s="11"/>
      <c r="B11" s="11"/>
      <c r="C11" s="11"/>
      <c r="D11" s="380"/>
      <c r="E11" s="11"/>
      <c r="F11" s="11"/>
      <c r="G11" s="380"/>
    </row>
    <row r="12" spans="1:7" x14ac:dyDescent="0.25">
      <c r="A12" s="11"/>
      <c r="B12" s="516" t="s">
        <v>1171</v>
      </c>
      <c r="C12" s="516" t="s">
        <v>1172</v>
      </c>
      <c r="D12" s="516" t="s">
        <v>1173</v>
      </c>
      <c r="E12" s="517" t="s">
        <v>1174</v>
      </c>
      <c r="F12" s="517" t="s">
        <v>1175</v>
      </c>
      <c r="G12" s="516"/>
    </row>
    <row r="13" spans="1:7" x14ac:dyDescent="0.25">
      <c r="A13" s="11"/>
      <c r="B13" s="518" t="s">
        <v>1176</v>
      </c>
      <c r="C13" s="519" t="str" cm="1">
        <f t="array" aca="1" ref="C13:C29" ca="1">_xlfn._xlws.FILTER(
    Consolidação!A2:A67,
    OFFSET(_xlfn.XLOOKUP(B1, Consolidação!B1:AE1, Consolidação!B1:AE1), 1, 0, 66, 1) &lt;&gt; ""
)</f>
        <v>Guias Salariais 2026</v>
      </c>
      <c r="D13" s="520" cm="1">
        <f t="array" aca="1" ref="D13:D29" ca="1">_xlfn._xlws.FILTER(OFFSET(_xlfn.XLOOKUP(B1, Consolidação!B1:AE1, Consolidação!B1:AE1), 1, 0, 66, 1), OFFSET(_xlfn.XLOOKUP(B1, Consolidação!B1:AE1, Consolidação!B1:AE1), 1, 0, 66, 1) &lt;&gt; "")</f>
        <v>23000</v>
      </c>
      <c r="E13" s="521">
        <f t="shared" ref="E13:E29" ca="1" si="0">IF(C$7=0,"-",IF(D13="-","-",IF(D13="","-",(D13-AVERAGE(D$13:D$29))/STDEV(D$13:D$29))))</f>
        <v>1.2605198713968986</v>
      </c>
      <c r="F13" s="521">
        <f t="shared" ref="F13:F29" ca="1" si="1">IF(E13="-","-",IF(D13="-","-",ABS(E13)))</f>
        <v>1.2605198713968986</v>
      </c>
      <c r="G13" s="518" t="str">
        <f t="shared" ref="G13:G29" ca="1" si="2">IF(F13=C$9,B13,"")</f>
        <v/>
      </c>
    </row>
    <row r="14" spans="1:7" x14ac:dyDescent="0.25">
      <c r="A14" s="11"/>
      <c r="B14" s="518" t="s">
        <v>1177</v>
      </c>
      <c r="C14" s="519" t="str">
        <f ca="1"/>
        <v>Guias Salariais 2026</v>
      </c>
      <c r="D14" s="520">
        <f ca="1"/>
        <v>25000</v>
      </c>
      <c r="E14" s="521">
        <f t="shared" ca="1" si="0"/>
        <v>1.9070608715630284</v>
      </c>
      <c r="F14" s="521">
        <f t="shared" ca="1" si="1"/>
        <v>1.9070608715630284</v>
      </c>
      <c r="G14" s="518" t="str">
        <f t="shared" ca="1" si="2"/>
        <v>ID002</v>
      </c>
    </row>
    <row r="15" spans="1:7" x14ac:dyDescent="0.25">
      <c r="A15" s="11"/>
      <c r="B15" s="518" t="s">
        <v>1178</v>
      </c>
      <c r="C15" s="519" t="str">
        <f ca="1"/>
        <v>Guias Salariais 2026</v>
      </c>
      <c r="D15" s="520">
        <f ca="1"/>
        <v>19333.333333333332</v>
      </c>
      <c r="E15" s="521">
        <f t="shared" ca="1" si="0"/>
        <v>7.5194704425660258E-2</v>
      </c>
      <c r="F15" s="521">
        <f t="shared" ca="1" si="1"/>
        <v>7.5194704425660258E-2</v>
      </c>
      <c r="G15" s="518" t="str">
        <f t="shared" ca="1" si="2"/>
        <v/>
      </c>
    </row>
    <row r="16" spans="1:7" x14ac:dyDescent="0.25">
      <c r="A16" s="11"/>
      <c r="B16" s="518" t="s">
        <v>1179</v>
      </c>
      <c r="C16" s="519" t="str">
        <f ca="1"/>
        <v>Guias Salariais 2026</v>
      </c>
      <c r="D16" s="520">
        <f ca="1"/>
        <v>19427.777777777777</v>
      </c>
      <c r="E16" s="521">
        <f t="shared" ca="1" si="0"/>
        <v>0.10572580721128332</v>
      </c>
      <c r="F16" s="521">
        <f t="shared" ca="1" si="1"/>
        <v>0.10572580721128332</v>
      </c>
      <c r="G16" s="518" t="str">
        <f t="shared" ca="1" si="2"/>
        <v/>
      </c>
    </row>
    <row r="17" spans="1:7" x14ac:dyDescent="0.25">
      <c r="A17" s="11"/>
      <c r="B17" s="518" t="s">
        <v>1180</v>
      </c>
      <c r="C17" s="519" t="str">
        <f ca="1"/>
        <v>Guias Salariais 2026</v>
      </c>
      <c r="D17" s="520">
        <f ca="1"/>
        <v>21677.777777777777</v>
      </c>
      <c r="E17" s="521">
        <f t="shared" ca="1" si="0"/>
        <v>0.83308443239817931</v>
      </c>
      <c r="F17" s="521">
        <f t="shared" ca="1" si="1"/>
        <v>0.83308443239817931</v>
      </c>
      <c r="G17" s="518" t="str">
        <f t="shared" ca="1" si="2"/>
        <v/>
      </c>
    </row>
    <row r="18" spans="1:7" x14ac:dyDescent="0.25">
      <c r="A18" s="11"/>
      <c r="B18" s="518" t="s">
        <v>1181</v>
      </c>
      <c r="C18" s="519" t="str">
        <f ca="1"/>
        <v>Guias Salariais 2026</v>
      </c>
      <c r="D18" s="520">
        <f ca="1"/>
        <v>23133.333333333332</v>
      </c>
      <c r="E18" s="521">
        <f t="shared" ca="1" si="0"/>
        <v>1.3036226047413069</v>
      </c>
      <c r="F18" s="521">
        <f t="shared" ca="1" si="1"/>
        <v>1.3036226047413069</v>
      </c>
      <c r="G18" s="518" t="str">
        <f t="shared" ca="1" si="2"/>
        <v/>
      </c>
    </row>
    <row r="19" spans="1:7" x14ac:dyDescent="0.25">
      <c r="A19" s="11"/>
      <c r="B19" s="518" t="s">
        <v>1182</v>
      </c>
      <c r="C19" s="519" t="str">
        <f ca="1"/>
        <v>Guias Salariais 2026</v>
      </c>
      <c r="D19" s="520">
        <f ca="1"/>
        <v>17160</v>
      </c>
      <c r="E19" s="521">
        <f t="shared" ca="1" si="0"/>
        <v>-0.62737984908820044</v>
      </c>
      <c r="F19" s="521">
        <f t="shared" ca="1" si="1"/>
        <v>0.62737984908820044</v>
      </c>
      <c r="G19" s="518" t="str">
        <f t="shared" ca="1" si="2"/>
        <v/>
      </c>
    </row>
    <row r="20" spans="1:7" x14ac:dyDescent="0.25">
      <c r="A20" s="11"/>
      <c r="B20" s="518" t="s">
        <v>1183</v>
      </c>
      <c r="C20" s="519" t="str">
        <f ca="1"/>
        <v>Guias Salariais 2026</v>
      </c>
      <c r="D20" s="520">
        <f ca="1"/>
        <v>17820</v>
      </c>
      <c r="E20" s="521">
        <f t="shared" ca="1" si="0"/>
        <v>-0.41402131903337758</v>
      </c>
      <c r="F20" s="521">
        <f t="shared" ca="1" si="1"/>
        <v>0.41402131903337758</v>
      </c>
      <c r="G20" s="518" t="str">
        <f t="shared" ca="1" si="2"/>
        <v/>
      </c>
    </row>
    <row r="21" spans="1:7" x14ac:dyDescent="0.25">
      <c r="A21" s="11"/>
      <c r="B21" s="518" t="s">
        <v>1184</v>
      </c>
      <c r="C21" s="519" t="str">
        <f ca="1"/>
        <v>Guias Salariais 2026</v>
      </c>
      <c r="D21" s="520">
        <f ca="1"/>
        <v>21120</v>
      </c>
      <c r="E21" s="521">
        <f t="shared" ca="1" si="0"/>
        <v>0.65277133124073661</v>
      </c>
      <c r="F21" s="521">
        <f t="shared" ca="1" si="1"/>
        <v>0.65277133124073661</v>
      </c>
      <c r="G21" s="518" t="str">
        <f t="shared" ca="1" si="2"/>
        <v/>
      </c>
    </row>
    <row r="22" spans="1:7" x14ac:dyDescent="0.25">
      <c r="A22" s="11"/>
      <c r="B22" s="518" t="s">
        <v>1185</v>
      </c>
      <c r="C22" s="519" t="str">
        <f ca="1"/>
        <v>Contratações do governo</v>
      </c>
      <c r="D22" s="520">
        <f ca="1"/>
        <v>21300</v>
      </c>
      <c r="E22" s="521">
        <f t="shared" ca="1" si="0"/>
        <v>0.71096002125568825</v>
      </c>
      <c r="F22" s="521">
        <f t="shared" ca="1" si="1"/>
        <v>0.71096002125568825</v>
      </c>
      <c r="G22" s="518" t="str">
        <f t="shared" ca="1" si="2"/>
        <v/>
      </c>
    </row>
    <row r="23" spans="1:7" x14ac:dyDescent="0.25">
      <c r="A23" s="11"/>
      <c r="B23" s="518" t="s">
        <v>1186</v>
      </c>
      <c r="C23" s="519" t="str">
        <f ca="1"/>
        <v>Contratações do governo</v>
      </c>
      <c r="D23" s="520">
        <f ca="1"/>
        <v>15634.08</v>
      </c>
      <c r="E23" s="521">
        <f t="shared" ca="1" si="0"/>
        <v>-1.1206647705749508</v>
      </c>
      <c r="F23" s="521">
        <f t="shared" ca="1" si="1"/>
        <v>1.1206647705749508</v>
      </c>
      <c r="G23" s="518" t="str">
        <f t="shared" ca="1" si="2"/>
        <v/>
      </c>
    </row>
    <row r="24" spans="1:7" x14ac:dyDescent="0.25">
      <c r="A24" s="11"/>
      <c r="B24" s="518" t="s">
        <v>1187</v>
      </c>
      <c r="C24" s="519" t="str">
        <f ca="1"/>
        <v>Contratações do governo</v>
      </c>
      <c r="D24" s="520">
        <f ca="1"/>
        <v>15112.53</v>
      </c>
      <c r="E24" s="521">
        <f t="shared" ca="1" si="0"/>
        <v>-1.289266499893273</v>
      </c>
      <c r="F24" s="521">
        <f t="shared" ca="1" si="1"/>
        <v>1.289266499893273</v>
      </c>
      <c r="G24" s="518" t="str">
        <f t="shared" ca="1" si="2"/>
        <v/>
      </c>
    </row>
    <row r="25" spans="1:7" x14ac:dyDescent="0.25">
      <c r="A25" s="11"/>
      <c r="B25" s="518" t="s">
        <v>1188</v>
      </c>
      <c r="C25" s="519" t="str">
        <f ca="1"/>
        <v>Contratações do governo</v>
      </c>
      <c r="D25" s="520">
        <f ca="1"/>
        <v>18717.09</v>
      </c>
      <c r="E25" s="521">
        <f t="shared" ca="1" si="0"/>
        <v>-0.12401858611386082</v>
      </c>
      <c r="F25" s="521">
        <f t="shared" ca="1" si="1"/>
        <v>0.12401858611386082</v>
      </c>
      <c r="G25" s="518" t="str">
        <f t="shared" ca="1" si="2"/>
        <v/>
      </c>
    </row>
    <row r="26" spans="1:7" x14ac:dyDescent="0.25">
      <c r="A26" s="11"/>
      <c r="B26" s="518" t="s">
        <v>1189</v>
      </c>
      <c r="C26" s="519" t="str">
        <f ca="1"/>
        <v>Contratações do governo</v>
      </c>
      <c r="D26" s="520">
        <f ca="1"/>
        <v>18717.09</v>
      </c>
      <c r="E26" s="521">
        <f t="shared" ca="1" si="0"/>
        <v>-0.12401858611386082</v>
      </c>
      <c r="F26" s="521">
        <f t="shared" ca="1" si="1"/>
        <v>0.12401858611386082</v>
      </c>
      <c r="G26" s="518" t="str">
        <f t="shared" ca="1" si="2"/>
        <v/>
      </c>
    </row>
    <row r="27" spans="1:7" x14ac:dyDescent="0.25">
      <c r="A27" s="11"/>
      <c r="B27" s="518" t="s">
        <v>1190</v>
      </c>
      <c r="C27" s="519" t="str">
        <f ca="1"/>
        <v>Contratações do governo</v>
      </c>
      <c r="D27" s="520">
        <f ca="1"/>
        <v>15112.53</v>
      </c>
      <c r="E27" s="521">
        <f t="shared" ca="1" si="0"/>
        <v>-1.289266499893273</v>
      </c>
      <c r="F27" s="521">
        <f t="shared" ca="1" si="1"/>
        <v>1.289266499893273</v>
      </c>
      <c r="G27" s="518" t="str">
        <f t="shared" ca="1" si="2"/>
        <v/>
      </c>
    </row>
    <row r="28" spans="1:7" x14ac:dyDescent="0.25">
      <c r="A28" s="11"/>
      <c r="B28" s="518" t="s">
        <v>1191</v>
      </c>
      <c r="C28" s="519" t="str">
        <f ca="1"/>
        <v>Contratações do governo</v>
      </c>
      <c r="D28" s="520">
        <f ca="1"/>
        <v>14637.18</v>
      </c>
      <c r="E28" s="521">
        <f t="shared" ca="1" si="0"/>
        <v>-1.4429331321077581</v>
      </c>
      <c r="F28" s="521">
        <f t="shared" ca="1" si="1"/>
        <v>1.4429331321077581</v>
      </c>
      <c r="G28" s="518" t="str">
        <f t="shared" ca="1" si="2"/>
        <v/>
      </c>
    </row>
    <row r="29" spans="1:7" x14ac:dyDescent="0.25">
      <c r="A29" s="11"/>
      <c r="B29" s="518" t="s">
        <v>1192</v>
      </c>
      <c r="C29" s="519" t="str">
        <f ca="1"/>
        <v>CAGED</v>
      </c>
      <c r="D29" s="520">
        <f ca="1"/>
        <v>17809.64</v>
      </c>
      <c r="E29" s="521">
        <f t="shared" ca="1" si="0"/>
        <v>-0.41737040141423831</v>
      </c>
      <c r="F29" s="521">
        <f t="shared" ca="1" si="1"/>
        <v>0.41737040141423831</v>
      </c>
      <c r="G29" s="518" t="str">
        <f t="shared" ca="1" si="2"/>
        <v/>
      </c>
    </row>
  </sheetData>
  <mergeCells count="1">
    <mergeCell ref="B3:D3"/>
  </mergeCells>
  <conditionalFormatting sqref="C8">
    <cfRule type="cellIs" dxfId="81" priority="17" operator="lessThan">
      <formula>0.25000001</formula>
    </cfRule>
    <cfRule type="cellIs" dxfId="80" priority="18" operator="greaterThan">
      <formula>0.25</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D0AA507E-A3CA-4B84-9DED-38A9F5A5E4A7}">
          <x14:formula1>
            <xm:f>ListaPerfisDesenv!$C$2:$C$35</xm:f>
          </x14:formula1>
          <xm:sqref>B1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20737D3EFB7BD45881C1634AFC4214F" ma:contentTypeVersion="7" ma:contentTypeDescription="Crie um novo documento." ma:contentTypeScope="" ma:versionID="992bbbd7c45ce933683edd86af3084d9">
  <xsd:schema xmlns:xsd="http://www.w3.org/2001/XMLSchema" xmlns:xs="http://www.w3.org/2001/XMLSchema" xmlns:p="http://schemas.microsoft.com/office/2006/metadata/properties" xmlns:ns2="6b69e0ef-d27d-470e-880f-3d6c413f2b1e" xmlns:ns3="8189a329-b568-4eef-85cb-0b87258ac610" xmlns:ns4="a9e16f81-f2e9-43e7-bd18-7b68bc204168" xmlns:ns5="29164b4e-e3fa-4663-9640-3e2346f39714" targetNamespace="http://schemas.microsoft.com/office/2006/metadata/properties" ma:root="true" ma:fieldsID="ae45350009756ab0d4309f7208f5b6cd" ns2:_="" ns3:_="" ns4:_="" ns5:_="">
    <xsd:import namespace="6b69e0ef-d27d-470e-880f-3d6c413f2b1e"/>
    <xsd:import namespace="8189a329-b568-4eef-85cb-0b87258ac610"/>
    <xsd:import namespace="a9e16f81-f2e9-43e7-bd18-7b68bc204168"/>
    <xsd:import namespace="29164b4e-e3fa-4663-9640-3e2346f3971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4:lcf76f155ced4ddcb4097134ff3c332f" minOccurs="0"/>
                <xsd:element ref="ns5: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69e0ef-d27d-470e-880f-3d6c413f2b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89a329-b568-4eef-85cb-0b87258ac610" elementFormDefault="qualified">
    <xsd:import namespace="http://schemas.microsoft.com/office/2006/documentManagement/types"/>
    <xsd:import namespace="http://schemas.microsoft.com/office/infopath/2007/PartnerControls"/>
    <xsd:element name="SharedWithUsers" ma:index="1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hes de Compartilhado Com"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9e16f81-f2e9-43e7-bd18-7b68bc204168" elementFormDefault="qualified">
    <xsd:import namespace="http://schemas.microsoft.com/office/2006/documentManagement/types"/>
    <xsd:import namespace="http://schemas.microsoft.com/office/infopath/2007/PartnerControls"/>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b39d7e3e-2180-4bf4-896a-658d90d149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9164b4e-e3fa-4663-9640-3e2346f39714"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0e7379e3-3eb9-4a7f-9459-67e99c915bfa}" ma:internalName="TaxCatchAll" ma:showField="CatchAllData" ma:web="29164b4e-e3fa-4663-9640-3e2346f397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9e16f81-f2e9-43e7-bd18-7b68bc204168">
      <Terms xmlns="http://schemas.microsoft.com/office/infopath/2007/PartnerControls"/>
    </lcf76f155ced4ddcb4097134ff3c332f>
    <TaxCatchAll xmlns="29164b4e-e3fa-4663-9640-3e2346f39714" xsi:nil="true"/>
  </documentManagement>
</p:properties>
</file>

<file path=customXml/itemProps1.xml><?xml version="1.0" encoding="utf-8"?>
<ds:datastoreItem xmlns:ds="http://schemas.openxmlformats.org/officeDocument/2006/customXml" ds:itemID="{17D38659-6FCF-456E-9CEE-9E4818EA7432}"/>
</file>

<file path=customXml/itemProps2.xml><?xml version="1.0" encoding="utf-8"?>
<ds:datastoreItem xmlns:ds="http://schemas.openxmlformats.org/officeDocument/2006/customXml" ds:itemID="{30DF7C3D-803B-45BB-ADCE-E8548BA00CD5}">
  <ds:schemaRefs>
    <ds:schemaRef ds:uri="http://schemas.microsoft.com/sharepoint/v3/contenttype/forms"/>
  </ds:schemaRefs>
</ds:datastoreItem>
</file>

<file path=customXml/itemProps3.xml><?xml version="1.0" encoding="utf-8"?>
<ds:datastoreItem xmlns:ds="http://schemas.openxmlformats.org/officeDocument/2006/customXml" ds:itemID="{DDBC030F-175D-43EC-A10A-88414A034CFC}">
  <ds:schemaRefs>
    <ds:schemaRef ds:uri="http://schemas.microsoft.com/office/2006/metadata/properties"/>
    <ds:schemaRef ds:uri="http://schemas.microsoft.com/office/infopath/2007/PartnerControls"/>
    <ds:schemaRef ds:uri="a9e16f81-f2e9-43e7-bd18-7b68bc204168"/>
    <ds:schemaRef ds:uri="29164b4e-e3fa-4663-9640-3e2346f3971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37</vt:i4>
      </vt:variant>
    </vt:vector>
  </HeadingPairs>
  <TitlesOfParts>
    <vt:vector size="37" baseType="lpstr">
      <vt:lpstr>Perfis Final 2026</vt:lpstr>
      <vt:lpstr>Consolidação</vt:lpstr>
      <vt:lpstr>CAGED</vt:lpstr>
      <vt:lpstr>PNAD</vt:lpstr>
      <vt:lpstr>Contratações Governo</vt:lpstr>
      <vt:lpstr>Guias Salariais</vt:lpstr>
      <vt:lpstr>ListaPerfisDesenv</vt:lpstr>
      <vt:lpstr>ARQSOF-01</vt:lpstr>
      <vt:lpstr>ARQSOF-02</vt:lpstr>
      <vt:lpstr>ATQ-01</vt:lpstr>
      <vt:lpstr>ATQ-02</vt:lpstr>
      <vt:lpstr>ATQ-03</vt:lpstr>
      <vt:lpstr>DESENV-01</vt:lpstr>
      <vt:lpstr>DESENV-02</vt:lpstr>
      <vt:lpstr>DESENV-03</vt:lpstr>
      <vt:lpstr>ANR-01</vt:lpstr>
      <vt:lpstr>ANR-02</vt:lpstr>
      <vt:lpstr>ANR-03</vt:lpstr>
      <vt:lpstr>ABI-01</vt:lpstr>
      <vt:lpstr>ABI-02</vt:lpstr>
      <vt:lpstr>ABI-03</vt:lpstr>
      <vt:lpstr>ADADOS-02</vt:lpstr>
      <vt:lpstr>ADADOS-03</vt:lpstr>
      <vt:lpstr>LDESENV</vt:lpstr>
      <vt:lpstr>SCRUM</vt:lpstr>
      <vt:lpstr>GERPRO</vt:lpstr>
      <vt:lpstr>AUX UI-01</vt:lpstr>
      <vt:lpstr>AUX UI-02</vt:lpstr>
      <vt:lpstr>CDADOS - 01</vt:lpstr>
      <vt:lpstr>CDADOS - 02</vt:lpstr>
      <vt:lpstr>CDADOS - 03</vt:lpstr>
      <vt:lpstr>ARQDADOS- 01</vt:lpstr>
      <vt:lpstr>ARQDADOS- 02</vt:lpstr>
      <vt:lpstr>ARQDADOS- 03</vt:lpstr>
      <vt:lpstr>IA-ENG-01</vt:lpstr>
      <vt:lpstr>IA-ENG-02</vt:lpstr>
      <vt:lpstr>IA-ENG-03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Leonardo Pires</dc:creator>
  <cp:keywords/>
  <dc:description/>
  <cp:lastModifiedBy>Leonardo Tiago Barcelos Pires</cp:lastModifiedBy>
  <cp:revision/>
  <dcterms:created xsi:type="dcterms:W3CDTF">2022-12-29T20:33:54Z</dcterms:created>
  <dcterms:modified xsi:type="dcterms:W3CDTF">2026-04-08T19:27:50Z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0x010100E20737D3EFB7BD45881C1634AFC4214F</vt:lpwstr>
  </property>
  <property fmtid="{D5CDD505-2E9C-101B-9397-08002B2CF9AE}" pid="3" name="MediaServiceImageTags">
    <vt:lpwstr/>
  </property>
  <property fmtid="{D5CDD505-2E9C-101B-9397-08002B2CF9AE}" pid="4" name="Order">
    <vt:r8>5863000</vt:r8>
  </property>
</Properties>
</file>